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<sst xmlns="http://schemas.openxmlformats.org/spreadsheetml/2006/main" count="3180" uniqueCount="464">
  <si>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</si>
  <si>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</si>
  <si>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</si>
  <si>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</si>
  <si>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</si>
  <si>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</si>
  <si>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</si>
  <si>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</si>
  <si>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</si>
  <si>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</si>
  <si>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</si>
  <si>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</si>
  <si>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</si>
  <si>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</si>
  <si>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</si>
  <si>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</si>
  <si>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</si>
  <si>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</si>
  <si>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</si>
  <si>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</si>
  <si>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</si>
  <si>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</si>
  <si>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</si>
  <si>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</si>
  <si>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</si>
  <si>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</si>
  <si>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</si>
  <si>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</si>
  <si>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</si>
  <si>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</si>
  <si>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</si>
  <si>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</si>
  <si>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</si>
  <si>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</si>
  <si>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</si>
  <si>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</si>
  <si>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</si>
  <si>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</si>
  <si>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</si>
  <si>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</si>
  <si>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</si>
  <si>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</si>
  <si>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</si>
  <si>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</si>
  <si>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</si>
  <si>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</si>
  <si>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</si>
  <si>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</si>
  <si>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</si>
  <si>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</si>
  <si>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</si>
  <si>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</si>
  <si>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</si>
  <si>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</si>
  <si>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</si>
  <si>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</si>
  <si>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</si>
  <si>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</si>
  <si>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</si>
  <si>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</si>
  <si>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</si>
  <si>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</si>
  <si>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</si>
  <si>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</si>
  <si>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</si>
  <si>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</si>
  <si>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</si>
  <si>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</si>
  <si>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</si>
  <si>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</si>
  <si>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</si>
  <si>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</si>
  <si>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</si>
  <si>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</si>
  <si>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</si>
  <si>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</si>
  <si>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</si>
  <si>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</si>
  <si>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</si>
  <si>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</si>
  <si>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</si>
  <si>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</si>
  <si>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</si>
  <si>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</si>
  <si>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</si>
  <si>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</si>
  <si>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</si>
  <si>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</si>
  <si>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</si>
  <si>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</si>
  <si>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</si>
  <si>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</si>
  <si>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</si>
  <si>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</si>
  <si>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</si>
  <si>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</si>
  <si>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</si>
  <si>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</si>
  <si>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</si>
  <si>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</si>
  <si>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</si>
  <si>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</si>
  <si>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</si>
  <si>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</si>
  <si>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</si>
  <si>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</si>
  <si>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</si>
  <si>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</si>
  <si>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</si>
  <si>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</si>
  <si>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</si>
  <si>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</si>
  <si>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</si>
  <si>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</si>
  <si>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</si>
  <si>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</si>
  <si>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</si>
  <si>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</si>
  <si>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</si>
  <si>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</si>
  <si>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</si>
  <si>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</si>
  <si>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</si>
  <si>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</si>
  <si>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</si>
  <si>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</si>
  <si>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</si>
  <si>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</si>
  <si>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</si>
  <si>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</si>
  <si>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</si>
  <si>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</si>
  <si>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</si>
  <si>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</si>
  <si>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</si>
  <si>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</si>
  <si>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</si>
  <si>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</si>
  <si>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</si>
  <si>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</si>
  <si>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</si>
  <si>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</si>
  <si>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</si>
  <si>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</si>
  <si>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</si>
  <si>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</si>
  <si>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</si>
  <si>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</si>
  <si>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</si>
  <si>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</si>
  <si>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</si>
  <si>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</si>
  <si>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</si>
  <si>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</si>
  <si>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</si>
  <si>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</si>
  <si>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</si>
  <si>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</si>
  <si>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</si>
  <si>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</si>
  <si>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</si>
  <si>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</si>
  <si>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</si>
  <si>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</si>
  <si>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</si>
  <si>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</si>
  <si>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</si>
  <si>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</si>
  <si>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</si>
  <si>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</si>
  <si>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</si>
  <si>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</si>
  <si>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</si>
  <si>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</si>
  <si>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</si>
  <si>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</si>
  <si>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</si>
  <si>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</si>
  <si>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</si>
  <si>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</si>
  <si>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</si>
  <si>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</si>
  <si>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</si>
  <si>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</si>
  <si>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</si>
  <si>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</si>
  <si>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</si>
  <si>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</si>
  <si>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</si>
  <si>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</si>
  <si>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</si>
  <si>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</si>
  <si>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</si>
  <si>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</si>
  <si>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</si>
  <si>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</si>
  <si>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</si>
  <si>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</si>
  <si>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</si>
  <si>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</si>
  <si>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</si>
  <si>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</si>
  <si>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</si>
  <si>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</si>
  <si>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</si>
  <si>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</si>
  <si>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</si>
  <si>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</si>
  <si>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</si>
  <si>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</si>
  <si>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</si>
  <si>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</si>
  <si>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</si>
  <si>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</si>
  <si>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</si>
  <si>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</si>
  <si>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</si>
  <si>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</si>
  <si>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</si>
  <si>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</si>
  <si>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</si>
  <si>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</si>
  <si>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</si>
  <si>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</si>
  <si>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</si>
  <si>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</si>
  <si>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</si>
  <si>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</si>
  <si>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</si>
  <si>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</si>
  <si>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</si>
  <si>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</si>
  <si>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</si>
  <si>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</si>
  <si>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</si>
  <si>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</si>
  <si>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</si>
  <si>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</si>
  <si>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</si>
  <si>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</si>
  <si>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</si>
  <si>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</si>
  <si>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</si>
  <si>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</si>
  <si>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</si>
  <si>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</si>
  <si>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</si>
  <si>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</si>
  <si>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</si>
  <si>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</si>
  <si>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</si>
  <si>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</si>
  <si>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</si>
  <si>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</si>
  <si>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</si>
  <si>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</si>
  <si>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</si>
  <si>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</si>
  <si>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</si>
  <si>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</si>
  <si>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</si>
  <si>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</si>
  <si>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</si>
  <si>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</si>
  <si>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</si>
  <si>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</si>
  <si>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</si>
  <si>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</si>
  <si>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</si>
  <si>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</si>
  <si>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</si>
  <si>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</si>
  <si>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</si>
  <si>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</si>
  <si>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</si>
  <si>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</si>
  <si>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</si>
  <si>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</si>
  <si>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</si>
  <si>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</si>
  <si>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</si>
  <si>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</si>
  <si>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</si>
  <si>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</si>
  <si>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</si>
  <si>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</si>
  <si>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</si>
  <si>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</si>
  <si>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</si>
  <si>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</si>
  <si>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</si>
  <si>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</si>
  <si>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</si>
  <si>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</si>
  <si>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</si>
  <si>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</si>
  <si>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</si>
  <si>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</si>
  <si>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</si>
  <si>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</si>
  <si>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</si>
  <si>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</si>
  <si>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</si>
  <si>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</si>
  <si>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</si>
  <si>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</si>
  <si>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</si>
  <si>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</si>
  <si>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</si>
  <si>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</si>
  <si>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</si>
  <si>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</si>
  <si>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</si>
  <si>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</si>
  <si>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</si>
  <si>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</si>
  <si>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</si>
  <si>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</si>
  <si>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</si>
  <si>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</si>
  <si>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</si>
  <si>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</si>
  <si>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</si>
  <si>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</si>
  <si>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</si>
  <si>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</si>
  <si>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</si>
  <si>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</si>
  <si>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</si>
  <si>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</si>
  <si>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</si>
  <si>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</si>
  <si>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</si>
  <si>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</si>
  <si>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</si>
  <si>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</si>
  <si>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</si>
  <si>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</si>
  <si>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</si>
  <si>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</si>
  <si>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</si>
  <si>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</si>
  <si>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</si>
  <si>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</si>
  <si>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</si>
  <si>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</si>
  <si>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</si>
  <si>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</si>
  <si>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</si>
  <si>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</si>
  <si>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</si>
  <si>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</si>
  <si>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</si>
  <si>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</si>
  <si>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</si>
  <si>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</si>
  <si>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</si>
  <si>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</si>
  <si>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</si>
  <si>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</si>
  <si>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</si>
  <si>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</si>
  <si>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</si>
  <si>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</si>
  <si>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</si>
  <si>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</si>
  <si>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</si>
  <si>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</si>
  <si>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</si>
  <si>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</si>
  <si>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</si>
  <si>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</si>
  <si>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</si>
  <si>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</si>
  <si>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</si>
  <si>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</si>
  <si>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</si>
  <si>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</si>
  <si>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</si>
  <si>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</si>
  <si>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</si>
  <si>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</si>
  <si>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</si>
  <si>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</si>
  <si>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</si>
  <si>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</si>
  <si>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</si>
  <si>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</si>
  <si>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</si>
  <si>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</si>
  <si>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</si>
  <si>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</si>
  <si>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</si>
  <si>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</si>
  <si>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</si>
  <si>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</si>
  <si>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</si>
  <si>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</si>
  <si>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</si>
  <si>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</si>
  <si>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</si>
  <si>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</si>
  <si>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</si>
  <si>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</si>
  <si>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</si>
  <si>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</si>
  <si>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</si>
  <si>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</si>
  <si>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</si>
  <si>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</si>
  <si>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</si>
  <si>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</si>
  <si>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</si>
  <si>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</si>
  <si>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</si>
  <si>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</si>
  <si>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</si>
  <si>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</si>
  <si>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</si>
  <si>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</si>
  <si>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</si>
  <si>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</si>
  <si>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</si>
  <si>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</si>
  <si>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</si>
  <si>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</si>
  <si>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</si>
  <si>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</si>
  <si>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</si>
  <si>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</si>
  <si>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</si>
  <si>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</si>
  <si>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</si>
  <si>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</si>
  <si>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</si>
  <si>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</si>
  <si>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</si>
  <si>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</si>
  <si>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</si>
  <si>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</si>
  <si>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</si>
  <si>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</si>
  <si>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</si>
  <si>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</si>
  <si>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</si>
  <si>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</si>
  <si>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045-717-9901</t>
  </si>
  <si>
    <t>・狭幅掘削・非開削工法の導入による非出制御の取組。
・工事掘削溝周辺の舗装影響を抑え復旧面積を縮減する。
・他埋設物損傷による掘削面積及び復旧面積の拡大を防止する。</t>
  </si>
  <si>
    <t>・産業廃棄物排出要因の大部分は道路へのガス管等の埋設工事であり、排出量は企業者の安定供給・保安対策による工事量の増減に深く関係することから、前年度同様、「工法の検討」及び「工事起因による排出拡大をさせない」ことによる排出制御に取り組んでいく。</t>
  </si>
  <si>
    <t>・道路工事で発生するがれき類の分別と、他の廃棄物との混入を監視し、全てを収集運搬業者及び中間処理業者に処理を委託し再生処理を実施した。</t>
  </si>
  <si>
    <t>・排出する廃棄物のほとんどが道路掘削により発生することから、引き続き廃棄物の分別と他廃棄物の混入防止に努めていく。</t>
  </si>
  <si>
    <t>・該当なし</t>
    <rPh sb="1" eb="3">
      <t>ガイトウ</t>
    </rPh>
    <phoneticPr fontId="3"/>
  </si>
  <si>
    <t>・健全で信頼のおける処理業者と適切な処理委託契約を締結する。
・排出するすべての廃棄物は「廃棄物処理票」により適切な処理を監視する。
・処理委託先情報を共有し、信頼関係を築く。
・優良認定処理業者を活用し、委託契約を締結する。</t>
  </si>
  <si>
    <t>・電子マニフェスト発行率を上げ、より高いレベルのコンプライアンスを目指す。
・電子委託契約を推進することにより、契約書の保管・管理の効率化及びペーパレス化を図る。
・廃棄物処理の適正化を確保するため、関係法令・規制類を遵守し、分別管理を徹底するとともに、３Ｒのさらなる推進に取り組む。</t>
  </si>
  <si>
    <t>社長―ＡＳＱ委員会(環境管理責任者・役員・本部長・事業部長・事業所長）
　　　　|
　　　　|―環境管理責任者（プロセス管理部長）―産廃管理者（プロセス管理部担当者）
　　　　|　　　 　
　　　　|―環境実施責任者(事業所長）―マニフェスト管理担当者
　　　　　　　　　　　　　　　　　　　　　　　|
　　　　　　　　　　　　　　　　　　　　　　　―産廃管理責任者（グループマネージャー）―産廃管理担当者（監督者）
　　　　　　　　　　　　　　　　　　　　　　　　　　　　　　　　　　　　　　　　　　　　　　　　　　　　　　　　　 |　
　　　　　　　　　　　　　　　　　　　　　　　　　　　　　　　　　　　　　　　　　　　　　　　　　　　　産廃処理受託者（協力企業）</t>
    <phoneticPr fontId="3"/>
  </si>
  <si>
    <t>・汚泥⇒脱水・固化⇒再生資源化　　　　　　　　　　　　　　　　　　　　　　　　　　　　　　　　　　　　　　　　　　　　　　　　　　・がれき類⇒破砕⇒再生アスコン・再生骨材・路盤材
・混合廃棄物⇒分別・破砕⇒管理型埋立
・金属くず⇒破砕⇒再生利用
・廃プラスチック⇒破砕・圧縮減容⇒製鋼副資材・代替え燃料・焼却（発電）
・木くず⇒破砕⇒再生利用
　　　　　　　　　　　　　　　　　　　　　　　　　　　　　　　　　　　　　　　　　　　　</t>
    <rPh sb="135" eb="139">
      <t>アッシュクゲンヨウ</t>
    </rPh>
    <rPh sb="152" eb="154">
      <t>ショウキャク</t>
    </rPh>
    <rPh sb="155" eb="157">
      <t>ハツデン</t>
    </rPh>
    <phoneticPr fontId="3"/>
  </si>
  <si>
    <t>東京都品川区東品川4-1-8</t>
    <phoneticPr fontId="3"/>
  </si>
  <si>
    <t>あすか創建株式会社
代表取締役社長　齋藤　徹也</t>
    <phoneticPr fontId="3"/>
  </si>
  <si>
    <t>あすか創建株式会社　神奈川導管事業所</t>
    <phoneticPr fontId="3"/>
  </si>
  <si>
    <t>神奈川県横浜市鶴見区小野町61-1</t>
    <phoneticPr fontId="3"/>
  </si>
  <si>
    <t>03-3474-0905</t>
    <phoneticPr fontId="3"/>
  </si>
  <si>
    <t>横浜市長</t>
    <phoneticPr fontId="3"/>
  </si>
  <si>
    <t>Ｄ－建設業</t>
    <phoneticPr fontId="3"/>
  </si>
  <si>
    <t>0839　設備工事業
その他の管工事業（ガス配管工事）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</si>
</sst>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82" zoomScaleNormal="115" zoomScaleSheetLayoutView="100" workbookViewId="0">
      <selection activeCell="P35" sqref="P35:U3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45833</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461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456</v>
      </c>
      <c r="M40" s="618"/>
      <c r="N40" s="618"/>
      <c r="O40" s="618"/>
      <c r="P40" s="618"/>
      <c r="Q40" s="618"/>
      <c r="R40" s="618"/>
      <c r="S40" s="618"/>
      <c r="T40" s="618"/>
      <c r="U40" s="619"/>
      <c r="W40" s="21"/>
      <c r="X40" s="21"/>
    </row>
    <row r="41" spans="1:25" ht="26.25" customHeight="1" x14ac:dyDescent="0.15">
      <c r="C41" s="86"/>
      <c r="I41" s="25"/>
      <c r="J41" s="25" t="s">
        <v>7</v>
      </c>
      <c r="K41" s="25"/>
      <c r="L41" s="618" t="s">
        <v>457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460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2671</v>
      </c>
      <c r="Q49" s="598"/>
      <c r="R49" s="598"/>
      <c r="S49" s="598"/>
      <c r="T49" s="598"/>
      <c r="U49" s="599"/>
    </row>
    <row r="50" spans="3:23" ht="26.25" customHeight="1" x14ac:dyDescent="0.15">
      <c r="C50" s="570" t="s">
        <v>11</v>
      </c>
      <c r="D50" s="571"/>
      <c r="E50" s="572"/>
      <c r="F50" s="581" t="s">
        <v>459</v>
      </c>
      <c r="G50" s="582"/>
      <c r="H50" s="582"/>
      <c r="I50" s="582"/>
      <c r="J50" s="582"/>
      <c r="K50" s="582"/>
      <c r="L50" s="582"/>
      <c r="M50" s="582"/>
      <c r="N50" s="341" t="s">
        <v>172</v>
      </c>
      <c r="O50" s="449"/>
      <c r="P50" s="450"/>
      <c r="Q50" s="585" t="s">
        <v>446</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462</v>
      </c>
      <c r="G54" s="496"/>
      <c r="H54" s="496"/>
      <c r="I54" s="496"/>
      <c r="J54" s="496"/>
      <c r="K54" s="496"/>
      <c r="L54" s="32" t="s">
        <v>48</v>
      </c>
      <c r="M54" s="32"/>
      <c r="N54" s="502" t="s">
        <v>463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747</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455</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6077.6</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447</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5773.6</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448</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449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450</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451</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451</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451</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451</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451</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451</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6077.6</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188.20000000000002</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6077.6</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452</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5773.6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187.9</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5773.6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453</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1"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2"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4"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v>
      </c>
      <c r="P27" s="700"/>
      <c r="Q27" s="700"/>
      <c r="R27" s="700"/>
      <c r="S27" s="49" t="s">
        <v>38</v>
      </c>
      <c r="T27" s="70"/>
      <c r="U27" s="70"/>
      <c r="X27" s="68" t="s">
        <v>39</v>
      </c>
      <c r="Y27" s="71"/>
      <c r="AG27" s="58"/>
      <c r="AH27" s="58"/>
      <c r="AI27" s="58"/>
      <c r="AJ27" s="58"/>
      <c r="AK27" s="742">
        <f>+AG18+O27</f>
        <v>4.3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4.5</v>
      </c>
      <c r="G30" s="712"/>
      <c r="H30" s="214" t="s">
        <v>198</v>
      </c>
      <c r="L30" s="709"/>
      <c r="O30" s="61"/>
      <c r="Q30" s="699">
        <f>+ROUND(Z28,1)+ROUND(Z29,1)+ROUND(Z30,1)</f>
        <v>4.3</v>
      </c>
      <c r="R30" s="700"/>
      <c r="S30" s="700"/>
      <c r="T30" s="700"/>
      <c r="U30" s="49" t="s">
        <v>16</v>
      </c>
      <c r="X30" s="697" t="s">
        <v>186</v>
      </c>
      <c r="Y30" s="698"/>
      <c r="Z30" s="690"/>
      <c r="AA30" s="691"/>
      <c r="AB30" s="691"/>
      <c r="AC30" s="691"/>
      <c r="AD30" s="691"/>
      <c r="AE30" s="49" t="s">
        <v>13</v>
      </c>
      <c r="AK30" s="651">
        <v>4.3</v>
      </c>
      <c r="AL30" s="652"/>
      <c r="AM30" s="652"/>
      <c r="AN30" s="652"/>
      <c r="AO30" s="57" t="s">
        <v>13</v>
      </c>
      <c r="AR30" s="758"/>
      <c r="AS30" s="755"/>
      <c r="AT30" s="755"/>
      <c r="AU30" s="756"/>
    </row>
    <row r="31" spans="2:48" ht="27" customHeight="1" thickTop="1" thickBot="1" x14ac:dyDescent="0.2">
      <c r="B31" s="725" t="s">
        <v>375</v>
      </c>
      <c r="C31" s="676"/>
      <c r="D31" s="676"/>
      <c r="E31" s="677"/>
      <c r="F31" s="711">
        <v>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2"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5636.6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5933.3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5636.6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5636.6</v>
      </c>
      <c r="P27" s="700"/>
      <c r="Q27" s="700"/>
      <c r="R27" s="700"/>
      <c r="S27" s="49" t="s">
        <v>38</v>
      </c>
      <c r="T27" s="70"/>
      <c r="U27" s="70"/>
      <c r="X27" s="68" t="s">
        <v>39</v>
      </c>
      <c r="Y27" s="71"/>
      <c r="AG27" s="58"/>
      <c r="AH27" s="58"/>
      <c r="AI27" s="58"/>
      <c r="AJ27" s="58"/>
      <c r="AK27" s="742">
        <f>+AG18+O27</f>
        <v>5636.6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5636.6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5933.3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168.3</v>
      </c>
      <c r="G30" s="712"/>
      <c r="H30" s="214" t="s">
        <v>198</v>
      </c>
      <c r="L30" s="709"/>
      <c r="O30" s="61"/>
      <c r="Q30" s="699">
        <f>+ROUND(Z28,1)+ROUND(Z29,1)+ROUND(Z30,1)</f>
        <v>5636.6</v>
      </c>
      <c r="R30" s="700"/>
      <c r="S30" s="700"/>
      <c r="T30" s="700"/>
      <c r="U30" s="49" t="s">
        <v>16</v>
      </c>
      <c r="X30" s="697" t="s">
        <v>186</v>
      </c>
      <c r="Y30" s="698"/>
      <c r="Z30" s="690"/>
      <c r="AA30" s="691"/>
      <c r="AB30" s="691"/>
      <c r="AC30" s="691"/>
      <c r="AD30" s="691"/>
      <c r="AE30" s="49" t="s">
        <v>13</v>
      </c>
      <c r="AK30" s="651">
        <v>168.3</v>
      </c>
      <c r="AL30" s="652"/>
      <c r="AM30" s="652"/>
      <c r="AN30" s="652"/>
      <c r="AO30" s="57" t="s">
        <v>13</v>
      </c>
      <c r="AR30" s="758"/>
      <c r="AS30" s="755"/>
      <c r="AT30" s="755"/>
      <c r="AU30" s="756"/>
    </row>
    <row r="31" spans="2:48" ht="27" customHeight="1" thickTop="1" thickBot="1" x14ac:dyDescent="0.2">
      <c r="B31" s="725" t="s">
        <v>375</v>
      </c>
      <c r="C31" s="676"/>
      <c r="D31" s="676"/>
      <c r="E31" s="677"/>
      <c r="F31" s="711">
        <v>5933.3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あすか創建株式会社　神奈川導管事業所</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3"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38.799999999999997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36.9</v>
      </c>
      <c r="P27" s="700"/>
      <c r="Q27" s="700"/>
      <c r="R27" s="700"/>
      <c r="S27" s="49" t="s">
        <v>38</v>
      </c>
      <c r="T27" s="70"/>
      <c r="U27" s="70"/>
      <c r="X27" s="68" t="s">
        <v>39</v>
      </c>
      <c r="Y27" s="71"/>
      <c r="AG27" s="58"/>
      <c r="AH27" s="58"/>
      <c r="AI27" s="58"/>
      <c r="AJ27" s="58"/>
      <c r="AK27" s="742">
        <f>+AG18+O27</f>
        <v>36.9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36.9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38.799999999999997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v>
      </c>
      <c r="G30" s="712"/>
      <c r="H30" s="214" t="s">
        <v>198</v>
      </c>
      <c r="L30" s="709"/>
      <c r="O30" s="61"/>
      <c r="Q30" s="699">
        <f>+ROUND(Z28,1)+ROUND(Z29,1)+ROUND(Z30,1)</f>
        <v>36.9</v>
      </c>
      <c r="R30" s="700"/>
      <c r="S30" s="700"/>
      <c r="T30" s="700"/>
      <c r="U30" s="49" t="s">
        <v>16</v>
      </c>
      <c r="X30" s="697" t="s">
        <v>186</v>
      </c>
      <c r="Y30" s="698"/>
      <c r="Z30" s="690"/>
      <c r="AA30" s="691"/>
      <c r="AB30" s="691"/>
      <c r="AC30" s="691"/>
      <c r="AD30" s="691"/>
      <c r="AE30" s="49" t="s">
        <v>13</v>
      </c>
      <c r="AK30" s="651">
        <v>6</v>
      </c>
      <c r="AL30" s="652"/>
      <c r="AM30" s="652"/>
      <c r="AN30" s="652"/>
      <c r="AO30" s="57" t="s">
        <v>13</v>
      </c>
      <c r="AR30" s="758"/>
      <c r="AS30" s="755"/>
      <c r="AT30" s="755"/>
      <c r="AU30" s="756"/>
    </row>
    <row r="31" spans="2:48" ht="27" customHeight="1" thickTop="1" thickBot="1" x14ac:dyDescent="0.2">
      <c r="B31" s="725" t="s">
        <v>375</v>
      </c>
      <c r="C31" s="676"/>
      <c r="D31" s="676"/>
      <c r="E31" s="677"/>
      <c r="F31" s="711">
        <v>38.799999999999997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N39" sqref="N3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あすか創建株式会社　神奈川導管事業所</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91.1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3.8</v>
      </c>
      <c r="M9" s="377">
        <f>IF(OR(ｷ.紙くず!F24&gt;0,ｷ.紙くず!F24&lt;0),ｷ.紙くず!F24,IF(M$19&gt;0,"0",0))</f>
        <v>0</v>
      </c>
      <c r="N9" s="377">
        <f>IF(OR(ｸ.木くず!F24&gt;0,ｸ.木くず!F24&lt;0),ｸ.木くず!F24,IF(N$19&gt;0,"0",0))</f>
        <v>6.1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4.5</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5933.3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38.799999999999997</v>
      </c>
      <c r="AA9" s="379">
        <f>IF(SUM(G9:Z9)&gt;0,SUM(G9:Z9),IF(AA$19&gt;0,"0",0))</f>
        <v>6077.6</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91.1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3.8</v>
      </c>
      <c r="M14" s="383">
        <f>IF(OR(ｷ.紙くず!F29&gt;0,ｷ.紙くず!F29&lt;0),ｷ.紙くず!F29,IF(M$19&gt;0,"0",0))</f>
        <v>0</v>
      </c>
      <c r="N14" s="383">
        <f>IF(OR(ｸ.木くず!F29&gt;0,ｸ.木くず!F29&lt;0),ｸ.木くず!F29,IF(N$19&gt;0,"0",0))</f>
        <v>6.1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4.5</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5933.3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38.799999999999997</v>
      </c>
      <c r="AA14" s="385">
        <f t="shared" si="0"/>
        <v>6077.6</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3.6</v>
      </c>
      <c r="M15" s="383">
        <f>IF(OR(ｷ.紙くず!F30&gt;0,ｷ.紙くず!F30&lt;0),ｷ.紙くず!F30,IF(M$19&gt;0,"0",0))</f>
        <v>0</v>
      </c>
      <c r="N15" s="383">
        <f>IF(OR(ｸ.木くず!F30&gt;0,ｸ.木くず!F30&lt;0),ｸ.木くず!F30,IF(N$19&gt;0,"0",0))</f>
        <v>5.8</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4.5</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168.3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6</v>
      </c>
      <c r="AA15" s="385">
        <f t="shared" si="0"/>
        <v>188.20000000000002</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91.1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3.8</v>
      </c>
      <c r="M16" s="383">
        <f>IF(OR(ｷ.紙くず!F31&gt;0,ｷ.紙くず!F31&lt;0),ｷ.紙くず!F31,IF(M$19&gt;0,"0",0))</f>
        <v>0</v>
      </c>
      <c r="N16" s="383">
        <f>IF(OR(ｸ.木くず!F31&gt;0,ｸ.木くず!F31&lt;0),ｸ.木くず!F31,IF(N$19&gt;0,"0",0))</f>
        <v>6.1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4.5</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5933.3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38.799999999999997</v>
      </c>
      <c r="AA16" s="385">
        <f t="shared" si="0"/>
        <v>6077.6</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86.5</v>
      </c>
      <c r="I19" s="389">
        <f t="shared" si="1"/>
        <v>0</v>
      </c>
      <c r="J19" s="389">
        <f t="shared" si="1"/>
        <v>0</v>
      </c>
      <c r="K19" s="389">
        <f t="shared" si="1"/>
        <v>0</v>
      </c>
      <c r="L19" s="389">
        <f t="shared" si="1"/>
        <v>3.6</v>
      </c>
      <c r="M19" s="389">
        <f t="shared" si="1"/>
        <v>0</v>
      </c>
      <c r="N19" s="389">
        <f t="shared" si="1"/>
        <v>5.7</v>
      </c>
      <c r="O19" s="389">
        <f t="shared" si="1"/>
        <v>0</v>
      </c>
      <c r="P19" s="389">
        <f t="shared" si="1"/>
        <v>0</v>
      </c>
      <c r="Q19" s="389">
        <f t="shared" si="1"/>
        <v>0</v>
      </c>
      <c r="R19" s="389">
        <f t="shared" si="1"/>
        <v>0</v>
      </c>
      <c r="S19" s="389">
        <f t="shared" si="1"/>
        <v>4.3</v>
      </c>
      <c r="T19" s="389">
        <f t="shared" si="1"/>
        <v>0</v>
      </c>
      <c r="U19" s="389">
        <f t="shared" si="1"/>
        <v>0</v>
      </c>
      <c r="V19" s="389">
        <f t="shared" si="1"/>
        <v>5636.6</v>
      </c>
      <c r="W19" s="389">
        <f t="shared" si="1"/>
        <v>0</v>
      </c>
      <c r="X19" s="389">
        <f t="shared" si="1"/>
        <v>0</v>
      </c>
      <c r="Y19" s="389">
        <f t="shared" si="1"/>
        <v>0</v>
      </c>
      <c r="Z19" s="390">
        <f t="shared" si="1"/>
        <v>36.9</v>
      </c>
      <c r="AA19" s="391">
        <f t="shared" ref="AA19:AA25" si="2">SUM(G19:Z19)</f>
        <v>5773.6</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86.5</v>
      </c>
      <c r="I37" s="424">
        <f t="shared" si="8"/>
        <v>0</v>
      </c>
      <c r="J37" s="424">
        <f t="shared" si="8"/>
        <v>0</v>
      </c>
      <c r="K37" s="424">
        <f t="shared" si="8"/>
        <v>0</v>
      </c>
      <c r="L37" s="424">
        <f t="shared" si="8"/>
        <v>3.6</v>
      </c>
      <c r="M37" s="424">
        <f t="shared" si="8"/>
        <v>0</v>
      </c>
      <c r="N37" s="424">
        <f t="shared" si="8"/>
        <v>5.7</v>
      </c>
      <c r="O37" s="424">
        <f t="shared" si="8"/>
        <v>0</v>
      </c>
      <c r="P37" s="424">
        <f t="shared" si="8"/>
        <v>0</v>
      </c>
      <c r="Q37" s="424">
        <f t="shared" si="8"/>
        <v>0</v>
      </c>
      <c r="R37" s="424">
        <f t="shared" si="8"/>
        <v>0</v>
      </c>
      <c r="S37" s="424">
        <f t="shared" si="8"/>
        <v>4.3</v>
      </c>
      <c r="T37" s="424">
        <f t="shared" si="8"/>
        <v>0</v>
      </c>
      <c r="U37" s="424">
        <f t="shared" si="8"/>
        <v>0</v>
      </c>
      <c r="V37" s="424">
        <f t="shared" si="8"/>
        <v>5636.6</v>
      </c>
      <c r="W37" s="424">
        <f t="shared" si="8"/>
        <v>0</v>
      </c>
      <c r="X37" s="424">
        <f t="shared" si="8"/>
        <v>0</v>
      </c>
      <c r="Y37" s="424">
        <f t="shared" si="8"/>
        <v>0</v>
      </c>
      <c r="Z37" s="425">
        <f t="shared" si="8"/>
        <v>36.9</v>
      </c>
      <c r="AA37" s="426">
        <f t="shared" si="4"/>
        <v>5773.6</v>
      </c>
    </row>
    <row r="38" spans="2:27" ht="24" customHeight="1" x14ac:dyDescent="0.15">
      <c r="B38" s="170"/>
      <c r="C38" s="776"/>
      <c r="D38" s="227"/>
      <c r="E38" s="225" t="s">
        <v>319</v>
      </c>
      <c r="F38" s="443"/>
      <c r="G38" s="415">
        <f t="shared" ref="G38:Z38" si="9">SUM(G39:G41)</f>
        <v>0</v>
      </c>
      <c r="H38" s="415">
        <f t="shared" si="9"/>
        <v>86.5</v>
      </c>
      <c r="I38" s="415">
        <f t="shared" si="9"/>
        <v>0</v>
      </c>
      <c r="J38" s="415">
        <f t="shared" si="9"/>
        <v>0</v>
      </c>
      <c r="K38" s="415">
        <f t="shared" si="9"/>
        <v>0</v>
      </c>
      <c r="L38" s="415">
        <f t="shared" si="9"/>
        <v>3.6</v>
      </c>
      <c r="M38" s="415">
        <f t="shared" si="9"/>
        <v>0</v>
      </c>
      <c r="N38" s="415">
        <f t="shared" si="9"/>
        <v>5.7</v>
      </c>
      <c r="O38" s="415">
        <f t="shared" si="9"/>
        <v>0</v>
      </c>
      <c r="P38" s="415">
        <f t="shared" si="9"/>
        <v>0</v>
      </c>
      <c r="Q38" s="415">
        <f t="shared" si="9"/>
        <v>0</v>
      </c>
      <c r="R38" s="415">
        <f t="shared" si="9"/>
        <v>0</v>
      </c>
      <c r="S38" s="415">
        <f t="shared" si="9"/>
        <v>4.3</v>
      </c>
      <c r="T38" s="415">
        <f t="shared" si="9"/>
        <v>0</v>
      </c>
      <c r="U38" s="415">
        <f t="shared" si="9"/>
        <v>0</v>
      </c>
      <c r="V38" s="415">
        <f t="shared" si="9"/>
        <v>5636.6</v>
      </c>
      <c r="W38" s="415">
        <f t="shared" si="9"/>
        <v>0</v>
      </c>
      <c r="X38" s="415">
        <f t="shared" si="9"/>
        <v>0</v>
      </c>
      <c r="Y38" s="415">
        <f t="shared" si="9"/>
        <v>0</v>
      </c>
      <c r="Z38" s="416">
        <f t="shared" si="9"/>
        <v>36.9</v>
      </c>
      <c r="AA38" s="417">
        <f t="shared" si="4"/>
        <v>5773.6</v>
      </c>
    </row>
    <row r="39" spans="2:27" ht="24" customHeight="1" x14ac:dyDescent="0.15">
      <c r="B39" s="170"/>
      <c r="C39" s="776"/>
      <c r="D39" s="228"/>
      <c r="E39" s="223"/>
      <c r="F39" s="221" t="s">
        <v>233</v>
      </c>
      <c r="G39" s="418">
        <f>+ｱ.燃え殻!$Z$28</f>
        <v>0</v>
      </c>
      <c r="H39" s="418">
        <f>+ｲ.汚泥!$Z$28</f>
        <v>86.5</v>
      </c>
      <c r="I39" s="418">
        <f>+ｳ.廃油!$Z$28</f>
        <v>0</v>
      </c>
      <c r="J39" s="418">
        <f>+ｴ.廃酸!$Z$28</f>
        <v>0</v>
      </c>
      <c r="K39" s="418">
        <f>+ｵ.廃ｱﾙｶﾘ!$Z$28</f>
        <v>0</v>
      </c>
      <c r="L39" s="418">
        <f>+ｶ.廃ﾌﾟﾗ類!$Z$28</f>
        <v>3.6</v>
      </c>
      <c r="M39" s="418">
        <f>+ｷ.紙くず!$Z$28</f>
        <v>0</v>
      </c>
      <c r="N39" s="418">
        <f>+ｸ.木くず!$Z$28</f>
        <v>5.7</v>
      </c>
      <c r="O39" s="418">
        <f>+ｹ.繊維くず!$Z$28</f>
        <v>0</v>
      </c>
      <c r="P39" s="418">
        <f>+ｺ.動植物性残さ!$Z$28</f>
        <v>0</v>
      </c>
      <c r="Q39" s="418">
        <f>+ｻ.動物系固形不要物!$Z$28</f>
        <v>0</v>
      </c>
      <c r="R39" s="418">
        <f>+ｼ.ｺﾞﾑくず!$Z$28</f>
        <v>0</v>
      </c>
      <c r="S39" s="418">
        <f>+ｽ.金属くず!$Z$28</f>
        <v>4.3</v>
      </c>
      <c r="T39" s="418">
        <f>+ｾ.ｶﾞﾗｽ･ｺﾝｸﾘ･陶磁器くず!$Z$28</f>
        <v>0</v>
      </c>
      <c r="U39" s="418">
        <f>+ｿ.鉱さい!$Z$28</f>
        <v>0</v>
      </c>
      <c r="V39" s="418">
        <f>+ﾀ.がれき類!$Z$28</f>
        <v>5636.6</v>
      </c>
      <c r="W39" s="418">
        <f>+ﾁ.動物のふん尿!$Z$28</f>
        <v>0</v>
      </c>
      <c r="X39" s="418">
        <f>+ﾂ.動物の死体!$Z$28</f>
        <v>0</v>
      </c>
      <c r="Y39" s="418">
        <f>+ﾃ.ばいじん!$Z$28</f>
        <v>0</v>
      </c>
      <c r="Z39" s="419">
        <f>+ﾄ.混合廃棄物その他!$Z$28</f>
        <v>36.9</v>
      </c>
      <c r="AA39" s="420">
        <f t="shared" si="4"/>
        <v>5773.6</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86.5</v>
      </c>
      <c r="I43" s="427">
        <f>+ｳ.廃油!$AK$27</f>
        <v>0</v>
      </c>
      <c r="J43" s="427">
        <f>+ｴ.廃酸!$AK$27</f>
        <v>0</v>
      </c>
      <c r="K43" s="427">
        <f>+ｵ.廃ｱﾙｶﾘ!$AK$27</f>
        <v>0</v>
      </c>
      <c r="L43" s="427">
        <f>+ｶ.廃ﾌﾟﾗ類!$AK$27</f>
        <v>3.6</v>
      </c>
      <c r="M43" s="427">
        <f>+ｷ.紙くず!$AK$27</f>
        <v>0</v>
      </c>
      <c r="N43" s="427">
        <f>+ｸ.木くず!$AK$27</f>
        <v>5.7</v>
      </c>
      <c r="O43" s="427">
        <f>+ｹ.繊維くず!$AK$27</f>
        <v>0</v>
      </c>
      <c r="P43" s="427">
        <f>+ｺ.動植物性残さ!$AK$27</f>
        <v>0</v>
      </c>
      <c r="Q43" s="427">
        <f>+ｻ.動物系固形不要物!$AK$27</f>
        <v>0</v>
      </c>
      <c r="R43" s="427">
        <f>+ｼ.ｺﾞﾑくず!$AK$27</f>
        <v>0</v>
      </c>
      <c r="S43" s="427">
        <f>+ｽ.金属くず!$AK$27</f>
        <v>4.3</v>
      </c>
      <c r="T43" s="427">
        <f>+ｾ.ｶﾞﾗｽ･ｺﾝｸﾘ･陶磁器くず!$AK$27</f>
        <v>0</v>
      </c>
      <c r="U43" s="427">
        <f>+ｿ.鉱さい!$AK$27</f>
        <v>0</v>
      </c>
      <c r="V43" s="427">
        <f>+ﾀ.がれき類!$AK$27</f>
        <v>5636.6</v>
      </c>
      <c r="W43" s="427">
        <f>+ﾁ.動物のふん尿!$AK$27</f>
        <v>0</v>
      </c>
      <c r="X43" s="427">
        <f>+ﾂ.動物の死体!$AK$27</f>
        <v>0</v>
      </c>
      <c r="Y43" s="427">
        <f>+ﾃ.ばいじん!$AK$27</f>
        <v>0</v>
      </c>
      <c r="Z43" s="428">
        <f>+ﾄ.混合廃棄物その他!$AK$27</f>
        <v>36.9</v>
      </c>
      <c r="AA43" s="429">
        <f t="shared" si="4"/>
        <v>5773.6</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3.6</v>
      </c>
      <c r="M44" s="430">
        <f>+ｷ.紙くず!$AK$30</f>
        <v>0</v>
      </c>
      <c r="N44" s="430">
        <f>+ｸ.木くず!$AK$30</f>
        <v>5.7</v>
      </c>
      <c r="O44" s="430">
        <f>+ｹ.繊維くず!$AK$30</f>
        <v>0</v>
      </c>
      <c r="P44" s="430">
        <f>+ｺ.動植物性残さ!$AK$30</f>
        <v>0</v>
      </c>
      <c r="Q44" s="430">
        <f>+ｻ.動物系固形不要物!$AK$30</f>
        <v>0</v>
      </c>
      <c r="R44" s="430">
        <f>+ｼ.ｺﾞﾑくず!$AK$30</f>
        <v>0</v>
      </c>
      <c r="S44" s="430">
        <f>+ｽ.金属くず!$AK$30</f>
        <v>4.3</v>
      </c>
      <c r="T44" s="430">
        <f>+ｾ.ｶﾞﾗｽ･ｺﾝｸﾘ･陶磁器くず!$AK$30</f>
        <v>0</v>
      </c>
      <c r="U44" s="430">
        <f>+ｿ.鉱さい!$AK$30</f>
        <v>0</v>
      </c>
      <c r="V44" s="430">
        <f>+ﾀ.がれき類!$AK$30</f>
        <v>168.3</v>
      </c>
      <c r="W44" s="430">
        <f>+ﾁ.動物のふん尿!$AK$30</f>
        <v>0</v>
      </c>
      <c r="X44" s="430">
        <f>+ﾂ.動物の死体!$AK$30</f>
        <v>0</v>
      </c>
      <c r="Y44" s="430">
        <f>+ﾃ.ばいじん!$AK$30</f>
        <v>0</v>
      </c>
      <c r="Z44" s="431">
        <f>+ﾄ.混合廃棄物その他!$AK$30</f>
        <v>6</v>
      </c>
      <c r="AA44" s="432">
        <f t="shared" si="4"/>
        <v>187.9</v>
      </c>
    </row>
    <row r="45" spans="2:27" ht="24" customHeight="1" x14ac:dyDescent="0.15">
      <c r="B45" s="170"/>
      <c r="C45" s="177"/>
      <c r="D45" s="442" t="s">
        <v>190</v>
      </c>
      <c r="E45" s="805" t="s">
        <v>237</v>
      </c>
      <c r="F45" s="806"/>
      <c r="G45" s="433">
        <f>+ｱ.燃え殻!$AR$24</f>
        <v>0</v>
      </c>
      <c r="H45" s="433">
        <f>+ｲ.汚泥!$AR$24</f>
        <v>86.5</v>
      </c>
      <c r="I45" s="433">
        <f>+ｳ.廃油!$AR$24</f>
        <v>0</v>
      </c>
      <c r="J45" s="433">
        <f>+ｴ.廃酸!$AR$24</f>
        <v>0</v>
      </c>
      <c r="K45" s="433">
        <f>+ｵ.廃ｱﾙｶﾘ!$AR$24</f>
        <v>0</v>
      </c>
      <c r="L45" s="433">
        <f>+ｶ.廃ﾌﾟﾗ類!$AR$24</f>
        <v>3.6</v>
      </c>
      <c r="M45" s="433">
        <f>+ｷ.紙くず!$AR$24</f>
        <v>0</v>
      </c>
      <c r="N45" s="433">
        <f>+ｸ.木くず!$AR$24</f>
        <v>5.7</v>
      </c>
      <c r="O45" s="433">
        <f>+ｹ.繊維くず!$AR$24</f>
        <v>0</v>
      </c>
      <c r="P45" s="433">
        <f>+ｺ.動植物性残さ!$AR$24</f>
        <v>0</v>
      </c>
      <c r="Q45" s="433">
        <f>+ｻ.動物系固形不要物!$AR$24</f>
        <v>0</v>
      </c>
      <c r="R45" s="433">
        <f>+ｼ.ｺﾞﾑくず!$AR$24</f>
        <v>0</v>
      </c>
      <c r="S45" s="433">
        <f>+ｽ.金属くず!$AR$24</f>
        <v>4.3</v>
      </c>
      <c r="T45" s="433">
        <f>+ｾ.ｶﾞﾗｽ･ｺﾝｸﾘ･陶磁器くず!$AR$24</f>
        <v>0</v>
      </c>
      <c r="U45" s="433">
        <f>+ｿ.鉱さい!$AR$24</f>
        <v>0</v>
      </c>
      <c r="V45" s="433">
        <f>+ﾀ.がれき類!$AR$24</f>
        <v>5636.6</v>
      </c>
      <c r="W45" s="433">
        <f>+ﾁ.動物のふん尿!$AR$24</f>
        <v>0</v>
      </c>
      <c r="X45" s="433">
        <f>+ﾂ.動物の死体!$AR$24</f>
        <v>0</v>
      </c>
      <c r="Y45" s="433">
        <f>+ﾃ.ばいじん!$AR$24</f>
        <v>0</v>
      </c>
      <c r="Z45" s="434">
        <f>+ﾄ.混合廃棄物その他!$AR$24</f>
        <v>36.9</v>
      </c>
      <c r="AA45" s="435">
        <f t="shared" si="4"/>
        <v>5773.6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177.6</v>
      </c>
      <c r="I55" s="480">
        <f t="shared" si="10"/>
        <v>0</v>
      </c>
      <c r="J55" s="480">
        <f t="shared" si="10"/>
        <v>0</v>
      </c>
      <c r="K55" s="480">
        <f t="shared" si="10"/>
        <v>0</v>
      </c>
      <c r="L55" s="480">
        <f t="shared" si="10"/>
        <v>7.4</v>
      </c>
      <c r="M55" s="480">
        <f t="shared" si="10"/>
        <v>0</v>
      </c>
      <c r="N55" s="480">
        <f t="shared" si="10"/>
        <v>11.8</v>
      </c>
      <c r="O55" s="480">
        <f t="shared" si="10"/>
        <v>0</v>
      </c>
      <c r="P55" s="480">
        <f t="shared" si="10"/>
        <v>0</v>
      </c>
      <c r="Q55" s="480">
        <f t="shared" si="10"/>
        <v>0</v>
      </c>
      <c r="R55" s="480">
        <f t="shared" si="10"/>
        <v>0</v>
      </c>
      <c r="S55" s="480">
        <f t="shared" si="10"/>
        <v>8.8000000000000007</v>
      </c>
      <c r="T55" s="480">
        <f t="shared" si="10"/>
        <v>0</v>
      </c>
      <c r="U55" s="480">
        <f t="shared" si="10"/>
        <v>0</v>
      </c>
      <c r="V55" s="480">
        <f t="shared" si="10"/>
        <v>11569.900000000001</v>
      </c>
      <c r="W55" s="480">
        <f t="shared" si="10"/>
        <v>0</v>
      </c>
      <c r="X55" s="480">
        <f t="shared" si="10"/>
        <v>0</v>
      </c>
      <c r="Y55" s="480">
        <f t="shared" si="10"/>
        <v>0</v>
      </c>
      <c r="Z55" s="480">
        <f t="shared" si="10"/>
        <v>75.699999999999989</v>
      </c>
      <c r="AA55" s="481">
        <f>+AA9+AA19+AA20</f>
        <v>11851.2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45833</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東京都品川区東品川4-1-8</v>
      </c>
      <c r="M16" s="851"/>
      <c r="N16" s="851"/>
      <c r="O16" s="851"/>
      <c r="P16" s="851"/>
      <c r="Q16" s="851"/>
      <c r="R16" s="851"/>
      <c r="S16" s="851"/>
      <c r="T16" s="851"/>
      <c r="U16" s="282"/>
    </row>
    <row r="17" spans="1:21" ht="26.25" customHeight="1" x14ac:dyDescent="0.15">
      <c r="C17" s="86"/>
      <c r="I17" s="25"/>
      <c r="J17" s="25" t="s">
        <v>7</v>
      </c>
      <c r="K17" s="25"/>
      <c r="L17" s="851" t="str">
        <f>+表紙!L41</f>
        <v>あすか創建株式会社
代表取締役社長　齋藤　徹也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03-3474-0905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あすか創建株式会社　神奈川導管事業所</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2671</v>
      </c>
      <c r="Q25" s="823"/>
      <c r="R25" s="823"/>
      <c r="S25" s="823"/>
      <c r="T25" s="823"/>
      <c r="U25" s="824"/>
    </row>
    <row r="26" spans="1:21" ht="26.25" customHeight="1" x14ac:dyDescent="0.15">
      <c r="C26" s="570" t="s">
        <v>11</v>
      </c>
      <c r="D26" s="571"/>
      <c r="E26" s="572"/>
      <c r="F26" s="838" t="str">
        <f>+表紙!F50</f>
        <v>神奈川県横浜市鶴見区小野町61-1</v>
      </c>
      <c r="G26" s="839"/>
      <c r="H26" s="839"/>
      <c r="I26" s="839"/>
      <c r="J26" s="839"/>
      <c r="K26" s="839"/>
      <c r="L26" s="839"/>
      <c r="M26" s="839"/>
      <c r="N26" s="341" t="s">
        <v>172</v>
      </c>
      <c r="O26"/>
      <c r="P26"/>
      <c r="Q26" s="833" t="str">
        <f>IF(+表紙!Q50="","",+表紙!Q50)</f>
        <v>045-717-9901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0839　設備工事業
その他の管工事業（ガス配管工事）</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747</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6077.6</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・狭幅掘削・非開削工法の導入による非出制御の取組。
・工事掘削溝周辺の舗装影響を抑え復旧面積を縮減する。
・他埋設物損傷による掘削面積及び復旧面積の拡大を防止する。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5773.6</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産業廃棄物排出要因の大部分は道路へのガス管等の埋設工事であり、排出量は企業者の安定供給・保安対策による工事量の増減に深く関係することから、前年度同様、「工法の検討」及び「工事起因による排出拡大をさせない」ことによる排出制御に取り組んでいく。</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・道路工事で発生するがれき類の分別と、他の廃棄物との混入を監視し、全てを収集運搬業者及び中間処理業者に処理を委託し再生処理を実施した。</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・排出する廃棄物のほとんどが道路掘削により発生することから、引き続き廃棄物の分別と他廃棄物の混入防止に努めていく。</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・該当なし</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・該当なし</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・該当なし</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・該当なし</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・該当なし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6077.6</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188.20000000000002</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6077.6</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・健全で信頼のおける処理業者と適切な処理委託契約を締結する。
・排出するすべての廃棄物は「廃棄物処理票」により適切な処理を監視する。
・処理委託先情報を共有し、信頼関係を築く。
・優良認定処理業者を活用し、委託契約を締結する。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5773.6</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187.9</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5773.6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・電子マニフェスト発行率を上げ、より高いレベルのコンプライアンスを目指す。
・電子委託契約を推進することにより、契約書の保管・管理の効率化及びペーパレス化を図る。
・廃棄物処理の適正化を確保するため、関係法令・規制類を遵守し、分別管理を徹底するとともに、３Ｒのさらなる推進に取り組む。</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I30" sqref="I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86.5</v>
      </c>
      <c r="P27" s="700"/>
      <c r="Q27" s="700"/>
      <c r="R27" s="700"/>
      <c r="S27" s="49" t="s">
        <v>38</v>
      </c>
      <c r="T27" s="70"/>
      <c r="U27" s="70"/>
      <c r="X27" s="68" t="s">
        <v>39</v>
      </c>
      <c r="Y27" s="71"/>
      <c r="AG27" s="58"/>
      <c r="AH27" s="58"/>
      <c r="AI27" s="58"/>
      <c r="AJ27" s="58"/>
      <c r="AK27" s="742">
        <f>+AG18+O27</f>
        <v>86.5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86.5</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91.1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5"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v>
      </c>
      <c r="P27" s="700"/>
      <c r="Q27" s="700"/>
      <c r="R27" s="700"/>
      <c r="S27" s="49" t="s">
        <v>38</v>
      </c>
      <c r="T27" s="70"/>
      <c r="U27" s="70"/>
      <c r="X27" s="68" t="s">
        <v>39</v>
      </c>
      <c r="Y27" s="71"/>
      <c r="AG27" s="58"/>
      <c r="AH27" s="58"/>
      <c r="AI27" s="58"/>
      <c r="AJ27" s="58"/>
      <c r="AK27" s="742">
        <f>+AG18+O27</f>
        <v>3.6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3.6</v>
      </c>
      <c r="G30" s="712"/>
      <c r="H30" s="214" t="s">
        <v>198</v>
      </c>
      <c r="L30" s="709"/>
      <c r="O30" s="61"/>
      <c r="Q30" s="699">
        <f>+ROUND(Z28,1)+ROUND(Z29,1)+ROUND(Z30,1)</f>
        <v>3.6</v>
      </c>
      <c r="R30" s="700"/>
      <c r="S30" s="700"/>
      <c r="T30" s="700"/>
      <c r="U30" s="49" t="s">
        <v>16</v>
      </c>
      <c r="X30" s="697" t="s">
        <v>186</v>
      </c>
      <c r="Y30" s="698"/>
      <c r="Z30" s="690"/>
      <c r="AA30" s="691"/>
      <c r="AB30" s="691"/>
      <c r="AC30" s="691"/>
      <c r="AD30" s="691"/>
      <c r="AE30" s="49" t="s">
        <v>13</v>
      </c>
      <c r="AK30" s="651">
        <v>3.6</v>
      </c>
      <c r="AL30" s="652"/>
      <c r="AM30" s="652"/>
      <c r="AN30" s="652"/>
      <c r="AO30" s="57" t="s">
        <v>13</v>
      </c>
      <c r="AR30" s="758"/>
      <c r="AS30" s="755"/>
      <c r="AT30" s="755"/>
      <c r="AU30" s="756"/>
    </row>
    <row r="31" spans="2:48" ht="27" customHeight="1" thickTop="1" thickBot="1" x14ac:dyDescent="0.2">
      <c r="B31" s="725" t="s">
        <v>375</v>
      </c>
      <c r="C31" s="676"/>
      <c r="D31" s="676"/>
      <c r="E31" s="677"/>
      <c r="F31" s="711">
        <v>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3"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あすか創建株式会社　神奈川導管事業所</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5.7</v>
      </c>
      <c r="P27" s="700"/>
      <c r="Q27" s="700"/>
      <c r="R27" s="700"/>
      <c r="S27" s="49" t="s">
        <v>38</v>
      </c>
      <c r="T27" s="70"/>
      <c r="U27" s="70"/>
      <c r="X27" s="68" t="s">
        <v>39</v>
      </c>
      <c r="Y27" s="71"/>
      <c r="AG27" s="58"/>
      <c r="AH27" s="58"/>
      <c r="AI27" s="58"/>
      <c r="AJ27" s="58"/>
      <c r="AK27" s="742">
        <f>+AG18+O27</f>
        <v>5.7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5.8</v>
      </c>
      <c r="G30" s="712"/>
      <c r="H30" s="214" t="s">
        <v>198</v>
      </c>
      <c r="L30" s="709"/>
      <c r="O30" s="61"/>
      <c r="Q30" s="699">
        <f>+ROUND(Z28,1)+ROUND(Z29,1)+ROUND(Z30,1)</f>
        <v>5.7</v>
      </c>
      <c r="R30" s="700"/>
      <c r="S30" s="700"/>
      <c r="T30" s="700"/>
      <c r="U30" s="49" t="s">
        <v>16</v>
      </c>
      <c r="X30" s="697" t="s">
        <v>186</v>
      </c>
      <c r="Y30" s="698"/>
      <c r="Z30" s="690"/>
      <c r="AA30" s="691"/>
      <c r="AB30" s="691"/>
      <c r="AC30" s="691"/>
      <c r="AD30" s="691"/>
      <c r="AE30" s="49" t="s">
        <v>13</v>
      </c>
      <c r="AK30" s="651">
        <v>5.7</v>
      </c>
      <c r="AL30" s="652"/>
      <c r="AM30" s="652"/>
      <c r="AN30" s="652"/>
      <c r="AO30" s="57" t="s">
        <v>13</v>
      </c>
      <c r="AR30" s="758"/>
      <c r="AS30" s="755"/>
      <c r="AT30" s="755"/>
      <c r="AU30" s="756"/>
    </row>
    <row r="31" spans="2:48" ht="27" customHeight="1" thickTop="1" thickBot="1" x14ac:dyDescent="0.2">
      <c r="B31" s="725" t="s">
        <v>375</v>
      </c>
      <c r="C31" s="676"/>
      <c r="D31" s="676"/>
      <c r="E31" s="677"/>
      <c r="F31" s="711">
        <v>6.1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2025-06-26T01:59:14Z</dcterms:created>
  <dcterms:modified xsi:type="dcterms:W3CDTF">2025-06-26T01:59:14Z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