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<sst xmlns="http://schemas.openxmlformats.org/spreadsheetml/2006/main" count="3303" uniqueCount="471">
  <si>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</si>
  <si>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</si>
  <si>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</si>
  <si>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</si>
  <si>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</si>
  <si>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</si>
  <si>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</si>
  <si>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</si>
  <si>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</si>
  <si>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</si>
  <si>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</si>
  <si>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</si>
  <si>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</si>
  <si>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</si>
  <si>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</si>
  <si>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</si>
  <si>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</si>
  <si>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</si>
  <si>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</si>
  <si>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</si>
  <si>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</si>
  <si>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</si>
  <si>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</si>
  <si>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</si>
  <si>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</si>
  <si>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</si>
  <si>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</si>
  <si>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</si>
  <si>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</si>
  <si>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</si>
  <si>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</si>
  <si>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</si>
  <si>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</si>
  <si>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</si>
  <si>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</si>
  <si>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</si>
  <si>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</si>
  <si>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</si>
  <si>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</si>
  <si>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</si>
  <si>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</si>
  <si>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</si>
  <si>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</si>
  <si>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</si>
  <si>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</si>
  <si>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</si>
  <si>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</si>
  <si>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</si>
  <si>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</si>
  <si>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</si>
  <si>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</si>
  <si>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</si>
  <si>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</si>
  <si>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</si>
  <si>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</si>
  <si>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</si>
  <si>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</si>
  <si>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</si>
  <si>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</si>
  <si>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</si>
  <si>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</si>
  <si>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</si>
  <si>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</si>
  <si>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</si>
  <si>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</si>
  <si>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</si>
  <si>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</si>
  <si>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</si>
  <si>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</si>
  <si>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</si>
  <si>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</si>
  <si>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</si>
  <si>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</si>
  <si>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</si>
  <si>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</si>
  <si>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</si>
  <si>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</si>
  <si>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</si>
  <si>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</si>
  <si>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</si>
  <si>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</si>
  <si>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</si>
  <si>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</si>
  <si>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</si>
  <si>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</si>
  <si>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</si>
  <si>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</si>
  <si>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</si>
  <si>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</si>
  <si>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</si>
  <si>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</si>
  <si>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</si>
  <si>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</si>
  <si>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</si>
  <si>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</si>
  <si>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</si>
  <si>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</si>
  <si>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</si>
  <si>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</si>
  <si>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</si>
  <si>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</si>
  <si>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</si>
  <si>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</si>
  <si>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</si>
  <si>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</si>
  <si>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</si>
  <si>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</si>
  <si>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</si>
  <si>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</si>
  <si>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</si>
  <si>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</si>
  <si>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</si>
  <si>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</si>
  <si>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</si>
  <si>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</si>
  <si>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</si>
  <si>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</si>
  <si>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</si>
  <si>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</si>
  <si>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</si>
  <si>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</si>
  <si>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</si>
  <si>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</si>
  <si>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</si>
  <si>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</si>
  <si>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</si>
  <si>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</si>
  <si>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</si>
  <si>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</si>
  <si>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</si>
  <si>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</si>
  <si>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</si>
  <si>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</si>
  <si>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</si>
  <si>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</si>
  <si>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</si>
  <si>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</si>
  <si>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</si>
  <si>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</si>
  <si>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</si>
  <si>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</si>
  <si>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</si>
  <si>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</si>
  <si>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</si>
  <si>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</si>
  <si>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</si>
  <si>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</si>
  <si>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</si>
  <si>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</si>
  <si>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</si>
  <si>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</si>
  <si>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</si>
  <si>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</si>
  <si>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</si>
  <si>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</si>
  <si>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</si>
  <si>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</si>
  <si>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</si>
  <si>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</si>
  <si>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</si>
  <si>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</si>
  <si>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</si>
  <si>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</si>
  <si>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</si>
  <si>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</si>
  <si>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</si>
  <si>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</si>
  <si>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</si>
  <si>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</si>
  <si>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</si>
  <si>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</si>
  <si>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</si>
  <si>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</si>
  <si>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</si>
  <si>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</si>
  <si>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</si>
  <si>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</si>
  <si>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</si>
  <si>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</si>
  <si>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</si>
  <si>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</si>
  <si>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</si>
  <si>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</si>
  <si>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</si>
  <si>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</si>
  <si>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</si>
  <si>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</si>
  <si>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</si>
  <si>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</si>
  <si>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</si>
  <si>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</si>
  <si>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</si>
  <si>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</si>
  <si>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</si>
  <si>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</si>
  <si>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</si>
  <si>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</si>
  <si>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</si>
  <si>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</si>
  <si>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</si>
  <si>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</si>
  <si>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</si>
  <si>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</si>
  <si>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</si>
  <si>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</si>
  <si>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</si>
  <si>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</si>
  <si>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</si>
  <si>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</si>
  <si>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</si>
  <si>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</si>
  <si>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</si>
  <si>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</si>
  <si>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</si>
  <si>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</si>
  <si>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</si>
  <si>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</si>
  <si>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</si>
  <si>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</si>
  <si>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</si>
  <si>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</si>
  <si>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</si>
  <si>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</si>
  <si>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</si>
  <si>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</si>
  <si>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</si>
  <si>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</si>
  <si>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</si>
  <si>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</si>
  <si>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</si>
  <si>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</si>
  <si>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</si>
  <si>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</si>
  <si>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</si>
  <si>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</si>
  <si>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</si>
  <si>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</si>
  <si>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</si>
  <si>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</si>
  <si>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</si>
  <si>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</si>
  <si>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</si>
  <si>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</si>
  <si>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</si>
  <si>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</si>
  <si>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</si>
  <si>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</si>
  <si>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</si>
  <si>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</si>
  <si>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</si>
  <si>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</si>
  <si>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</si>
  <si>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</si>
  <si>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</si>
  <si>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</si>
  <si>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</si>
  <si>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</si>
  <si>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</si>
  <si>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</si>
  <si>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</si>
  <si>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</si>
  <si>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</si>
  <si>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</si>
  <si>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</si>
  <si>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</si>
  <si>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</si>
  <si>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</si>
  <si>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</si>
  <si>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</si>
  <si>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</si>
  <si>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</si>
  <si>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</si>
  <si>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</si>
  <si>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</si>
  <si>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</si>
  <si>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</si>
  <si>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</si>
  <si>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</si>
  <si>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</si>
  <si>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</si>
  <si>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</si>
  <si>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</si>
  <si>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</si>
  <si>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</si>
  <si>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</si>
  <si>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</si>
  <si>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</si>
  <si>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</si>
  <si>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</si>
  <si>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</si>
  <si>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</si>
  <si>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</si>
  <si>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</si>
  <si>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</si>
  <si>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</si>
  <si>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</si>
  <si>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</si>
  <si>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</si>
  <si>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</si>
  <si>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</si>
  <si>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</si>
  <si>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</si>
  <si>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</si>
  <si>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</si>
  <si>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</si>
  <si>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</si>
  <si>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</si>
  <si>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</si>
  <si>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</si>
  <si>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</si>
  <si>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</si>
  <si>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</si>
  <si>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</si>
  <si>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</si>
  <si>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</si>
  <si>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</si>
  <si>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</si>
  <si>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</si>
  <si>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</si>
  <si>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</si>
  <si>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</si>
  <si>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</si>
  <si>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</si>
  <si>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</si>
  <si>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</si>
  <si>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</si>
  <si>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</si>
  <si>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</si>
  <si>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</si>
  <si>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</si>
  <si>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</si>
  <si>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</si>
  <si>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</si>
  <si>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</si>
  <si>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</si>
  <si>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</si>
  <si>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</si>
  <si>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</si>
  <si>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</si>
  <si>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</si>
  <si>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</si>
  <si>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</si>
  <si>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</si>
  <si>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</si>
  <si>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</si>
  <si>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</si>
  <si>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</si>
  <si>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</si>
  <si>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</si>
  <si>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</si>
  <si>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</si>
  <si>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</si>
  <si>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</si>
  <si>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</si>
  <si>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</si>
  <si>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</si>
  <si>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</si>
  <si>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</si>
  <si>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</si>
  <si>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</si>
  <si>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</si>
  <si>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</si>
  <si>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</si>
  <si>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</si>
  <si>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</si>
  <si>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</si>
  <si>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</si>
  <si>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</si>
  <si>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</si>
  <si>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</si>
  <si>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</si>
  <si>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</si>
  <si>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</si>
  <si>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</si>
  <si>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</si>
  <si>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</si>
  <si>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</si>
  <si>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</si>
  <si>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</si>
  <si>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</si>
  <si>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</si>
  <si>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</si>
  <si>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</si>
  <si>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</si>
  <si>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</si>
  <si>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</si>
  <si>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</si>
  <si>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</si>
  <si>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</si>
  <si>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</si>
  <si>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</si>
  <si>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</si>
  <si>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</si>
  <si>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</si>
  <si>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</si>
  <si>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</si>
  <si>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</si>
  <si>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</si>
  <si>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</si>
  <si>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</si>
  <si>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</si>
  <si>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</si>
  <si>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</si>
  <si>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</si>
  <si>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</si>
  <si>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</si>
  <si>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</si>
  <si>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</si>
  <si>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</si>
  <si>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</si>
  <si>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</si>
  <si>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</si>
  <si>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</si>
  <si>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</si>
  <si>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</si>
  <si>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</si>
  <si>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</si>
  <si>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</si>
  <si>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</si>
  <si>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</si>
  <si>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</si>
  <si>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</si>
  <si>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</si>
  <si>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</si>
  <si>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</si>
  <si>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</si>
  <si>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</si>
  <si>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</si>
  <si>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</si>
  <si>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</si>
  <si>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</si>
  <si>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</si>
  <si>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</si>
  <si>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</si>
  <si>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</si>
  <si>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</si>
  <si>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</si>
  <si>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</si>
  <si>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</si>
  <si>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</si>
  <si>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</si>
  <si>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</si>
  <si>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</si>
  <si>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</si>
  <si>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</si>
  <si>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</si>
  <si>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</si>
  <si>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</si>
  <si>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</si>
  <si>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</si>
  <si>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</si>
  <si>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</si>
  <si>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</si>
  <si>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</si>
  <si>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</si>
  <si>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</si>
  <si>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</si>
  <si>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</si>
  <si>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</si>
  <si>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</si>
  <si>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</si>
  <si>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</si>
  <si>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</si>
  <si>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045-534-8805</t>
    <phoneticPr fontId="3"/>
  </si>
  <si>
    <t>○</t>
  </si>
  <si>
    <t>横浜市港北区新横浜1-3-1-401</t>
    <phoneticPr fontId="3"/>
  </si>
  <si>
    <t>双葉鉄道工業株式会社　小野　武彦</t>
    <phoneticPr fontId="3"/>
  </si>
  <si>
    <t>双葉鉄道工業株式会社</t>
    <phoneticPr fontId="3"/>
  </si>
  <si>
    <t>横浜市長</t>
    <phoneticPr fontId="3"/>
  </si>
  <si>
    <t>Ｄ－建設業</t>
    <phoneticPr fontId="3"/>
  </si>
  <si>
    <t>土木工事業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</si>
</sst>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8971" y="2201396"/>
          <a:ext cx="660026" cy="637054"/>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22"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464</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v>45838</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468</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463</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2666</v>
      </c>
      <c r="N48" s="602"/>
      <c r="O48" s="603"/>
    </row>
    <row r="49" spans="3:21" ht="18" customHeight="1">
      <c r="C49" s="552" t="s">
        <v>11</v>
      </c>
      <c r="D49" s="584"/>
      <c r="E49" s="585"/>
      <c r="F49" s="571" t="s">
        <v>465</v>
      </c>
      <c r="G49" s="572"/>
      <c r="H49" s="572"/>
      <c r="I49" s="572"/>
      <c r="J49" s="572"/>
      <c r="K49" s="572"/>
      <c r="L49" s="463" t="s">
        <v>172</v>
      </c>
      <c r="M49" s="466"/>
      <c r="N49" s="604" t="s">
        <v>463</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469</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3500</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49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4925</v>
      </c>
      <c r="I63" s="292" t="s">
        <v>4</v>
      </c>
      <c r="J63" s="623" t="s">
        <v>324</v>
      </c>
      <c r="K63" s="624"/>
      <c r="L63" s="625"/>
      <c r="M63" s="621">
        <f>+別紙!AA14</f>
        <v>4925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86</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t="str">
        <f>+別紙!AA16</f>
        <v>0</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270</v>
      </c>
      <c r="E24" s="684"/>
      <c r="F24" s="684"/>
      <c r="G24" s="211" t="s">
        <v>198</v>
      </c>
      <c r="H24" s="673">
        <f>+F12</f>
        <v>115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115</v>
      </c>
      <c r="Q27" s="733"/>
      <c r="R27" s="733"/>
      <c r="S27" s="733"/>
      <c r="T27" s="54" t="s">
        <v>38</v>
      </c>
      <c r="U27" s="74"/>
      <c r="V27" s="74"/>
      <c r="Y27" s="72" t="s">
        <v>39</v>
      </c>
      <c r="Z27" s="75"/>
      <c r="AH27" s="63"/>
      <c r="AI27" s="63"/>
      <c r="AJ27" s="63"/>
      <c r="AK27" s="63"/>
      <c r="AL27" s="703">
        <f>+AH18+P27</f>
        <v>115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270</v>
      </c>
      <c r="E29" s="684"/>
      <c r="F29" s="684"/>
      <c r="G29" s="211" t="s">
        <v>198</v>
      </c>
      <c r="H29" s="673">
        <f>+AL27</f>
        <v>115</v>
      </c>
      <c r="I29" s="674"/>
      <c r="J29" s="211" t="s">
        <v>198</v>
      </c>
      <c r="M29" s="682"/>
      <c r="P29" s="66"/>
      <c r="Q29" s="158"/>
      <c r="R29" s="61" t="s">
        <v>183</v>
      </c>
      <c r="S29" s="728" t="s">
        <v>33</v>
      </c>
      <c r="T29" s="731"/>
      <c r="U29" s="731"/>
      <c r="V29" s="732"/>
      <c r="W29" s="58"/>
      <c r="X29" s="76"/>
      <c r="Y29" s="688" t="s">
        <v>258</v>
      </c>
      <c r="Z29" s="689"/>
      <c r="AA29" s="729">
        <v>115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115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1947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3900</v>
      </c>
      <c r="E24" s="684"/>
      <c r="F24" s="684"/>
      <c r="G24" s="211" t="s">
        <v>198</v>
      </c>
      <c r="H24" s="673">
        <f>+F12</f>
        <v>1947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1947</v>
      </c>
      <c r="Q27" s="733"/>
      <c r="R27" s="733"/>
      <c r="S27" s="733"/>
      <c r="T27" s="54" t="s">
        <v>38</v>
      </c>
      <c r="U27" s="74"/>
      <c r="V27" s="74"/>
      <c r="Y27" s="72" t="s">
        <v>39</v>
      </c>
      <c r="Z27" s="75"/>
      <c r="AH27" s="63"/>
      <c r="AI27" s="63"/>
      <c r="AJ27" s="63"/>
      <c r="AK27" s="63"/>
      <c r="AL27" s="703">
        <f>+AH18+P27</f>
        <v>1947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3900</v>
      </c>
      <c r="E29" s="684"/>
      <c r="F29" s="684"/>
      <c r="G29" s="211" t="s">
        <v>198</v>
      </c>
      <c r="H29" s="673">
        <f>+AL27</f>
        <v>1947</v>
      </c>
      <c r="I29" s="674"/>
      <c r="J29" s="211" t="s">
        <v>198</v>
      </c>
      <c r="M29" s="682"/>
      <c r="P29" s="66"/>
      <c r="Q29" s="158"/>
      <c r="R29" s="61" t="s">
        <v>183</v>
      </c>
      <c r="S29" s="728" t="s">
        <v>33</v>
      </c>
      <c r="T29" s="731"/>
      <c r="U29" s="731"/>
      <c r="V29" s="732"/>
      <c r="W29" s="58"/>
      <c r="X29" s="76"/>
      <c r="Y29" s="688" t="s">
        <v>258</v>
      </c>
      <c r="Z29" s="689"/>
      <c r="AA29" s="729">
        <v>1947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1947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双葉鉄道工業株式会社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296.3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650</v>
      </c>
      <c r="E24" s="684"/>
      <c r="F24" s="684"/>
      <c r="G24" s="211" t="s">
        <v>198</v>
      </c>
      <c r="H24" s="673">
        <f>+F12</f>
        <v>296.3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296.3</v>
      </c>
      <c r="Q27" s="733"/>
      <c r="R27" s="733"/>
      <c r="S27" s="733"/>
      <c r="T27" s="54" t="s">
        <v>38</v>
      </c>
      <c r="U27" s="74"/>
      <c r="V27" s="74"/>
      <c r="Y27" s="72" t="s">
        <v>39</v>
      </c>
      <c r="Z27" s="75"/>
      <c r="AH27" s="63"/>
      <c r="AI27" s="63"/>
      <c r="AJ27" s="63"/>
      <c r="AK27" s="63"/>
      <c r="AL27" s="703">
        <f>+AH18+P27</f>
        <v>296.3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650</v>
      </c>
      <c r="E29" s="684"/>
      <c r="F29" s="684"/>
      <c r="G29" s="211" t="s">
        <v>198</v>
      </c>
      <c r="H29" s="673">
        <f>+AL27</f>
        <v>296.3</v>
      </c>
      <c r="I29" s="674"/>
      <c r="J29" s="211" t="s">
        <v>198</v>
      </c>
      <c r="M29" s="682"/>
      <c r="P29" s="66"/>
      <c r="Q29" s="158"/>
      <c r="R29" s="61" t="s">
        <v>183</v>
      </c>
      <c r="S29" s="728" t="s">
        <v>33</v>
      </c>
      <c r="T29" s="731"/>
      <c r="U29" s="731"/>
      <c r="V29" s="732"/>
      <c r="W29" s="58"/>
      <c r="X29" s="76"/>
      <c r="Y29" s="688" t="s">
        <v>258</v>
      </c>
      <c r="Z29" s="689"/>
      <c r="AA29" s="729">
        <v>296.3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81</v>
      </c>
      <c r="E30" s="684"/>
      <c r="F30" s="684"/>
      <c r="G30" s="211" t="s">
        <v>198</v>
      </c>
      <c r="H30" s="673">
        <f>+AL30</f>
        <v>94</v>
      </c>
      <c r="I30" s="674"/>
      <c r="J30" s="211" t="s">
        <v>198</v>
      </c>
      <c r="M30" s="682"/>
      <c r="P30" s="66"/>
      <c r="R30" s="687">
        <f>+ROUND(AA28,1)+ROUND(AA29,1)+ROUND(AA30,1)</f>
        <v>296.3</v>
      </c>
      <c r="S30" s="733"/>
      <c r="T30" s="733"/>
      <c r="U30" s="733"/>
      <c r="V30" s="54" t="s">
        <v>16</v>
      </c>
      <c r="Y30" s="688" t="s">
        <v>186</v>
      </c>
      <c r="Z30" s="689"/>
      <c r="AA30" s="729"/>
      <c r="AB30" s="730"/>
      <c r="AC30" s="730"/>
      <c r="AD30" s="730"/>
      <c r="AE30" s="730"/>
      <c r="AF30" s="54" t="s">
        <v>13</v>
      </c>
      <c r="AL30" s="706">
        <v>94</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election activeCell="L8" sqref="L8"/>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双葉鉄道工業株式会社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5</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100</v>
      </c>
      <c r="M9" s="392">
        <f>IF(OR(ｷ.紙くず!D24&gt;0,ｷ.紙くず!D24&lt;0),ｷ.紙くず!D24,IF(M$19&gt;0,"0",0))</f>
        <v>0</v>
      </c>
      <c r="N9" s="392" t="str">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270</v>
      </c>
      <c r="U9" s="392">
        <f>IF(OR(ｿ.鉱さい!D24&gt;0,ｿ.鉱さい!D24&lt;0),ｿ.鉱さい!D24,IF(U$19&gt;0,"0",0))</f>
        <v>0</v>
      </c>
      <c r="V9" s="392">
        <f>IF(OR(ﾀ.がれき類!D24&gt;0,ﾀ.がれき類!D24&lt;0),ﾀ.がれき類!D24,IF(V$19&gt;0,"0",0))</f>
        <v>3900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650</v>
      </c>
      <c r="AA9" s="394">
        <f>IF(SUM(G9:Z9)&gt;0,SUM(G9:Z9),IF(AA$19&gt;0,"0",0))</f>
        <v>4925</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100</v>
      </c>
      <c r="M14" s="398">
        <f>IF(OR(ｷ.紙くず!D29&gt;0,ｷ.紙くず!D29&lt;0),ｷ.紙くず!D29,IF(M$19&gt;0,"0",0))</f>
        <v>0</v>
      </c>
      <c r="N14" s="398" t="str">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270</v>
      </c>
      <c r="U14" s="398">
        <f>IF(OR(ｿ.鉱さい!D29&gt;0,ｿ.鉱さい!D29&lt;0),ｿ.鉱さい!D29,IF(U$19&gt;0,"0",0))</f>
        <v>0</v>
      </c>
      <c r="V14" s="398">
        <f>IF(OR(ﾀ.がれき類!D29&gt;0,ﾀ.がれき類!D29&lt;0),ﾀ.がれき類!D29,IF(V$19&gt;0,"0",0))</f>
        <v>3900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650</v>
      </c>
      <c r="AA14" s="400">
        <f t="shared" si="0"/>
        <v>4925</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5</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81</v>
      </c>
      <c r="AA15" s="400">
        <f t="shared" si="0"/>
        <v>86</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t="str">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t="str">
        <f>IF(OR(ｾ.ｶﾞﾗｽ･ｺﾝｸﾘ･陶磁器くず!D31&gt;0,ｾ.ｶﾞﾗｽ･ｺﾝｸﾘ･陶磁器くず!D31&lt;0),ｾ.ｶﾞﾗｽ･ｺﾝｸﾘ･陶磁器くず!D31,IF(T$19&gt;0,"0",0))</f>
        <v>0</v>
      </c>
      <c r="U16" s="398">
        <f>IF(OR(ｿ.鉱さい!D31&gt;0,ｿ.鉱さい!D31&lt;0),ｿ.鉱さい!D31,IF(U$19&gt;0,"0",0))</f>
        <v>0</v>
      </c>
      <c r="V16" s="398" t="str">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t="str">
        <f t="shared" si="0"/>
        <v>0</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167</v>
      </c>
      <c r="M19" s="404">
        <f t="shared" si="1"/>
        <v>0</v>
      </c>
      <c r="N19" s="404">
        <f t="shared" si="1"/>
        <v>4.4000000000000004</v>
      </c>
      <c r="O19" s="404">
        <f t="shared" si="1"/>
        <v>0</v>
      </c>
      <c r="P19" s="404">
        <f t="shared" si="1"/>
        <v>0</v>
      </c>
      <c r="Q19" s="404">
        <f t="shared" si="1"/>
        <v>0</v>
      </c>
      <c r="R19" s="404">
        <f t="shared" si="1"/>
        <v>0</v>
      </c>
      <c r="S19" s="404">
        <f t="shared" si="1"/>
        <v>0</v>
      </c>
      <c r="T19" s="404">
        <f t="shared" si="1"/>
        <v>115</v>
      </c>
      <c r="U19" s="404">
        <f t="shared" si="1"/>
        <v>0</v>
      </c>
      <c r="V19" s="404">
        <f t="shared" si="1"/>
        <v>1947</v>
      </c>
      <c r="W19" s="404">
        <f t="shared" si="1"/>
        <v>0</v>
      </c>
      <c r="X19" s="404">
        <f t="shared" si="1"/>
        <v>0</v>
      </c>
      <c r="Y19" s="404">
        <f t="shared" si="1"/>
        <v>0</v>
      </c>
      <c r="Z19" s="405">
        <f t="shared" si="1"/>
        <v>296.3</v>
      </c>
      <c r="AA19" s="406">
        <f t="shared" ref="AA19:AA25" si="2">SUM(G19:Z19)</f>
        <v>2529.7000000000003</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167</v>
      </c>
      <c r="M41" s="440">
        <f t="shared" si="8"/>
        <v>0</v>
      </c>
      <c r="N41" s="440">
        <f t="shared" si="8"/>
        <v>4.4000000000000004</v>
      </c>
      <c r="O41" s="440">
        <f t="shared" si="8"/>
        <v>0</v>
      </c>
      <c r="P41" s="440">
        <f t="shared" si="8"/>
        <v>0</v>
      </c>
      <c r="Q41" s="440">
        <f t="shared" si="8"/>
        <v>0</v>
      </c>
      <c r="R41" s="440">
        <f t="shared" si="8"/>
        <v>0</v>
      </c>
      <c r="S41" s="440">
        <f t="shared" si="8"/>
        <v>0</v>
      </c>
      <c r="T41" s="440">
        <f t="shared" si="8"/>
        <v>115</v>
      </c>
      <c r="U41" s="440">
        <f t="shared" si="8"/>
        <v>0</v>
      </c>
      <c r="V41" s="440">
        <f t="shared" si="8"/>
        <v>1947</v>
      </c>
      <c r="W41" s="440">
        <f t="shared" si="8"/>
        <v>0</v>
      </c>
      <c r="X41" s="440">
        <f t="shared" si="8"/>
        <v>0</v>
      </c>
      <c r="Y41" s="440">
        <f t="shared" si="8"/>
        <v>0</v>
      </c>
      <c r="Z41" s="441">
        <f t="shared" si="8"/>
        <v>296.3</v>
      </c>
      <c r="AA41" s="442">
        <f t="shared" si="4"/>
        <v>2529.7000000000003</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167</v>
      </c>
      <c r="M42" s="431">
        <f t="shared" si="9"/>
        <v>0</v>
      </c>
      <c r="N42" s="431">
        <f t="shared" si="9"/>
        <v>4.4000000000000004</v>
      </c>
      <c r="O42" s="431">
        <f t="shared" si="9"/>
        <v>0</v>
      </c>
      <c r="P42" s="431">
        <f t="shared" si="9"/>
        <v>0</v>
      </c>
      <c r="Q42" s="431">
        <f t="shared" si="9"/>
        <v>0</v>
      </c>
      <c r="R42" s="431">
        <f t="shared" si="9"/>
        <v>0</v>
      </c>
      <c r="S42" s="431">
        <f t="shared" si="9"/>
        <v>0</v>
      </c>
      <c r="T42" s="431">
        <f t="shared" si="9"/>
        <v>115</v>
      </c>
      <c r="U42" s="431">
        <f t="shared" si="9"/>
        <v>0</v>
      </c>
      <c r="V42" s="431">
        <f t="shared" si="9"/>
        <v>1947</v>
      </c>
      <c r="W42" s="431">
        <f t="shared" si="9"/>
        <v>0</v>
      </c>
      <c r="X42" s="431">
        <f t="shared" si="9"/>
        <v>0</v>
      </c>
      <c r="Y42" s="431">
        <f t="shared" si="9"/>
        <v>0</v>
      </c>
      <c r="Z42" s="432">
        <f t="shared" si="9"/>
        <v>296.3</v>
      </c>
      <c r="AA42" s="433">
        <f t="shared" si="4"/>
        <v>2529.7000000000003</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0</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167</v>
      </c>
      <c r="M44" s="434">
        <f>+ｷ.紙くず!$AA$29</f>
        <v>0</v>
      </c>
      <c r="N44" s="434">
        <f>+ｸ.木くず!$AA$29</f>
        <v>4.4000000000000004</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115</v>
      </c>
      <c r="U44" s="434">
        <f>+ｿ.鉱さい!$AA$29</f>
        <v>0</v>
      </c>
      <c r="V44" s="434">
        <f>+ﾀ.がれき類!$AA$29</f>
        <v>1947</v>
      </c>
      <c r="W44" s="434">
        <f>+ﾁ.動物のふん尿!$AA$29</f>
        <v>0</v>
      </c>
      <c r="X44" s="434">
        <f>+ﾂ.動物の死体!$AA$29</f>
        <v>0</v>
      </c>
      <c r="Y44" s="434">
        <f>+ﾃ.ばいじん!$AA$29</f>
        <v>0</v>
      </c>
      <c r="Z44" s="435">
        <f>+ﾄ.混合廃棄物その他!$AA$29</f>
        <v>296.3</v>
      </c>
      <c r="AA44" s="436">
        <f t="shared" si="4"/>
        <v>2529.7000000000003</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167</v>
      </c>
      <c r="M47" s="443">
        <f>+ｷ.紙くず!$AL$27</f>
        <v>0</v>
      </c>
      <c r="N47" s="443">
        <f>+ｸ.木くず!$AL$27</f>
        <v>4.4000000000000004</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115</v>
      </c>
      <c r="U47" s="443">
        <f>+ｿ.鉱さい!$AL$27</f>
        <v>0</v>
      </c>
      <c r="V47" s="443">
        <f>+ﾀ.がれき類!$AL$27</f>
        <v>1947</v>
      </c>
      <c r="W47" s="443">
        <f>+ﾁ.動物のふん尿!$AL$27</f>
        <v>0</v>
      </c>
      <c r="X47" s="443">
        <f>+ﾂ.動物の死体!$AL$27</f>
        <v>0</v>
      </c>
      <c r="Y47" s="443">
        <f>+ﾃ.ばいじん!$AL$27</f>
        <v>0</v>
      </c>
      <c r="Z47" s="444">
        <f>+ﾄ.混合廃棄物その他!$AL$27</f>
        <v>296.3</v>
      </c>
      <c r="AA47" s="445">
        <f t="shared" si="4"/>
        <v>2529.7000000000003</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4.4000000000000004</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94</v>
      </c>
      <c r="AA48" s="448">
        <f t="shared" si="4"/>
        <v>98.4</v>
      </c>
    </row>
    <row r="49" spans="2:27" ht="20.45"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0</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5</v>
      </c>
      <c r="I63" s="501">
        <f t="shared" si="10"/>
        <v>0</v>
      </c>
      <c r="J63" s="501">
        <f t="shared" si="10"/>
        <v>0</v>
      </c>
      <c r="K63" s="501">
        <f t="shared" si="10"/>
        <v>0</v>
      </c>
      <c r="L63" s="501">
        <f t="shared" si="10"/>
        <v>267</v>
      </c>
      <c r="M63" s="501">
        <f t="shared" si="10"/>
        <v>0</v>
      </c>
      <c r="N63" s="501">
        <f t="shared" si="10"/>
        <v>4.4000000000000004</v>
      </c>
      <c r="O63" s="501">
        <f t="shared" si="10"/>
        <v>0</v>
      </c>
      <c r="P63" s="501">
        <f t="shared" si="10"/>
        <v>0</v>
      </c>
      <c r="Q63" s="501">
        <f t="shared" si="10"/>
        <v>0</v>
      </c>
      <c r="R63" s="501">
        <f t="shared" si="10"/>
        <v>0</v>
      </c>
      <c r="S63" s="501">
        <f t="shared" si="10"/>
        <v>0</v>
      </c>
      <c r="T63" s="501">
        <f t="shared" si="10"/>
        <v>385</v>
      </c>
      <c r="U63" s="501">
        <f t="shared" si="10"/>
        <v>0</v>
      </c>
      <c r="V63" s="501">
        <f t="shared" si="10"/>
        <v>5847</v>
      </c>
      <c r="W63" s="501">
        <f t="shared" si="10"/>
        <v>0</v>
      </c>
      <c r="X63" s="501">
        <f t="shared" si="10"/>
        <v>0</v>
      </c>
      <c r="Y63" s="501">
        <f t="shared" si="10"/>
        <v>0</v>
      </c>
      <c r="Z63" s="501">
        <f t="shared" si="10"/>
        <v>946.3</v>
      </c>
      <c r="AA63" s="502">
        <f>+AA9+AA19+AA20</f>
        <v>7454.7000000000007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f>+表紙!L34</f>
        <v>45838</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横浜市港北区新横浜1-3-1-401</v>
      </c>
      <c r="K16" s="896"/>
      <c r="L16" s="897"/>
      <c r="M16" s="897"/>
      <c r="N16" s="897"/>
      <c r="O16" s="898"/>
    </row>
    <row r="17" spans="1:48" ht="26.25" customHeight="1">
      <c r="C17" s="248"/>
      <c r="D17" s="249"/>
      <c r="E17" s="249"/>
      <c r="F17" s="249"/>
      <c r="G17" s="249"/>
      <c r="H17" s="253" t="s">
        <v>7</v>
      </c>
      <c r="I17" s="253"/>
      <c r="J17" s="896" t="str">
        <f>+表紙!J40</f>
        <v>双葉鉄道工業株式会社　小野　武彦</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045-534-8805</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双葉鉄道工業株式会社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2666</v>
      </c>
      <c r="N25" s="882"/>
      <c r="O25" s="883"/>
    </row>
    <row r="26" spans="1:48" ht="18" customHeight="1">
      <c r="C26" s="862" t="s">
        <v>11</v>
      </c>
      <c r="D26" s="863"/>
      <c r="E26" s="864"/>
      <c r="F26" s="856" t="str">
        <f>+表紙!F49</f>
        <v>横浜市港北区新横浜1-3-1-401</v>
      </c>
      <c r="G26" s="857"/>
      <c r="H26" s="857"/>
      <c r="I26" s="857"/>
      <c r="J26" s="857"/>
      <c r="K26" s="857"/>
      <c r="L26" s="139" t="s">
        <v>172</v>
      </c>
      <c r="M26" s="258"/>
      <c r="N26" s="860" t="str">
        <f>IF(+表紙!N49="","",+表紙!N49)</f>
        <v>045-534-8805</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土木工事業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3500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49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4925</v>
      </c>
      <c r="I40" s="292" t="s">
        <v>4</v>
      </c>
      <c r="J40" s="623" t="s">
        <v>324</v>
      </c>
      <c r="K40" s="624"/>
      <c r="L40" s="625"/>
      <c r="M40" s="841">
        <f>+表紙!M63</f>
        <v>4925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86</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t="str">
        <f>+表紙!M65</f>
        <v>0</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AQ21" sqref="AQ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AS4" sqref="AS4:AT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85" zoomScaleNormal="85" workbookViewId="0">
      <selection activeCell="D7" sqref="D7:I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167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100</v>
      </c>
      <c r="E24" s="684"/>
      <c r="F24" s="684"/>
      <c r="G24" s="211" t="s">
        <v>198</v>
      </c>
      <c r="H24" s="673">
        <f>+F12</f>
        <v>167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167</v>
      </c>
      <c r="Q27" s="733"/>
      <c r="R27" s="733"/>
      <c r="S27" s="733"/>
      <c r="T27" s="54" t="s">
        <v>38</v>
      </c>
      <c r="U27" s="74"/>
      <c r="V27" s="74"/>
      <c r="Y27" s="72" t="s">
        <v>39</v>
      </c>
      <c r="Z27" s="75"/>
      <c r="AH27" s="63"/>
      <c r="AI27" s="63"/>
      <c r="AJ27" s="63"/>
      <c r="AK27" s="63"/>
      <c r="AL27" s="703">
        <f>+AH18+P27</f>
        <v>167</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100</v>
      </c>
      <c r="E29" s="684"/>
      <c r="F29" s="684"/>
      <c r="G29" s="211" t="s">
        <v>198</v>
      </c>
      <c r="H29" s="673">
        <f>+AL27</f>
        <v>167</v>
      </c>
      <c r="I29" s="674"/>
      <c r="J29" s="211" t="s">
        <v>198</v>
      </c>
      <c r="M29" s="682"/>
      <c r="P29" s="66"/>
      <c r="Q29" s="158"/>
      <c r="R29" s="61" t="s">
        <v>183</v>
      </c>
      <c r="S29" s="728" t="s">
        <v>33</v>
      </c>
      <c r="T29" s="731"/>
      <c r="U29" s="731"/>
      <c r="V29" s="732"/>
      <c r="W29" s="58"/>
      <c r="X29" s="76"/>
      <c r="Y29" s="688" t="s">
        <v>258</v>
      </c>
      <c r="Z29" s="689"/>
      <c r="AA29" s="729">
        <v>167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167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双葉鉄道工業株式会社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4.4000000000000004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4.4000000000000004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4.4000000000000004</v>
      </c>
      <c r="Q27" s="733"/>
      <c r="R27" s="733"/>
      <c r="S27" s="733"/>
      <c r="T27" s="54" t="s">
        <v>38</v>
      </c>
      <c r="U27" s="74"/>
      <c r="V27" s="74"/>
      <c r="Y27" s="72" t="s">
        <v>39</v>
      </c>
      <c r="Z27" s="75"/>
      <c r="AH27" s="63"/>
      <c r="AI27" s="63"/>
      <c r="AJ27" s="63"/>
      <c r="AK27" s="63"/>
      <c r="AL27" s="703">
        <f>+AH18+P27</f>
        <v>4.4000000000000004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4.4000000000000004</v>
      </c>
      <c r="I29" s="674"/>
      <c r="J29" s="211" t="s">
        <v>198</v>
      </c>
      <c r="M29" s="682"/>
      <c r="P29" s="66"/>
      <c r="Q29" s="158"/>
      <c r="R29" s="61" t="s">
        <v>183</v>
      </c>
      <c r="S29" s="728" t="s">
        <v>33</v>
      </c>
      <c r="T29" s="731"/>
      <c r="U29" s="731"/>
      <c r="V29" s="732"/>
      <c r="W29" s="58"/>
      <c r="X29" s="76"/>
      <c r="Y29" s="688" t="s">
        <v>258</v>
      </c>
      <c r="Z29" s="689"/>
      <c r="AA29" s="729">
        <v>4.4000000000000004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4.4000000000000004</v>
      </c>
      <c r="I30" s="674"/>
      <c r="J30" s="211" t="s">
        <v>198</v>
      </c>
      <c r="M30" s="682"/>
      <c r="P30" s="66"/>
      <c r="R30" s="687">
        <f>+ROUND(AA28,1)+ROUND(AA29,1)+ROUND(AA30,1)</f>
        <v>4.4000000000000004</v>
      </c>
      <c r="S30" s="733"/>
      <c r="T30" s="733"/>
      <c r="U30" s="733"/>
      <c r="V30" s="54" t="s">
        <v>16</v>
      </c>
      <c r="Y30" s="688" t="s">
        <v>186</v>
      </c>
      <c r="Z30" s="689"/>
      <c r="AA30" s="729"/>
      <c r="AB30" s="730"/>
      <c r="AC30" s="730"/>
      <c r="AD30" s="730"/>
      <c r="AE30" s="730"/>
      <c r="AF30" s="54" t="s">
        <v>13</v>
      </c>
      <c r="AL30" s="706">
        <v>4.4000000000000004</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2025-06-24T07:43:39Z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