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8BA4249-3F8F-4C15-94CE-F69C46295EAA}" xr6:coauthVersionLast="47" xr6:coauthVersionMax="47" xr10:uidLastSave="{00000000-0000-0000-0000-000000000000}"/>
  <bookViews>
    <workbookView xWindow="-120" yWindow="-120" windowWidth="29040" windowHeight="1599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<sst xmlns="http://schemas.openxmlformats.org/spreadsheetml/2006/main" count="3303" uniqueCount="471">
  <si>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</si>
  <si>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</si>
  <si>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</si>
  <si>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</si>
  <si>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</si>
  <si>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</si>
  <si>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</si>
  <si>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</si>
  <si>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</si>
  <si>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</si>
  <si>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</si>
  <si>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</si>
  <si>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</si>
  <si>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</si>
  <si>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</si>
  <si>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</si>
  <si>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</si>
  <si>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</si>
  <si>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</si>
  <si>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</si>
  <si>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</si>
  <si>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</si>
  <si>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</si>
  <si>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</si>
  <si>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</si>
  <si>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</si>
  <si>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</si>
  <si>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</si>
  <si>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</si>
  <si>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</si>
  <si>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</si>
  <si>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</si>
  <si>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</si>
  <si>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</si>
  <si>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</si>
  <si>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</si>
  <si>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</si>
  <si>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</si>
  <si>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</si>
  <si>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</si>
  <si>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</si>
  <si>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</si>
  <si>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</si>
  <si>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</si>
  <si>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</si>
  <si>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</si>
  <si>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</si>
  <si>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</si>
  <si>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</si>
  <si>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</si>
  <si>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</si>
  <si>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</si>
  <si>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</si>
  <si>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</si>
  <si>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</si>
  <si>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</si>
  <si>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</si>
  <si>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</si>
  <si>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</si>
  <si>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</si>
  <si>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</si>
  <si>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</si>
  <si>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</si>
  <si>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</si>
  <si>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</si>
  <si>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</si>
  <si>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</si>
  <si>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</si>
  <si>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</si>
  <si>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</si>
  <si>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</si>
  <si>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</si>
  <si>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</si>
  <si>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</si>
  <si>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</si>
  <si>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</si>
  <si>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</si>
  <si>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</si>
  <si>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</si>
  <si>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</si>
  <si>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</si>
  <si>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</si>
  <si>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</si>
  <si>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</si>
  <si>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</si>
  <si>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</si>
  <si>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</si>
  <si>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</si>
  <si>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</si>
  <si>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</si>
  <si>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</si>
  <si>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</si>
  <si>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</si>
  <si>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</si>
  <si>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</si>
  <si>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</si>
  <si>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</si>
  <si>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</si>
  <si>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</si>
  <si>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</si>
  <si>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</si>
  <si>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</si>
  <si>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</si>
  <si>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</si>
  <si>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</si>
  <si>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</si>
  <si>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</si>
  <si>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</si>
  <si>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</si>
  <si>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</si>
  <si>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</si>
  <si>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</si>
  <si>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</si>
  <si>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</si>
  <si>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</si>
  <si>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</si>
  <si>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</si>
  <si>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</si>
  <si>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</si>
  <si>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</si>
  <si>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</si>
  <si>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</si>
  <si>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</si>
  <si>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</si>
  <si>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</si>
  <si>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</si>
  <si>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</si>
  <si>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</si>
  <si>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</si>
  <si>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</si>
  <si>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</si>
  <si>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</si>
  <si>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</si>
  <si>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</si>
  <si>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</si>
  <si>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</si>
  <si>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</si>
  <si>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</si>
  <si>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</si>
  <si>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</si>
  <si>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</si>
  <si>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</si>
  <si>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</si>
  <si>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</si>
  <si>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</si>
  <si>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</si>
  <si>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</si>
  <si>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</si>
  <si>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</si>
  <si>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</si>
  <si>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</si>
  <si>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</si>
  <si>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</si>
  <si>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</si>
  <si>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</si>
  <si>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</si>
  <si>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</si>
  <si>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</si>
  <si>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</si>
  <si>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</si>
  <si>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</si>
  <si>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</si>
  <si>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</si>
  <si>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</si>
  <si>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</si>
  <si>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</si>
  <si>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</si>
  <si>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</si>
  <si>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</si>
  <si>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</si>
  <si>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</si>
  <si>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</si>
  <si>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</si>
  <si>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</si>
  <si>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</si>
  <si>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</si>
  <si>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</si>
  <si>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</si>
  <si>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</si>
  <si>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</si>
  <si>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</si>
  <si>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</si>
  <si>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</si>
  <si>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</si>
  <si>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</si>
  <si>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</si>
  <si>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</si>
  <si>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</si>
  <si>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</si>
  <si>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</si>
  <si>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</si>
  <si>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</si>
  <si>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</si>
  <si>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</si>
  <si>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</si>
  <si>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</si>
  <si>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</si>
  <si>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</si>
  <si>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</si>
  <si>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</si>
  <si>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</si>
  <si>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</si>
  <si>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</si>
  <si>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</si>
  <si>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</si>
  <si>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</si>
  <si>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</si>
  <si>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</si>
  <si>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</si>
  <si>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</si>
  <si>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</si>
  <si>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</si>
  <si>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</si>
  <si>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</si>
  <si>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</si>
  <si>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</si>
  <si>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</si>
  <si>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</si>
  <si>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</si>
  <si>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</si>
  <si>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</si>
  <si>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</si>
  <si>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</si>
  <si>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</si>
  <si>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</si>
  <si>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</si>
  <si>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</si>
  <si>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</si>
  <si>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</si>
  <si>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</si>
  <si>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</si>
  <si>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</si>
  <si>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</si>
  <si>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</si>
  <si>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</si>
  <si>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</si>
  <si>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</si>
  <si>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</si>
  <si>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</si>
  <si>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</si>
  <si>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</si>
  <si>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</si>
  <si>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</si>
  <si>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</si>
  <si>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</si>
  <si>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</si>
  <si>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</si>
  <si>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</si>
  <si>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</si>
  <si>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</si>
  <si>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</si>
  <si>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</si>
  <si>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</si>
  <si>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</si>
  <si>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</si>
  <si>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</si>
  <si>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</si>
  <si>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</si>
  <si>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</si>
  <si>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</si>
  <si>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</si>
  <si>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</si>
  <si>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</si>
  <si>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</si>
  <si>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</si>
  <si>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</si>
  <si>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</si>
  <si>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</si>
  <si>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</si>
  <si>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</si>
  <si>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</si>
  <si>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</si>
  <si>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</si>
  <si>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</si>
  <si>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</si>
  <si>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</si>
  <si>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</si>
  <si>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</si>
  <si>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</si>
  <si>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</si>
  <si>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</si>
  <si>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</si>
  <si>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</si>
  <si>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</si>
  <si>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</si>
  <si>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</si>
  <si>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</si>
  <si>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</si>
  <si>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</si>
  <si>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</si>
  <si>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</si>
  <si>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</si>
  <si>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</si>
  <si>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</si>
  <si>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</si>
  <si>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</si>
  <si>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</si>
  <si>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</si>
  <si>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</si>
  <si>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</si>
  <si>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</si>
  <si>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</si>
  <si>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</si>
  <si>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</si>
  <si>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</si>
  <si>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</si>
  <si>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</si>
  <si>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</si>
  <si>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</si>
  <si>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</si>
  <si>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</si>
  <si>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</si>
  <si>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</si>
  <si>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</si>
  <si>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</si>
  <si>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</si>
  <si>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</si>
  <si>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</si>
  <si>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</si>
  <si>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</si>
  <si>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</si>
  <si>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</si>
  <si>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</si>
  <si>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</si>
  <si>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</si>
  <si>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</si>
  <si>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</si>
  <si>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</si>
  <si>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</si>
  <si>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</si>
  <si>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</si>
  <si>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</si>
  <si>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</si>
  <si>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</si>
  <si>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</si>
  <si>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</si>
  <si>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</si>
  <si>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</si>
  <si>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</si>
  <si>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</si>
  <si>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</si>
  <si>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</si>
  <si>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</si>
  <si>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</si>
  <si>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</si>
  <si>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</si>
  <si>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</si>
  <si>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</si>
  <si>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</si>
  <si>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</si>
  <si>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</si>
  <si>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</si>
  <si>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</si>
  <si>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</si>
  <si>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</si>
  <si>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</si>
  <si>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</si>
  <si>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</si>
  <si>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</si>
  <si>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</si>
  <si>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</si>
  <si>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</si>
  <si>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</si>
  <si>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</si>
  <si>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</si>
  <si>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</si>
  <si>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</si>
  <si>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</si>
  <si>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</si>
  <si>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</si>
  <si>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</si>
  <si>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</si>
  <si>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</si>
  <si>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</si>
  <si>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</si>
  <si>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</si>
  <si>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</si>
  <si>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</si>
  <si>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</si>
  <si>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</si>
  <si>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</si>
  <si>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</si>
  <si>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</si>
  <si>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</si>
  <si>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</si>
  <si>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</si>
  <si>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</si>
  <si>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</si>
  <si>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</si>
  <si>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</si>
  <si>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</si>
  <si>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</si>
  <si>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</si>
  <si>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</si>
  <si>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</si>
  <si>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</si>
  <si>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</si>
  <si>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</si>
  <si>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</si>
  <si>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</si>
  <si>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</si>
  <si>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</si>
  <si>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</si>
  <si>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</si>
  <si>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</si>
  <si>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</si>
  <si>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</si>
  <si>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</si>
  <si>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</si>
  <si>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</si>
  <si>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</si>
  <si>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</si>
  <si>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</si>
  <si>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</si>
  <si>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</si>
  <si>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</si>
  <si>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</si>
  <si>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</si>
  <si>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</si>
  <si>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</si>
  <si>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</si>
  <si>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</si>
  <si>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</si>
  <si>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</si>
  <si>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</si>
  <si>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</si>
  <si>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</si>
  <si>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</si>
  <si>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</si>
  <si>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</si>
  <si>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</si>
  <si>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</si>
  <si>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</si>
  <si>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</si>
  <si>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</si>
  <si>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</si>
  <si>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</si>
  <si>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</si>
  <si>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</si>
  <si>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</si>
  <si>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</si>
  <si>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</si>
  <si>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</si>
  <si>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</si>
  <si>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</si>
  <si>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</si>
  <si>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</si>
  <si>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</si>
  <si>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</si>
  <si>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</si>
  <si>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</si>
  <si>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</si>
  <si>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</si>
  <si>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</si>
  <si>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</si>
  <si>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</si>
  <si>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</si>
  <si>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</si>
  <si>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</si>
  <si>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</si>
  <si>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</si>
  <si>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</si>
  <si>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</si>
  <si>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年    月    日</t>
    <phoneticPr fontId="3"/>
  </si>
  <si>
    <t>横浜市神奈川区青木町7-16</t>
  </si>
  <si>
    <t>株式会社 三木組　代表取締役 徳久大器</t>
  </si>
  <si>
    <t>株式会社　三木組</t>
  </si>
  <si>
    <t>045-453-0041</t>
  </si>
  <si>
    <t>横浜市長</t>
  </si>
  <si>
    <t>総合建設業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</si>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</sst>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theme="1"/>
  </sheetPr>
  <dimension ref="A2:AB144"/>
  <sheetViews>
    <sheetView showGridLines="0" tabSelected="1" view="pageBreakPreview" topLeftCell="A18"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2657</v>
      </c>
      <c r="N48" s="507"/>
      <c r="O48" s="508"/>
    </row>
    <row r="49" spans="3:21" ht="18" customHeight="1">
      <c r="C49" s="457" t="s">
        <v>11</v>
      </c>
      <c r="D49" s="489"/>
      <c r="E49" s="490"/>
      <c r="F49" s="476" t="s">
        <v>464</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7000</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78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1305</v>
      </c>
      <c r="I63" s="240" t="s">
        <v>4</v>
      </c>
      <c r="J63" s="525" t="s">
        <v>324</v>
      </c>
      <c r="K63" s="526"/>
      <c r="L63" s="527"/>
      <c r="M63" s="523">
        <f>+別紙!AA14</f>
        <v>775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theme="1"/>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13.2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13.2</v>
      </c>
      <c r="Q27" s="633"/>
      <c r="R27" s="633"/>
      <c r="S27" s="633"/>
      <c r="T27" s="44" t="s">
        <v>38</v>
      </c>
      <c r="U27" s="64"/>
      <c r="V27" s="64"/>
      <c r="Y27" s="62" t="s">
        <v>39</v>
      </c>
      <c r="Z27" s="65"/>
      <c r="AH27" s="53"/>
      <c r="AI27" s="53"/>
      <c r="AJ27" s="53"/>
      <c r="AK27" s="53"/>
      <c r="AL27" s="603">
        <f>+AH18+P27</f>
        <v>13.2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13.2</v>
      </c>
      <c r="I29" s="574"/>
      <c r="J29" s="194" t="s">
        <v>198</v>
      </c>
      <c r="M29" s="582"/>
      <c r="P29" s="56"/>
      <c r="Q29" s="144"/>
      <c r="R29" s="51" t="s">
        <v>183</v>
      </c>
      <c r="S29" s="628" t="s">
        <v>33</v>
      </c>
      <c r="T29" s="631"/>
      <c r="U29" s="631"/>
      <c r="V29" s="632"/>
      <c r="W29" s="48"/>
      <c r="X29" s="66"/>
      <c r="Y29" s="588" t="s">
        <v>258</v>
      </c>
      <c r="Z29" s="589"/>
      <c r="AA29" s="629">
        <v>13.2</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13.2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1"/>
    <pageSetUpPr fitToPage="1"/>
  </sheetPr>
  <dimension ref="B1:BJ76"/>
  <sheetViews>
    <sheetView showGridLines="0" topLeftCell="A9"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25</v>
      </c>
      <c r="E24" s="584"/>
      <c r="F24" s="584"/>
      <c r="G24" s="194" t="s">
        <v>198</v>
      </c>
      <c r="H24" s="573">
        <f>+F12</f>
        <v>50.1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50.1</v>
      </c>
      <c r="Q27" s="633"/>
      <c r="R27" s="633"/>
      <c r="S27" s="633"/>
      <c r="T27" s="44" t="s">
        <v>38</v>
      </c>
      <c r="U27" s="64"/>
      <c r="V27" s="64"/>
      <c r="Y27" s="62" t="s">
        <v>39</v>
      </c>
      <c r="Z27" s="65"/>
      <c r="AH27" s="53"/>
      <c r="AI27" s="53"/>
      <c r="AJ27" s="53"/>
      <c r="AK27" s="53"/>
      <c r="AL27" s="603">
        <f>+AH18+P27</f>
        <v>50.1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25</v>
      </c>
      <c r="E29" s="584"/>
      <c r="F29" s="584"/>
      <c r="G29" s="194" t="s">
        <v>198</v>
      </c>
      <c r="H29" s="573">
        <f>+AL27</f>
        <v>50.1</v>
      </c>
      <c r="I29" s="574"/>
      <c r="J29" s="194" t="s">
        <v>198</v>
      </c>
      <c r="M29" s="582"/>
      <c r="P29" s="56"/>
      <c r="Q29" s="144"/>
      <c r="R29" s="51" t="s">
        <v>183</v>
      </c>
      <c r="S29" s="628" t="s">
        <v>33</v>
      </c>
      <c r="T29" s="631"/>
      <c r="U29" s="631"/>
      <c r="V29" s="632"/>
      <c r="W29" s="48"/>
      <c r="X29" s="66"/>
      <c r="Y29" s="588" t="s">
        <v>258</v>
      </c>
      <c r="Z29" s="589"/>
      <c r="AA29" s="629">
        <v>50.1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1"/>
    <pageSetUpPr fitToPage="1"/>
  </sheetPr>
  <dimension ref="B1:BJ76"/>
  <sheetViews>
    <sheetView showGridLines="0" topLeftCell="A9"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30</v>
      </c>
      <c r="E24" s="584"/>
      <c r="F24" s="584"/>
      <c r="G24" s="194" t="s">
        <v>198</v>
      </c>
      <c r="H24" s="573">
        <f>+F12</f>
        <v>44.6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44.6</v>
      </c>
      <c r="Q27" s="633"/>
      <c r="R27" s="633"/>
      <c r="S27" s="633"/>
      <c r="T27" s="44" t="s">
        <v>38</v>
      </c>
      <c r="U27" s="64"/>
      <c r="V27" s="64"/>
      <c r="Y27" s="62" t="s">
        <v>39</v>
      </c>
      <c r="Z27" s="65"/>
      <c r="AH27" s="53"/>
      <c r="AI27" s="53"/>
      <c r="AJ27" s="53"/>
      <c r="AK27" s="53"/>
      <c r="AL27" s="603">
        <f>+AH18+P27</f>
        <v>44.6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30</v>
      </c>
      <c r="E29" s="584"/>
      <c r="F29" s="584"/>
      <c r="G29" s="194" t="s">
        <v>198</v>
      </c>
      <c r="H29" s="573">
        <f>+AL27</f>
        <v>44.6</v>
      </c>
      <c r="I29" s="574"/>
      <c r="J29" s="194" t="s">
        <v>198</v>
      </c>
      <c r="M29" s="582"/>
      <c r="P29" s="56"/>
      <c r="Q29" s="144"/>
      <c r="R29" s="51" t="s">
        <v>183</v>
      </c>
      <c r="S29" s="628" t="s">
        <v>33</v>
      </c>
      <c r="T29" s="631"/>
      <c r="U29" s="631"/>
      <c r="V29" s="632"/>
      <c r="W29" s="48"/>
      <c r="X29" s="66"/>
      <c r="Y29" s="588" t="s">
        <v>258</v>
      </c>
      <c r="Z29" s="589"/>
      <c r="AA29" s="629">
        <v>44.6</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44.6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theme="1"/>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1322.1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600</v>
      </c>
      <c r="E24" s="584"/>
      <c r="F24" s="584"/>
      <c r="G24" s="194" t="s">
        <v>198</v>
      </c>
      <c r="H24" s="573">
        <f>+F12</f>
        <v>1322.1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1322.1</v>
      </c>
      <c r="Q27" s="633"/>
      <c r="R27" s="633"/>
      <c r="S27" s="633"/>
      <c r="T27" s="44" t="s">
        <v>38</v>
      </c>
      <c r="U27" s="64"/>
      <c r="V27" s="64"/>
      <c r="Y27" s="62" t="s">
        <v>39</v>
      </c>
      <c r="Z27" s="65"/>
      <c r="AH27" s="53"/>
      <c r="AI27" s="53"/>
      <c r="AJ27" s="53"/>
      <c r="AK27" s="53"/>
      <c r="AL27" s="603">
        <f>+AH18+P27</f>
        <v>1322.1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600</v>
      </c>
      <c r="E29" s="584"/>
      <c r="F29" s="584"/>
      <c r="G29" s="194" t="s">
        <v>198</v>
      </c>
      <c r="H29" s="573">
        <f>+AL27</f>
        <v>1322.1</v>
      </c>
      <c r="I29" s="574"/>
      <c r="J29" s="194" t="s">
        <v>198</v>
      </c>
      <c r="M29" s="582"/>
      <c r="P29" s="56"/>
      <c r="Q29" s="144"/>
      <c r="R29" s="51" t="s">
        <v>183</v>
      </c>
      <c r="S29" s="628" t="s">
        <v>33</v>
      </c>
      <c r="T29" s="631"/>
      <c r="U29" s="631"/>
      <c r="V29" s="632"/>
      <c r="W29" s="48"/>
      <c r="X29" s="66"/>
      <c r="Y29" s="588" t="s">
        <v>258</v>
      </c>
      <c r="Z29" s="589"/>
      <c r="AA29" s="629">
        <v>1322.1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1322.1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三木組</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1"/>
    <pageSetUpPr fitToPage="1"/>
  </sheetPr>
  <dimension ref="B1:BJ76"/>
  <sheetViews>
    <sheetView showGridLines="0" topLeftCell="A14"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143.80000000000001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100</v>
      </c>
      <c r="E24" s="584"/>
      <c r="F24" s="584"/>
      <c r="G24" s="194" t="s">
        <v>198</v>
      </c>
      <c r="H24" s="573">
        <f>+F12</f>
        <v>143.80000000000001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143.80000000000001</v>
      </c>
      <c r="Q27" s="633"/>
      <c r="R27" s="633"/>
      <c r="S27" s="633"/>
      <c r="T27" s="44" t="s">
        <v>38</v>
      </c>
      <c r="U27" s="64"/>
      <c r="V27" s="64"/>
      <c r="Y27" s="62" t="s">
        <v>39</v>
      </c>
      <c r="Z27" s="65"/>
      <c r="AH27" s="53"/>
      <c r="AI27" s="53"/>
      <c r="AJ27" s="53"/>
      <c r="AK27" s="53"/>
      <c r="AL27" s="603">
        <f>+AH18+P27</f>
        <v>143.80000000000001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v>
      </c>
      <c r="E29" s="584"/>
      <c r="F29" s="584"/>
      <c r="G29" s="194" t="s">
        <v>198</v>
      </c>
      <c r="H29" s="573">
        <f>+AL27</f>
        <v>143.80000000000001</v>
      </c>
      <c r="I29" s="574"/>
      <c r="J29" s="194" t="s">
        <v>198</v>
      </c>
      <c r="M29" s="582"/>
      <c r="P29" s="56"/>
      <c r="Q29" s="144"/>
      <c r="R29" s="51" t="s">
        <v>183</v>
      </c>
      <c r="S29" s="628" t="s">
        <v>33</v>
      </c>
      <c r="T29" s="631"/>
      <c r="U29" s="631"/>
      <c r="V29" s="632"/>
      <c r="W29" s="48"/>
      <c r="X29" s="66"/>
      <c r="Y29" s="588" t="s">
        <v>258</v>
      </c>
      <c r="Z29" s="589"/>
      <c r="AA29" s="629">
        <v>143.80000000000001</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143.80000000000001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theme="1"/>
    <pageSetUpPr fitToPage="1"/>
  </sheetPr>
  <dimension ref="B1:AA67"/>
  <sheetViews>
    <sheetView showGridLines="0" topLeftCell="A18" zoomScale="70" zoomScaleNormal="70" workbookViewId="0">
      <selection activeCell="H9" sqref="H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三木組</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15</v>
      </c>
      <c r="M9" s="319">
        <f>IF(OR(ｷ.紙くず!D24&gt;0,ｷ.紙くず!D24&lt;0),ｷ.紙くず!D24,IF(M$19&gt;0,"0",0))</f>
        <v>15</v>
      </c>
      <c r="N9" s="319">
        <f>IF(OR(ｸ.木くず!D24&gt;0,ｸ.木くず!D24&lt;0),ｸ.木くず!D24,IF(N$19&gt;0,"0",0))</f>
        <v>20</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25</v>
      </c>
      <c r="T9" s="319">
        <f>IF(OR(ｾ.ｶﾞﾗｽ･ｺﾝｸﾘ･陶磁器くず!D24&gt;0,ｾ.ｶﾞﾗｽ･ｺﾝｸﾘ･陶磁器くず!D24&lt;0),ｾ.ｶﾞﾗｽ･ｺﾝｸﾘ･陶磁器くず!D24,IF(T$19&gt;0,"0",0))</f>
        <v>30</v>
      </c>
      <c r="U9" s="319">
        <f>IF(OR(ｿ.鉱さい!D24&gt;0,ｿ.鉱さい!D24&lt;0),ｿ.鉱さい!D24,IF(U$19&gt;0,"0",0))</f>
        <v>0</v>
      </c>
      <c r="V9" s="319">
        <f>IF(OR(ﾀ.がれき類!D24&gt;0,ﾀ.がれき類!D24&lt;0),ﾀ.がれき類!D24,IF(V$19&gt;0,"0",0))</f>
        <v>600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100</v>
      </c>
      <c r="AA9" s="321">
        <f>IF(SUM(G9:Z9)&gt;0,SUM(G9:Z9),IF(AA$19&gt;0,"0",0))</f>
        <v>1305</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t="str">
        <f>IF(OR(ｷ.紙くず!D29&gt;0,ｷ.紙くず!D29&lt;0),ｷ.紙くず!D29,IF(M$19&gt;0,"0",0))</f>
        <v>0</v>
      </c>
      <c r="N14" s="325">
        <f>IF(OR(ｸ.木くず!D29&gt;0,ｸ.木くず!D29&lt;0),ｸ.木くず!D29,IF(N$19&gt;0,"0",0))</f>
        <v>20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25</v>
      </c>
      <c r="T14" s="325">
        <f>IF(OR(ｾ.ｶﾞﾗｽ･ｺﾝｸﾘ･陶磁器くず!D29&gt;0,ｾ.ｶﾞﾗｽ･ｺﾝｸﾘ･陶磁器くず!D29&lt;0),ｾ.ｶﾞﾗｽ･ｺﾝｸﾘ･陶磁器くず!D29,IF(T$19&gt;0,"0",0))</f>
        <v>30</v>
      </c>
      <c r="U14" s="325">
        <f>IF(OR(ｿ.鉱さい!D29&gt;0,ｿ.鉱さい!D29&lt;0),ｿ.鉱さい!D29,IF(U$19&gt;0,"0",0))</f>
        <v>0</v>
      </c>
      <c r="V14" s="325">
        <f>IF(OR(ﾀ.がれき類!D29&gt;0,ﾀ.がれき類!D29&lt;0),ﾀ.がれき類!D29,IF(V$19&gt;0,"0",0))</f>
        <v>600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100</v>
      </c>
      <c r="AA14" s="327">
        <f t="shared" si="0"/>
        <v>775</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313</v>
      </c>
      <c r="I19" s="331">
        <f t="shared" si="1"/>
        <v>0</v>
      </c>
      <c r="J19" s="331">
        <f t="shared" si="1"/>
        <v>0</v>
      </c>
      <c r="K19" s="331">
        <f t="shared" si="1"/>
        <v>0</v>
      </c>
      <c r="L19" s="331">
        <f t="shared" si="1"/>
        <v>73.3</v>
      </c>
      <c r="M19" s="331">
        <f t="shared" si="1"/>
        <v>18.399999999999999</v>
      </c>
      <c r="N19" s="331">
        <f t="shared" si="1"/>
        <v>83.9</v>
      </c>
      <c r="O19" s="331">
        <f t="shared" si="1"/>
        <v>13.2</v>
      </c>
      <c r="P19" s="331">
        <f t="shared" si="1"/>
        <v>0</v>
      </c>
      <c r="Q19" s="331">
        <f t="shared" si="1"/>
        <v>0</v>
      </c>
      <c r="R19" s="331">
        <f t="shared" si="1"/>
        <v>0</v>
      </c>
      <c r="S19" s="331">
        <f t="shared" si="1"/>
        <v>50.1</v>
      </c>
      <c r="T19" s="331">
        <f t="shared" si="1"/>
        <v>44.6</v>
      </c>
      <c r="U19" s="331">
        <f t="shared" si="1"/>
        <v>0</v>
      </c>
      <c r="V19" s="331">
        <f t="shared" si="1"/>
        <v>1322.1</v>
      </c>
      <c r="W19" s="331">
        <f t="shared" si="1"/>
        <v>0</v>
      </c>
      <c r="X19" s="331">
        <f t="shared" si="1"/>
        <v>0</v>
      </c>
      <c r="Y19" s="331">
        <f t="shared" si="1"/>
        <v>0</v>
      </c>
      <c r="Z19" s="332">
        <f t="shared" si="1"/>
        <v>143.80000000000001</v>
      </c>
      <c r="AA19" s="333">
        <f t="shared" ref="AA19:AA25" si="2">SUM(G19:Z19)</f>
        <v>2062.4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313</v>
      </c>
      <c r="I41" s="367">
        <f t="shared" si="8"/>
        <v>0</v>
      </c>
      <c r="J41" s="367">
        <f t="shared" si="8"/>
        <v>0</v>
      </c>
      <c r="K41" s="367">
        <f t="shared" si="8"/>
        <v>0</v>
      </c>
      <c r="L41" s="367">
        <f t="shared" si="8"/>
        <v>73.3</v>
      </c>
      <c r="M41" s="367">
        <f t="shared" si="8"/>
        <v>18.399999999999999</v>
      </c>
      <c r="N41" s="367">
        <f t="shared" si="8"/>
        <v>83.9</v>
      </c>
      <c r="O41" s="367">
        <f t="shared" si="8"/>
        <v>13.2</v>
      </c>
      <c r="P41" s="367">
        <f t="shared" si="8"/>
        <v>0</v>
      </c>
      <c r="Q41" s="367">
        <f t="shared" si="8"/>
        <v>0</v>
      </c>
      <c r="R41" s="367">
        <f t="shared" si="8"/>
        <v>0</v>
      </c>
      <c r="S41" s="367">
        <f t="shared" si="8"/>
        <v>50.1</v>
      </c>
      <c r="T41" s="367">
        <f t="shared" si="8"/>
        <v>44.6</v>
      </c>
      <c r="U41" s="367">
        <f t="shared" si="8"/>
        <v>0</v>
      </c>
      <c r="V41" s="367">
        <f t="shared" si="8"/>
        <v>1322.1</v>
      </c>
      <c r="W41" s="367">
        <f t="shared" si="8"/>
        <v>0</v>
      </c>
      <c r="X41" s="367">
        <f t="shared" si="8"/>
        <v>0</v>
      </c>
      <c r="Y41" s="367">
        <f t="shared" si="8"/>
        <v>0</v>
      </c>
      <c r="Z41" s="368">
        <f t="shared" si="8"/>
        <v>143.80000000000001</v>
      </c>
      <c r="AA41" s="369">
        <f t="shared" si="4"/>
        <v>2062.4</v>
      </c>
    </row>
    <row r="42" spans="2:27" ht="20.45" customHeight="1">
      <c r="B42" s="167"/>
      <c r="C42" s="721"/>
      <c r="D42" s="207"/>
      <c r="E42" s="205" t="s">
        <v>262</v>
      </c>
      <c r="F42" s="383"/>
      <c r="G42" s="358">
        <f t="shared" ref="G42:Z42" si="9">SUM(G43:G45)</f>
        <v>0</v>
      </c>
      <c r="H42" s="358">
        <f t="shared" si="9"/>
        <v>313</v>
      </c>
      <c r="I42" s="358">
        <f t="shared" si="9"/>
        <v>0</v>
      </c>
      <c r="J42" s="358">
        <f t="shared" si="9"/>
        <v>0</v>
      </c>
      <c r="K42" s="358">
        <f t="shared" si="9"/>
        <v>0</v>
      </c>
      <c r="L42" s="358">
        <f t="shared" si="9"/>
        <v>73.3</v>
      </c>
      <c r="M42" s="358">
        <f t="shared" si="9"/>
        <v>18.399999999999999</v>
      </c>
      <c r="N42" s="358">
        <f t="shared" si="9"/>
        <v>83.9</v>
      </c>
      <c r="O42" s="358">
        <f t="shared" si="9"/>
        <v>13.2</v>
      </c>
      <c r="P42" s="358">
        <f t="shared" si="9"/>
        <v>0</v>
      </c>
      <c r="Q42" s="358">
        <f t="shared" si="9"/>
        <v>0</v>
      </c>
      <c r="R42" s="358">
        <f t="shared" si="9"/>
        <v>0</v>
      </c>
      <c r="S42" s="358">
        <f t="shared" si="9"/>
        <v>50.1</v>
      </c>
      <c r="T42" s="358">
        <f t="shared" si="9"/>
        <v>44.6</v>
      </c>
      <c r="U42" s="358">
        <f t="shared" si="9"/>
        <v>0</v>
      </c>
      <c r="V42" s="358">
        <f t="shared" si="9"/>
        <v>1322.1</v>
      </c>
      <c r="W42" s="358">
        <f t="shared" si="9"/>
        <v>0</v>
      </c>
      <c r="X42" s="358">
        <f t="shared" si="9"/>
        <v>0</v>
      </c>
      <c r="Y42" s="358">
        <f t="shared" si="9"/>
        <v>0</v>
      </c>
      <c r="Z42" s="359">
        <f t="shared" si="9"/>
        <v>143.80000000000001</v>
      </c>
      <c r="AA42" s="360">
        <f t="shared" si="4"/>
        <v>2062.4</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313</v>
      </c>
      <c r="I44" s="361">
        <f>+ｳ.廃油!$AA$29</f>
        <v>0</v>
      </c>
      <c r="J44" s="361">
        <f>+ｴ.廃酸!$AA$29</f>
        <v>0</v>
      </c>
      <c r="K44" s="361">
        <f>+ｵ.廃ｱﾙｶﾘ!$AA$29</f>
        <v>0</v>
      </c>
      <c r="L44" s="361">
        <f>+ｶ.廃ﾌﾟﾗ類!$AA$29</f>
        <v>73.3</v>
      </c>
      <c r="M44" s="361">
        <f>+ｷ.紙くず!$AA$29</f>
        <v>18.399999999999999</v>
      </c>
      <c r="N44" s="361">
        <f>+ｸ.木くず!$AA$29</f>
        <v>83.9</v>
      </c>
      <c r="O44" s="361">
        <f>+ｹ.繊維くず!$AA$29</f>
        <v>13.2</v>
      </c>
      <c r="P44" s="361">
        <f>+ｺ.動植物性残さ!$AA$29</f>
        <v>0</v>
      </c>
      <c r="Q44" s="361">
        <f>+ｻ.動物系固形不要物!$AA$29</f>
        <v>0</v>
      </c>
      <c r="R44" s="361">
        <f>+ｼ.ｺﾞﾑくず!$AA$29</f>
        <v>0</v>
      </c>
      <c r="S44" s="361">
        <f>+ｽ.金属くず!$AA$29</f>
        <v>50.1</v>
      </c>
      <c r="T44" s="361">
        <f>+ｾ.ｶﾞﾗｽ･ｺﾝｸﾘ･陶磁器くず!$AA$29</f>
        <v>44.6</v>
      </c>
      <c r="U44" s="361">
        <f>+ｿ.鉱さい!$AA$29</f>
        <v>0</v>
      </c>
      <c r="V44" s="361">
        <f>+ﾀ.がれき類!$AA$29</f>
        <v>1322.1</v>
      </c>
      <c r="W44" s="361">
        <f>+ﾁ.動物のふん尿!$AA$29</f>
        <v>0</v>
      </c>
      <c r="X44" s="361">
        <f>+ﾂ.動物の死体!$AA$29</f>
        <v>0</v>
      </c>
      <c r="Y44" s="361">
        <f>+ﾃ.ばいじん!$AA$29</f>
        <v>0</v>
      </c>
      <c r="Z44" s="362">
        <f>+ﾄ.混合廃棄物その他!$AA$29</f>
        <v>143.80000000000001</v>
      </c>
      <c r="AA44" s="363">
        <f t="shared" si="4"/>
        <v>2062.4</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313</v>
      </c>
      <c r="I47" s="370">
        <f>+ｳ.廃油!$AL$27</f>
        <v>0</v>
      </c>
      <c r="J47" s="370">
        <f>+ｴ.廃酸!$AL$27</f>
        <v>0</v>
      </c>
      <c r="K47" s="370">
        <f>+ｵ.廃ｱﾙｶﾘ!$AL$27</f>
        <v>0</v>
      </c>
      <c r="L47" s="370">
        <f>+ｶ.廃ﾌﾟﾗ類!$AL$27</f>
        <v>73.3</v>
      </c>
      <c r="M47" s="370">
        <f>+ｷ.紙くず!$AL$27</f>
        <v>18.399999999999999</v>
      </c>
      <c r="N47" s="370">
        <f>+ｸ.木くず!$AL$27</f>
        <v>83.9</v>
      </c>
      <c r="O47" s="370">
        <f>+ｹ.繊維くず!$AL$27</f>
        <v>13.2</v>
      </c>
      <c r="P47" s="370">
        <f>+ｺ.動植物性残さ!$AL$27</f>
        <v>0</v>
      </c>
      <c r="Q47" s="370">
        <f>+ｻ.動物系固形不要物!$AL$27</f>
        <v>0</v>
      </c>
      <c r="R47" s="370">
        <f>+ｼ.ｺﾞﾑくず!$AL$27</f>
        <v>0</v>
      </c>
      <c r="S47" s="370">
        <f>+ｽ.金属くず!$AL$27</f>
        <v>50.1</v>
      </c>
      <c r="T47" s="370">
        <f>+ｾ.ｶﾞﾗｽ･ｺﾝｸﾘ･陶磁器くず!$AL$27</f>
        <v>44.6</v>
      </c>
      <c r="U47" s="370">
        <f>+ｿ.鉱さい!$AL$27</f>
        <v>0</v>
      </c>
      <c r="V47" s="370">
        <f>+ﾀ.がれき類!$AL$27</f>
        <v>1322.1</v>
      </c>
      <c r="W47" s="370">
        <f>+ﾁ.動物のふん尿!$AL$27</f>
        <v>0</v>
      </c>
      <c r="X47" s="370">
        <f>+ﾂ.動物の死体!$AL$27</f>
        <v>0</v>
      </c>
      <c r="Y47" s="370">
        <f>+ﾃ.ばいじん!$AL$27</f>
        <v>0</v>
      </c>
      <c r="Z47" s="371">
        <f>+ﾄ.混合廃棄物その他!$AL$27</f>
        <v>143.80000000000001</v>
      </c>
      <c r="AA47" s="372">
        <f t="shared" si="4"/>
        <v>2062.4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813</v>
      </c>
      <c r="I63" s="406">
        <f t="shared" si="10"/>
        <v>0</v>
      </c>
      <c r="J63" s="406">
        <f t="shared" si="10"/>
        <v>0</v>
      </c>
      <c r="K63" s="406">
        <f t="shared" si="10"/>
        <v>0</v>
      </c>
      <c r="L63" s="406">
        <f t="shared" si="10"/>
        <v>88.3</v>
      </c>
      <c r="M63" s="406">
        <f t="shared" si="10"/>
        <v>33.4</v>
      </c>
      <c r="N63" s="406">
        <f t="shared" si="10"/>
        <v>103.9</v>
      </c>
      <c r="O63" s="406">
        <f t="shared" si="10"/>
        <v>13.2</v>
      </c>
      <c r="P63" s="406">
        <f t="shared" si="10"/>
        <v>0</v>
      </c>
      <c r="Q63" s="406">
        <f t="shared" si="10"/>
        <v>0</v>
      </c>
      <c r="R63" s="406">
        <f t="shared" si="10"/>
        <v>0</v>
      </c>
      <c r="S63" s="406">
        <f t="shared" si="10"/>
        <v>75.099999999999994</v>
      </c>
      <c r="T63" s="406">
        <f t="shared" si="10"/>
        <v>74.599999999999994</v>
      </c>
      <c r="U63" s="406">
        <f t="shared" si="10"/>
        <v>0</v>
      </c>
      <c r="V63" s="406">
        <f t="shared" si="10"/>
        <v>1922.1</v>
      </c>
      <c r="W63" s="406">
        <f t="shared" si="10"/>
        <v>0</v>
      </c>
      <c r="X63" s="406">
        <f t="shared" si="10"/>
        <v>0</v>
      </c>
      <c r="Y63" s="406">
        <f t="shared" si="10"/>
        <v>0</v>
      </c>
      <c r="Z63" s="406">
        <f t="shared" si="10"/>
        <v>243.8</v>
      </c>
      <c r="AA63" s="407">
        <f>+AA9+AA19+AA20</f>
        <v>3367.4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年    月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横浜市神奈川区青木町7-16</v>
      </c>
      <c r="K16" s="780"/>
      <c r="L16" s="781"/>
      <c r="M16" s="781"/>
      <c r="N16" s="781"/>
      <c r="O16" s="782"/>
    </row>
    <row r="17" spans="1:15" ht="26.25" customHeight="1">
      <c r="C17" s="78"/>
      <c r="H17" s="23" t="s">
        <v>7</v>
      </c>
      <c r="I17" s="23"/>
      <c r="J17" s="780" t="str">
        <f>+表紙!J40</f>
        <v>株式会社 三木組　代表取締役 徳久大器</v>
      </c>
      <c r="K17" s="780"/>
      <c r="L17" s="781"/>
      <c r="M17" s="781"/>
      <c r="N17" s="781"/>
      <c r="O17" s="782"/>
    </row>
    <row r="18" spans="1:15">
      <c r="C18" s="78"/>
      <c r="J18" s="21" t="s">
        <v>8</v>
      </c>
      <c r="O18" s="79"/>
    </row>
    <row r="19" spans="1:15">
      <c r="C19" s="78"/>
      <c r="J19" s="24" t="s">
        <v>9</v>
      </c>
      <c r="K19" s="24"/>
      <c r="L19" s="746" t="str">
        <f>IF(+表紙!L42="","",+表紙!L42)</f>
        <v>045-453-0041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三木組</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2657</v>
      </c>
      <c r="N25" s="770"/>
      <c r="O25" s="771"/>
    </row>
    <row r="26" spans="1:15" ht="18" customHeight="1">
      <c r="C26" s="457" t="s">
        <v>11</v>
      </c>
      <c r="D26" s="489"/>
      <c r="E26" s="490"/>
      <c r="F26" s="756" t="str">
        <f>+表紙!F49</f>
        <v>横浜市神奈川区青木町7-16</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総合建設業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7000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78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1305</v>
      </c>
      <c r="I40" s="240" t="s">
        <v>4</v>
      </c>
      <c r="J40" s="525" t="s">
        <v>324</v>
      </c>
      <c r="K40" s="526"/>
      <c r="L40" s="527"/>
      <c r="M40" s="741">
        <f>+表紙!M63</f>
        <v>775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B1:BJ76"/>
  <sheetViews>
    <sheetView showGridLines="0" topLeftCell="A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500</v>
      </c>
      <c r="E24" s="584"/>
      <c r="F24" s="584"/>
      <c r="G24" s="194" t="s">
        <v>198</v>
      </c>
      <c r="H24" s="573">
        <f>+F12</f>
        <v>313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313</v>
      </c>
      <c r="Q27" s="633"/>
      <c r="R27" s="633"/>
      <c r="S27" s="633"/>
      <c r="T27" s="44" t="s">
        <v>38</v>
      </c>
      <c r="U27" s="64"/>
      <c r="V27" s="64"/>
      <c r="Y27" s="62" t="s">
        <v>39</v>
      </c>
      <c r="Z27" s="65"/>
      <c r="AH27" s="53"/>
      <c r="AI27" s="53"/>
      <c r="AJ27" s="53"/>
      <c r="AK27" s="53"/>
      <c r="AL27" s="603">
        <f>+AH18+P27</f>
        <v>313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313</v>
      </c>
      <c r="I29" s="574"/>
      <c r="J29" s="194" t="s">
        <v>198</v>
      </c>
      <c r="M29" s="582"/>
      <c r="P29" s="56"/>
      <c r="Q29" s="144"/>
      <c r="R29" s="51" t="s">
        <v>183</v>
      </c>
      <c r="S29" s="628" t="s">
        <v>33</v>
      </c>
      <c r="T29" s="631"/>
      <c r="U29" s="631"/>
      <c r="V29" s="632"/>
      <c r="W29" s="48"/>
      <c r="X29" s="66"/>
      <c r="Y29" s="588" t="s">
        <v>258</v>
      </c>
      <c r="Z29" s="589"/>
      <c r="AA29" s="629">
        <v>313</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313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pageSetUpPr fitToPage="1"/>
  </sheetPr>
  <dimension ref="B1:BJ76"/>
  <sheetViews>
    <sheetView showGridLines="0" topLeftCell="A15"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73.3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15</v>
      </c>
      <c r="E24" s="584"/>
      <c r="F24" s="584"/>
      <c r="G24" s="194" t="s">
        <v>198</v>
      </c>
      <c r="H24" s="573">
        <f>+F12</f>
        <v>73.3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73.3</v>
      </c>
      <c r="Q27" s="633"/>
      <c r="R27" s="633"/>
      <c r="S27" s="633"/>
      <c r="T27" s="44" t="s">
        <v>38</v>
      </c>
      <c r="U27" s="64"/>
      <c r="V27" s="64"/>
      <c r="Y27" s="62" t="s">
        <v>39</v>
      </c>
      <c r="Z27" s="65"/>
      <c r="AH27" s="53"/>
      <c r="AI27" s="53"/>
      <c r="AJ27" s="53"/>
      <c r="AK27" s="53"/>
      <c r="AL27" s="603">
        <f>+AH18+P27</f>
        <v>73.3</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73.3</v>
      </c>
      <c r="I29" s="574"/>
      <c r="J29" s="194" t="s">
        <v>198</v>
      </c>
      <c r="M29" s="582"/>
      <c r="P29" s="56"/>
      <c r="Q29" s="144"/>
      <c r="R29" s="51" t="s">
        <v>183</v>
      </c>
      <c r="S29" s="628" t="s">
        <v>33</v>
      </c>
      <c r="T29" s="631"/>
      <c r="U29" s="631"/>
      <c r="V29" s="632"/>
      <c r="W29" s="48"/>
      <c r="X29" s="66"/>
      <c r="Y29" s="588" t="s">
        <v>258</v>
      </c>
      <c r="Z29" s="589"/>
      <c r="AA29" s="629">
        <v>73.3</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73.3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1"/>
    <pageSetUpPr fitToPage="1"/>
  </sheetPr>
  <dimension ref="B1:BJ76"/>
  <sheetViews>
    <sheetView showGridLines="0" topLeftCell="A12"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18.399999999999999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v>
      </c>
      <c r="E24" s="584"/>
      <c r="F24" s="584"/>
      <c r="G24" s="194" t="s">
        <v>198</v>
      </c>
      <c r="H24" s="573">
        <f>+F12</f>
        <v>18.399999999999999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18.399999999999999</v>
      </c>
      <c r="Q27" s="633"/>
      <c r="R27" s="633"/>
      <c r="S27" s="633"/>
      <c r="T27" s="44" t="s">
        <v>38</v>
      </c>
      <c r="U27" s="64"/>
      <c r="V27" s="64"/>
      <c r="Y27" s="62" t="s">
        <v>39</v>
      </c>
      <c r="Z27" s="65"/>
      <c r="AH27" s="53"/>
      <c r="AI27" s="53"/>
      <c r="AJ27" s="53"/>
      <c r="AK27" s="53"/>
      <c r="AL27" s="603">
        <f>+AH18+P27</f>
        <v>18.399999999999999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18.399999999999999</v>
      </c>
      <c r="I29" s="574"/>
      <c r="J29" s="194" t="s">
        <v>198</v>
      </c>
      <c r="M29" s="582"/>
      <c r="P29" s="56"/>
      <c r="Q29" s="144"/>
      <c r="R29" s="51" t="s">
        <v>183</v>
      </c>
      <c r="S29" s="628" t="s">
        <v>33</v>
      </c>
      <c r="T29" s="631"/>
      <c r="U29" s="631"/>
      <c r="V29" s="632"/>
      <c r="W29" s="48"/>
      <c r="X29" s="66"/>
      <c r="Y29" s="588" t="s">
        <v>258</v>
      </c>
      <c r="Z29" s="589"/>
      <c r="AA29" s="629">
        <v>18.399999999999999</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18.399999999999999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theme="1"/>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三木組</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83.9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20</v>
      </c>
      <c r="E24" s="584"/>
      <c r="F24" s="584"/>
      <c r="G24" s="194" t="s">
        <v>198</v>
      </c>
      <c r="H24" s="573">
        <f>+F12</f>
        <v>83.9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83.9</v>
      </c>
      <c r="Q27" s="633"/>
      <c r="R27" s="633"/>
      <c r="S27" s="633"/>
      <c r="T27" s="44" t="s">
        <v>38</v>
      </c>
      <c r="U27" s="64"/>
      <c r="V27" s="64"/>
      <c r="Y27" s="62" t="s">
        <v>39</v>
      </c>
      <c r="Z27" s="65"/>
      <c r="AH27" s="53"/>
      <c r="AI27" s="53"/>
      <c r="AJ27" s="53"/>
      <c r="AK27" s="53"/>
      <c r="AL27" s="603">
        <f>+AH18+P27</f>
        <v>83.9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20</v>
      </c>
      <c r="E29" s="584"/>
      <c r="F29" s="584"/>
      <c r="G29" s="194" t="s">
        <v>198</v>
      </c>
      <c r="H29" s="573">
        <f>+AL27</f>
        <v>83.9</v>
      </c>
      <c r="I29" s="574"/>
      <c r="J29" s="194" t="s">
        <v>198</v>
      </c>
      <c r="M29" s="582"/>
      <c r="P29" s="56"/>
      <c r="Q29" s="144"/>
      <c r="R29" s="51" t="s">
        <v>183</v>
      </c>
      <c r="S29" s="628" t="s">
        <v>33</v>
      </c>
      <c r="T29" s="631"/>
      <c r="U29" s="631"/>
      <c r="V29" s="632"/>
      <c r="W29" s="48"/>
      <c r="X29" s="66"/>
      <c r="Y29" s="588" t="s">
        <v>258</v>
      </c>
      <c r="Z29" s="589"/>
      <c r="AA29" s="629">
        <v>83.9</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83.9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2025-06-21T04:23:09Z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