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ED74E199-94B4-4AB6-A7E3-DC53A1BCC648}"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99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<sst xmlns="http://schemas.openxmlformats.org/spreadsheetml/2006/main" count="3172" uniqueCount="459">
  <si>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</si>
  <si>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</si>
  <si>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</si>
  <si>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</si>
  <si>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</si>
  <si>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</si>
  <si>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</si>
  <si>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</si>
  <si>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</si>
  <si>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</si>
  <si>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</si>
  <si>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</si>
  <si>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</si>
  <si>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</si>
  <si>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</si>
  <si>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</si>
  <si>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</si>
  <si>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</si>
  <si>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</si>
  <si>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</si>
  <si>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</si>
  <si>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</si>
  <si>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</si>
  <si>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</si>
  <si>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</si>
  <si>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</si>
  <si>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</si>
  <si>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</si>
  <si>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</si>
  <si>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</si>
  <si>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</si>
  <si>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</si>
  <si>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</si>
  <si>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</si>
  <si>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</si>
  <si>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</si>
  <si>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</si>
  <si>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</si>
  <si>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</si>
  <si>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</si>
  <si>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</si>
  <si>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</si>
  <si>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</si>
  <si>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</si>
  <si>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</si>
  <si>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</si>
  <si>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</si>
  <si>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</si>
  <si>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</si>
  <si>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</si>
  <si>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</si>
  <si>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</si>
  <si>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</si>
  <si>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</si>
  <si>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</si>
  <si>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</si>
  <si>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</si>
  <si>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</si>
  <si>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</si>
  <si>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</si>
  <si>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</si>
  <si>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</si>
  <si>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</si>
  <si>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</si>
  <si>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</si>
  <si>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</si>
  <si>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</si>
  <si>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</si>
  <si>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</si>
  <si>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</si>
  <si>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</si>
  <si>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</si>
  <si>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</si>
  <si>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</si>
  <si>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</si>
  <si>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</si>
  <si>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</si>
  <si>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</si>
  <si>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</si>
  <si>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</si>
  <si>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</si>
  <si>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</si>
  <si>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</si>
  <si>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</si>
  <si>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</si>
  <si>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</si>
  <si>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</si>
  <si>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</si>
  <si>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</si>
  <si>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</si>
  <si>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</si>
  <si>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</si>
  <si>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</si>
  <si>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</si>
  <si>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</si>
  <si>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</si>
  <si>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</si>
  <si>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</si>
  <si>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</si>
  <si>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</si>
  <si>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</si>
  <si>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</si>
  <si>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</si>
  <si>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</si>
  <si>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</si>
  <si>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</si>
  <si>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</si>
  <si>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</si>
  <si>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</si>
  <si>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</si>
  <si>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</si>
  <si>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</si>
  <si>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</si>
  <si>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</si>
  <si>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</si>
  <si>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</si>
  <si>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</si>
  <si>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</si>
  <si>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</si>
  <si>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</si>
  <si>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</si>
  <si>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</si>
  <si>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</si>
  <si>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</si>
  <si>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</si>
  <si>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</si>
  <si>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</si>
  <si>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</si>
  <si>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</si>
  <si>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</si>
  <si>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</si>
  <si>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</si>
  <si>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</si>
  <si>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</si>
  <si>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</si>
  <si>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</si>
  <si>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</si>
  <si>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</si>
  <si>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</si>
  <si>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</si>
  <si>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</si>
  <si>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</si>
  <si>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</si>
  <si>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</si>
  <si>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</si>
  <si>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</si>
  <si>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</si>
  <si>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</si>
  <si>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</si>
  <si>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</si>
  <si>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</si>
  <si>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</si>
  <si>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</si>
  <si>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</si>
  <si>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</si>
  <si>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</si>
  <si>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</si>
  <si>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</si>
  <si>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</si>
  <si>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</si>
  <si>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</si>
  <si>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</si>
  <si>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</si>
  <si>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</si>
  <si>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</si>
  <si>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</si>
  <si>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</si>
  <si>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</si>
  <si>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</si>
  <si>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</si>
  <si>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</si>
  <si>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</si>
  <si>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</si>
  <si>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</si>
  <si>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</si>
  <si>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</si>
  <si>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</si>
  <si>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</si>
  <si>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</si>
  <si>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</si>
  <si>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</si>
  <si>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</si>
  <si>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</si>
  <si>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</si>
  <si>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</si>
  <si>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</si>
  <si>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</si>
  <si>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</si>
  <si>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</si>
  <si>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</si>
  <si>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</si>
  <si>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</si>
  <si>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</si>
  <si>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</si>
  <si>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</si>
  <si>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</si>
  <si>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</si>
  <si>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</si>
  <si>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</si>
  <si>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</si>
  <si>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</si>
  <si>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</si>
  <si>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</si>
  <si>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</si>
  <si>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</si>
  <si>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</si>
  <si>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</si>
  <si>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</si>
  <si>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</si>
  <si>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</si>
  <si>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</si>
  <si>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</si>
  <si>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</si>
  <si>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</si>
  <si>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</si>
  <si>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</si>
  <si>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</si>
  <si>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</si>
  <si>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</si>
  <si>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</si>
  <si>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</si>
  <si>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</si>
  <si>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</si>
  <si>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</si>
  <si>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</si>
  <si>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</si>
  <si>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</si>
  <si>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</si>
  <si>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</si>
  <si>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</si>
  <si>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</si>
  <si>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</si>
  <si>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</si>
  <si>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</si>
  <si>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</si>
  <si>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</si>
  <si>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</si>
  <si>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</si>
  <si>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</si>
  <si>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</si>
  <si>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</si>
  <si>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</si>
  <si>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</si>
  <si>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</si>
  <si>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</si>
  <si>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</si>
  <si>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</si>
  <si>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</si>
  <si>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</si>
  <si>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</si>
  <si>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</si>
  <si>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</si>
  <si>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</si>
  <si>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</si>
  <si>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</si>
  <si>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</si>
  <si>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</si>
  <si>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</si>
  <si>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</si>
  <si>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</si>
  <si>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</si>
  <si>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</si>
  <si>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</si>
  <si>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</si>
  <si>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</si>
  <si>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</si>
  <si>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</si>
  <si>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</si>
  <si>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</si>
  <si>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</si>
  <si>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</si>
  <si>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</si>
  <si>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</si>
  <si>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</si>
  <si>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</si>
  <si>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</si>
  <si>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</si>
  <si>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</si>
  <si>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</si>
  <si>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</si>
  <si>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</si>
  <si>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</si>
  <si>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</si>
  <si>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</si>
  <si>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</si>
  <si>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</si>
  <si>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</si>
  <si>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</si>
  <si>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</si>
  <si>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</si>
  <si>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</si>
  <si>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</si>
  <si>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</si>
  <si>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</si>
  <si>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</si>
  <si>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</si>
  <si>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</si>
  <si>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</si>
  <si>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</si>
  <si>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</si>
  <si>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</si>
  <si>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</si>
  <si>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</si>
  <si>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</si>
  <si>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</si>
  <si>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</si>
  <si>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</si>
  <si>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</si>
  <si>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</si>
  <si>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</si>
  <si>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</si>
  <si>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</si>
  <si>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</si>
  <si>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</si>
  <si>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</si>
  <si>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</si>
  <si>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</si>
  <si>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</si>
  <si>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</si>
  <si>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</si>
  <si>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</si>
  <si>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</si>
  <si>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</si>
  <si>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</si>
  <si>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</si>
  <si>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</si>
  <si>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</si>
  <si>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</si>
  <si>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</si>
  <si>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</si>
  <si>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</si>
  <si>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</si>
  <si>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</si>
  <si>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</si>
  <si>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</si>
  <si>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</si>
  <si>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</si>
  <si>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</si>
  <si>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</si>
  <si>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</si>
  <si>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</si>
  <si>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</si>
  <si>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</si>
  <si>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</si>
  <si>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</si>
  <si>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</si>
  <si>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</si>
  <si>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</si>
  <si>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</si>
  <si>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</si>
  <si>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</si>
  <si>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</si>
  <si>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</si>
  <si>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</si>
  <si>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</si>
  <si>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</si>
  <si>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</si>
  <si>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</si>
  <si>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</si>
  <si>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</si>
  <si>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</si>
  <si>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</si>
  <si>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</si>
  <si>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</si>
  <si>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</si>
  <si>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</si>
  <si>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</si>
  <si>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</si>
  <si>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</si>
  <si>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</si>
  <si>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</si>
  <si>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</si>
  <si>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</si>
  <si>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</si>
  <si>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</si>
  <si>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</si>
  <si>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</si>
  <si>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</si>
  <si>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</si>
  <si>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</si>
  <si>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</si>
  <si>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</si>
  <si>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</si>
  <si>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</si>
  <si>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</si>
  <si>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</si>
  <si>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</si>
  <si>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</si>
  <si>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</si>
  <si>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</si>
  <si>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</si>
  <si>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</si>
  <si>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</si>
  <si>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</si>
  <si>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</si>
  <si>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</si>
  <si>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</si>
  <si>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</si>
  <si>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</si>
  <si>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</si>
  <si>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</si>
  <si>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</si>
  <si>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</si>
  <si>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</si>
  <si>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</si>
  <si>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</si>
  <si>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</si>
  <si>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</si>
  <si>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</si>
  <si>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</si>
  <si>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</si>
  <si>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</si>
  <si>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</si>
  <si>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</si>
  <si>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</si>
  <si>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</si>
  <si>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</si>
  <si>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</si>
  <si>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</si>
  <si>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</si>
  <si>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</si>
  <si>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</si>
  <si>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</si>
  <si>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</si>
  <si>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</si>
  <si>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</si>
  <si>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</si>
  <si>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</si>
  <si>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</si>
  <si>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</si>
  <si>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</si>
  <si>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</si>
  <si>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</si>
  <si>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</si>
  <si>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</si>
  <si>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</si>
  <si>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</si>
  <si>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</si>
  <si>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</si>
  <si>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</si>
  <si>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</si>
  <si>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</si>
  <si>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</si>
  <si>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</si>
  <si>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</si>
  <si>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</si>
  <si>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年    月    日</t>
    <phoneticPr fontId="3"/>
  </si>
  <si>
    <t>横浜市神奈川区青木町7-16</t>
    <phoneticPr fontId="3"/>
  </si>
  <si>
    <t>株式会社 三木組　代表取締役 徳久大器</t>
    <phoneticPr fontId="3"/>
  </si>
  <si>
    <t>株式会社　三木組</t>
    <phoneticPr fontId="3"/>
  </si>
  <si>
    <t>045-453-0041</t>
    <phoneticPr fontId="3"/>
  </si>
  <si>
    <t>横浜市長</t>
    <phoneticPr fontId="3"/>
  </si>
  <si>
    <t>Ｄ－建設業</t>
    <phoneticPr fontId="3"/>
  </si>
  <si>
    <t>総合建設業</t>
    <phoneticPr fontId="3"/>
  </si>
  <si>
    <t>◆廃プラ・紙くず・木くず・金属くず・がれき類・混合廃棄物・他　　　　　　　　　　　　　　　　　　　　　　　　　　　　　　　　　　　・作業所毎に委託契約締結（収集運搬・処分共）　　　　　　　　　　　　　　　　　　　　　　　　　　　　　　　　　　　　　　　　　　　　　　　　　　◆汚泥　　　　　　　　　　　　　　　　　　　　　　　　　　　　　　　　　　　　　　　　　　　　　　　　　　　　　　　　　　　　　　　　　　　　　　　　　　　　　　・作業所毎に都度契約締結業者にて処理（収集運搬・処分共）</t>
    <rPh sb="1" eb="2">
      <t>ハイ</t>
    </rPh>
    <rPh sb="5" eb="6">
      <t>カミ</t>
    </rPh>
    <rPh sb="9" eb="10">
      <t>キ</t>
    </rPh>
    <rPh sb="13" eb="15">
      <t>キンゾク</t>
    </rPh>
    <rPh sb="21" eb="22">
      <t>ルイ</t>
    </rPh>
    <rPh sb="23" eb="25">
      <t>コンゴウ</t>
    </rPh>
    <rPh sb="25" eb="28">
      <t>ハイキブツ</t>
    </rPh>
    <rPh sb="29" eb="30">
      <t>ホカ</t>
    </rPh>
    <rPh sb="66" eb="69">
      <t>サギョウショ</t>
    </rPh>
    <rPh sb="69" eb="70">
      <t>ゴト</t>
    </rPh>
    <rPh sb="71" eb="73">
      <t>イタク</t>
    </rPh>
    <rPh sb="73" eb="75">
      <t>ケイヤク</t>
    </rPh>
    <rPh sb="75" eb="77">
      <t>テイケツ</t>
    </rPh>
    <rPh sb="78" eb="80">
      <t>シュウシュウ</t>
    </rPh>
    <rPh sb="80" eb="82">
      <t>ウンパン</t>
    </rPh>
    <rPh sb="83" eb="85">
      <t>ショブン</t>
    </rPh>
    <rPh sb="85" eb="86">
      <t>トモ</t>
    </rPh>
    <rPh sb="138" eb="140">
      <t>オデイ</t>
    </rPh>
    <rPh sb="219" eb="222">
      <t>サギョウショ</t>
    </rPh>
    <rPh sb="222" eb="223">
      <t>ゴト</t>
    </rPh>
    <rPh sb="224" eb="226">
      <t>ツド</t>
    </rPh>
    <rPh sb="226" eb="228">
      <t>ケイヤク</t>
    </rPh>
    <rPh sb="228" eb="230">
      <t>テイケツ</t>
    </rPh>
    <rPh sb="230" eb="232">
      <t>ギョウシャ</t>
    </rPh>
    <rPh sb="234" eb="236">
      <t>ショリ</t>
    </rPh>
    <rPh sb="237" eb="239">
      <t>シュウシュウ</t>
    </rPh>
    <rPh sb="239" eb="241">
      <t>ウンパン</t>
    </rPh>
    <rPh sb="242" eb="244">
      <t>ショブン</t>
    </rPh>
    <rPh sb="244" eb="245">
      <t>トモ</t>
    </rPh>
    <phoneticPr fontId="3"/>
  </si>
  <si>
    <t>施工部門長 → 施工部門次課長 → 作業所所長（マニフェスト管理者に任命） → 収集運搬・処分業者</t>
    <rPh sb="0" eb="5">
      <t>セコウブモンチョウ</t>
    </rPh>
    <rPh sb="8" eb="12">
      <t>セコウブモン</t>
    </rPh>
    <rPh sb="12" eb="15">
      <t>ジカチョウ</t>
    </rPh>
    <rPh sb="18" eb="21">
      <t>サギョウショ</t>
    </rPh>
    <rPh sb="21" eb="23">
      <t>ショチョウ</t>
    </rPh>
    <rPh sb="30" eb="33">
      <t>カンリシャ</t>
    </rPh>
    <rPh sb="34" eb="36">
      <t>ニンメイ</t>
    </rPh>
    <rPh sb="40" eb="42">
      <t>シュウシュウ</t>
    </rPh>
    <rPh sb="42" eb="44">
      <t>ウンパン</t>
    </rPh>
    <rPh sb="45" eb="47">
      <t>ショブン</t>
    </rPh>
    <rPh sb="47" eb="49">
      <t>ギョウシャ</t>
    </rPh>
    <phoneticPr fontId="3"/>
  </si>
  <si>
    <t>・納入される資機材の過剰梱包禁止を契約時に要請。契約条件としている。　　　　　　　　　　　　　　　　　　　　　　　　　　　　　　　　　・新規入場者教育時の全作業員への教育。　　　　　　　　　　　　　　　　　　　　　　　　　　　　　　　　　　　　　　　　　　　　　　　　　　　　　　　　　　　　　　　　　　　　　　　　　　　　　　　　　・竣工現場に於ける排出総数量を集計の上、次現場での更なる抑制について教育。</t>
    <rPh sb="1" eb="3">
      <t>ノウニュウ</t>
    </rPh>
    <rPh sb="6" eb="9">
      <t>シキザイ</t>
    </rPh>
    <rPh sb="10" eb="12">
      <t>カジョウ</t>
    </rPh>
    <rPh sb="12" eb="16">
      <t>コンポウキンシ</t>
    </rPh>
    <rPh sb="17" eb="20">
      <t>ケイヤクジ</t>
    </rPh>
    <rPh sb="21" eb="23">
      <t>ヨウセイ</t>
    </rPh>
    <rPh sb="24" eb="26">
      <t>ケイヤク</t>
    </rPh>
    <rPh sb="26" eb="28">
      <t>ジョウケン</t>
    </rPh>
    <rPh sb="68" eb="73">
      <t>シンキニュウジョウシャ</t>
    </rPh>
    <rPh sb="73" eb="76">
      <t>キョウイクジ</t>
    </rPh>
    <rPh sb="77" eb="78">
      <t>ゼン</t>
    </rPh>
    <rPh sb="78" eb="81">
      <t>サギョウイン</t>
    </rPh>
    <rPh sb="83" eb="85">
      <t>キョウイク</t>
    </rPh>
    <rPh sb="168" eb="172">
      <t>シュンコウゲンバ</t>
    </rPh>
    <rPh sb="173" eb="174">
      <t>オ</t>
    </rPh>
    <rPh sb="176" eb="178">
      <t>ハイシュツ</t>
    </rPh>
    <rPh sb="178" eb="181">
      <t>ソウスウリョウ</t>
    </rPh>
    <rPh sb="182" eb="184">
      <t>シュウケイ</t>
    </rPh>
    <rPh sb="185" eb="186">
      <t>ウエ</t>
    </rPh>
    <rPh sb="187" eb="190">
      <t>ジゲンバ</t>
    </rPh>
    <rPh sb="192" eb="193">
      <t>サラ</t>
    </rPh>
    <rPh sb="195" eb="197">
      <t>ヨクセイ</t>
    </rPh>
    <rPh sb="201" eb="203">
      <t>キョウイク</t>
    </rPh>
    <phoneticPr fontId="3"/>
  </si>
  <si>
    <t>・上記取組みの周知徹底及び強化。</t>
    <rPh sb="1" eb="5">
      <t>ジョウキトリク</t>
    </rPh>
    <rPh sb="7" eb="9">
      <t>シュウチ</t>
    </rPh>
    <rPh sb="9" eb="11">
      <t>テッテイ</t>
    </rPh>
    <rPh sb="11" eb="12">
      <t>オヨ</t>
    </rPh>
    <rPh sb="13" eb="15">
      <t>キョウカ</t>
    </rPh>
    <phoneticPr fontId="3"/>
  </si>
  <si>
    <t>・特定建設資材、金属くず、廃石膏ボード、紙くず、廃プラスチックの分類。</t>
    <rPh sb="1" eb="3">
      <t>トクテイ</t>
    </rPh>
    <rPh sb="3" eb="7">
      <t>ケンセツシザイ</t>
    </rPh>
    <rPh sb="8" eb="10">
      <t>キンゾク</t>
    </rPh>
    <rPh sb="13" eb="14">
      <t>ハイ</t>
    </rPh>
    <rPh sb="14" eb="16">
      <t>セッコウ</t>
    </rPh>
    <rPh sb="20" eb="21">
      <t>カミ</t>
    </rPh>
    <rPh sb="24" eb="25">
      <t>ハイ</t>
    </rPh>
    <rPh sb="32" eb="34">
      <t>ブンルイ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</si>
</sst>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zoomScaleNormal="115" zoomScaleSheetLayoutView="100" workbookViewId="0">
      <selection activeCell="C131" sqref="C131:U131"/>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446</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450</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2657</v>
      </c>
      <c r="Q49" s="598"/>
      <c r="R49" s="598"/>
      <c r="S49" s="598"/>
      <c r="T49" s="598"/>
      <c r="U49" s="599"/>
    </row>
    <row r="50" spans="3:23" ht="26.25" customHeight="1" x14ac:dyDescent="0.15">
      <c r="C50" s="570" t="s">
        <v>11</v>
      </c>
      <c r="D50" s="571"/>
      <c r="E50" s="572"/>
      <c r="F50" s="581" t="s">
        <v>447</v>
      </c>
      <c r="G50" s="582"/>
      <c r="H50" s="582"/>
      <c r="I50" s="582"/>
      <c r="J50" s="582"/>
      <c r="K50" s="582"/>
      <c r="L50" s="582"/>
      <c r="M50" s="582"/>
      <c r="N50" s="341" t="s">
        <v>172</v>
      </c>
      <c r="O50" s="449"/>
      <c r="P50" s="450"/>
      <c r="Q50" s="585"/>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452</v>
      </c>
      <c r="G54" s="496"/>
      <c r="H54" s="496"/>
      <c r="I54" s="496"/>
      <c r="J54" s="496"/>
      <c r="K54" s="496"/>
      <c r="L54" s="32" t="s">
        <v>48</v>
      </c>
      <c r="M54" s="32"/>
      <c r="N54" s="502" t="s">
        <v>453</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7000</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78</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454</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455</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9</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2062.4</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456</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8</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1910</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457</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458</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457</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2062.4</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t="str">
        <f>+別紙!AA16</f>
        <v>0</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1910</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13.2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13.2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2"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35</v>
      </c>
      <c r="P27" s="700"/>
      <c r="Q27" s="700"/>
      <c r="R27" s="700"/>
      <c r="S27" s="49" t="s">
        <v>38</v>
      </c>
      <c r="T27" s="70"/>
      <c r="U27" s="70"/>
      <c r="X27" s="68" t="s">
        <v>39</v>
      </c>
      <c r="Y27" s="71"/>
      <c r="AG27" s="58"/>
      <c r="AH27" s="58"/>
      <c r="AI27" s="58"/>
      <c r="AJ27" s="58"/>
      <c r="AK27" s="742">
        <f>+AG18+O27</f>
        <v>35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50.1</v>
      </c>
      <c r="G29" s="712"/>
      <c r="H29" s="214" t="s">
        <v>198</v>
      </c>
      <c r="L29" s="709"/>
      <c r="O29" s="61"/>
      <c r="P29" s="148"/>
      <c r="Q29" s="56" t="s">
        <v>183</v>
      </c>
      <c r="R29" s="676" t="s">
        <v>33</v>
      </c>
      <c r="S29" s="692"/>
      <c r="T29" s="692"/>
      <c r="U29" s="693"/>
      <c r="V29" s="53"/>
      <c r="W29" s="72"/>
      <c r="X29" s="697" t="s">
        <v>315</v>
      </c>
      <c r="Y29" s="698"/>
      <c r="Z29" s="690">
        <v>35</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2"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44.6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30</v>
      </c>
      <c r="P27" s="700"/>
      <c r="Q27" s="700"/>
      <c r="R27" s="700"/>
      <c r="S27" s="49" t="s">
        <v>38</v>
      </c>
      <c r="T27" s="70"/>
      <c r="U27" s="70"/>
      <c r="X27" s="68" t="s">
        <v>39</v>
      </c>
      <c r="Y27" s="71"/>
      <c r="AG27" s="58"/>
      <c r="AH27" s="58"/>
      <c r="AI27" s="58"/>
      <c r="AJ27" s="58"/>
      <c r="AK27" s="742">
        <f>+AG18+O27</f>
        <v>30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44.6</v>
      </c>
      <c r="G29" s="712"/>
      <c r="H29" s="214" t="s">
        <v>198</v>
      </c>
      <c r="L29" s="709"/>
      <c r="O29" s="61"/>
      <c r="P29" s="148"/>
      <c r="Q29" s="56" t="s">
        <v>183</v>
      </c>
      <c r="R29" s="676" t="s">
        <v>33</v>
      </c>
      <c r="S29" s="692"/>
      <c r="T29" s="692"/>
      <c r="U29" s="693"/>
      <c r="V29" s="53"/>
      <c r="W29" s="72"/>
      <c r="X29" s="697" t="s">
        <v>315</v>
      </c>
      <c r="Y29" s="698"/>
      <c r="Z29" s="690">
        <v>30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5"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1300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1322.1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1300</v>
      </c>
      <c r="P27" s="700"/>
      <c r="Q27" s="700"/>
      <c r="R27" s="700"/>
      <c r="S27" s="49" t="s">
        <v>38</v>
      </c>
      <c r="T27" s="70"/>
      <c r="U27" s="70"/>
      <c r="X27" s="68" t="s">
        <v>39</v>
      </c>
      <c r="Y27" s="71"/>
      <c r="AG27" s="58"/>
      <c r="AH27" s="58"/>
      <c r="AI27" s="58"/>
      <c r="AJ27" s="58"/>
      <c r="AK27" s="742">
        <f>+AG18+O27</f>
        <v>1300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1322.1</v>
      </c>
      <c r="G29" s="712"/>
      <c r="H29" s="214" t="s">
        <v>198</v>
      </c>
      <c r="L29" s="709"/>
      <c r="O29" s="61"/>
      <c r="P29" s="148"/>
      <c r="Q29" s="56" t="s">
        <v>183</v>
      </c>
      <c r="R29" s="676" t="s">
        <v>33</v>
      </c>
      <c r="S29" s="692"/>
      <c r="T29" s="692"/>
      <c r="U29" s="693"/>
      <c r="V29" s="53"/>
      <c r="W29" s="72"/>
      <c r="X29" s="697" t="s">
        <v>315</v>
      </c>
      <c r="Y29" s="698"/>
      <c r="Z29" s="690">
        <v>1300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1300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　三木組</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6"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70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143.80000000000001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70</v>
      </c>
      <c r="P27" s="700"/>
      <c r="Q27" s="700"/>
      <c r="R27" s="700"/>
      <c r="S27" s="49" t="s">
        <v>38</v>
      </c>
      <c r="T27" s="70"/>
      <c r="U27" s="70"/>
      <c r="X27" s="68" t="s">
        <v>39</v>
      </c>
      <c r="Y27" s="71"/>
      <c r="AG27" s="58"/>
      <c r="AH27" s="58"/>
      <c r="AI27" s="58"/>
      <c r="AJ27" s="58"/>
      <c r="AK27" s="742">
        <f>+AG18+O27</f>
        <v>70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143.80000000000001</v>
      </c>
      <c r="G29" s="712"/>
      <c r="H29" s="214" t="s">
        <v>198</v>
      </c>
      <c r="L29" s="709"/>
      <c r="O29" s="61"/>
      <c r="P29" s="148"/>
      <c r="Q29" s="56" t="s">
        <v>183</v>
      </c>
      <c r="R29" s="676" t="s">
        <v>33</v>
      </c>
      <c r="S29" s="692"/>
      <c r="T29" s="692"/>
      <c r="U29" s="693"/>
      <c r="V29" s="53"/>
      <c r="W29" s="72"/>
      <c r="X29" s="697" t="s">
        <v>315</v>
      </c>
      <c r="Y29" s="698"/>
      <c r="Z29" s="690">
        <v>70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70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19"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　三木組</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313</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73.3</v>
      </c>
      <c r="M9" s="377">
        <f>IF(OR(ｷ.紙くず!F24&gt;0,ｷ.紙くず!F24&lt;0),ｷ.紙くず!F24,IF(M$19&gt;0,"0",0))</f>
        <v>18.399999999999999</v>
      </c>
      <c r="N9" s="377">
        <f>IF(OR(ｸ.木くず!F24&gt;0,ｸ.木くず!F24&lt;0),ｸ.木くず!F24,IF(N$19&gt;0,"0",0))</f>
        <v>83.9</v>
      </c>
      <c r="O9" s="377">
        <f>IF(OR(ｹ.繊維くず!F24&gt;0,ｹ.繊維くず!F24&lt;0),ｹ.繊維くず!F24,IF(O$19&gt;0,"0",0))</f>
        <v>13.2</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50.1</v>
      </c>
      <c r="T9" s="377">
        <f>IF(OR(ｾ.ｶﾞﾗｽ･ｺﾝｸﾘ･陶磁器くず!F24&gt;0,ｾ.ｶﾞﾗｽ･ｺﾝｸﾘ･陶磁器くず!F24&lt;0),ｾ.ｶﾞﾗｽ･ｺﾝｸﾘ･陶磁器くず!F24,IF(T$19&gt;0,"0",0))</f>
        <v>44.6</v>
      </c>
      <c r="U9" s="377">
        <f>IF(OR(ｿ.鉱さい!F24&gt;0,ｿ.鉱さい!F24&lt;0),ｿ.鉱さい!F24,IF(U$19&gt;0,"0",0))</f>
        <v>0</v>
      </c>
      <c r="V9" s="377">
        <f>IF(OR(ﾀ.がれき類!F24&gt;0,ﾀ.がれき類!F24&lt;0),ﾀ.がれき類!F24,IF(V$19&gt;0,"0",0))</f>
        <v>1322.1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143.80000000000001</v>
      </c>
      <c r="AA9" s="379">
        <f>IF(SUM(G9:Z9)&gt;0,SUM(G9:Z9),IF(AA$19&gt;0,"0",0))</f>
        <v>2062.4</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313</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73.3</v>
      </c>
      <c r="M14" s="383">
        <f>IF(OR(ｷ.紙くず!F29&gt;0,ｷ.紙くず!F29&lt;0),ｷ.紙くず!F29,IF(M$19&gt;0,"0",0))</f>
        <v>18.399999999999999</v>
      </c>
      <c r="N14" s="383">
        <f>IF(OR(ｸ.木くず!F29&gt;0,ｸ.木くず!F29&lt;0),ｸ.木くず!F29,IF(N$19&gt;0,"0",0))</f>
        <v>83.9</v>
      </c>
      <c r="O14" s="383">
        <f>IF(OR(ｹ.繊維くず!F29&gt;0,ｹ.繊維くず!F29&lt;0),ｹ.繊維くず!F29,IF(O$19&gt;0,"0",0))</f>
        <v>13.2</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50.1</v>
      </c>
      <c r="T14" s="383">
        <f>IF(OR(ｾ.ｶﾞﾗｽ･ｺﾝｸﾘ･陶磁器くず!F29&gt;0,ｾ.ｶﾞﾗｽ･ｺﾝｸﾘ･陶磁器くず!F29&lt;0),ｾ.ｶﾞﾗｽ･ｺﾝｸﾘ･陶磁器くず!F29,IF(T$19&gt;0,"0",0))</f>
        <v>44.6</v>
      </c>
      <c r="U14" s="383">
        <f>IF(OR(ｿ.鉱さい!F29&gt;0,ｿ.鉱さい!F29&lt;0),ｿ.鉱さい!F29,IF(U$19&gt;0,"0",0))</f>
        <v>0</v>
      </c>
      <c r="V14" s="383">
        <f>IF(OR(ﾀ.がれき類!F29&gt;0,ﾀ.がれき類!F29&lt;0),ﾀ.がれき類!F29,IF(V$19&gt;0,"0",0))</f>
        <v>1322.1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143.80000000000001</v>
      </c>
      <c r="AA14" s="385">
        <f t="shared" si="0"/>
        <v>2062.4</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t="str">
        <f>IF(OR(ｷ.紙くず!F31&gt;0,ｷ.紙くず!F31&lt;0),ｷ.紙くず!F31,IF(M$19&gt;0,"0",0))</f>
        <v>0</v>
      </c>
      <c r="N16" s="383" t="str">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t="str">
        <f>IF(OR(ｽ.金属くず!F31&gt;0,ｽ.金属くず!F31&lt;0),ｽ.金属くず!F31,IF(S$19&gt;0,"0",0))</f>
        <v>0</v>
      </c>
      <c r="T16" s="383" t="str">
        <f>IF(OR(ｾ.ｶﾞﾗｽ･ｺﾝｸﾘ･陶磁器くず!F31&gt;0,ｾ.ｶﾞﾗｽ･ｺﾝｸﾘ･陶磁器くず!F31&lt;0),ｾ.ｶﾞﾗｽ･ｺﾝｸﾘ･陶磁器くず!F31,IF(T$19&gt;0,"0",0))</f>
        <v>0</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t="str">
        <f t="shared" si="0"/>
        <v>0</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350</v>
      </c>
      <c r="I19" s="389">
        <f t="shared" si="1"/>
        <v>0</v>
      </c>
      <c r="J19" s="389">
        <f t="shared" si="1"/>
        <v>0</v>
      </c>
      <c r="K19" s="389">
        <f t="shared" si="1"/>
        <v>0</v>
      </c>
      <c r="L19" s="389">
        <f t="shared" si="1"/>
        <v>60</v>
      </c>
      <c r="M19" s="389">
        <f t="shared" si="1"/>
        <v>15</v>
      </c>
      <c r="N19" s="389">
        <f t="shared" si="1"/>
        <v>50</v>
      </c>
      <c r="O19" s="389">
        <f t="shared" si="1"/>
        <v>0</v>
      </c>
      <c r="P19" s="389">
        <f t="shared" si="1"/>
        <v>0</v>
      </c>
      <c r="Q19" s="389">
        <f t="shared" si="1"/>
        <v>0</v>
      </c>
      <c r="R19" s="389">
        <f t="shared" si="1"/>
        <v>0</v>
      </c>
      <c r="S19" s="389">
        <f t="shared" si="1"/>
        <v>35</v>
      </c>
      <c r="T19" s="389">
        <f t="shared" si="1"/>
        <v>30</v>
      </c>
      <c r="U19" s="389">
        <f t="shared" si="1"/>
        <v>0</v>
      </c>
      <c r="V19" s="389">
        <f t="shared" si="1"/>
        <v>1300</v>
      </c>
      <c r="W19" s="389">
        <f t="shared" si="1"/>
        <v>0</v>
      </c>
      <c r="X19" s="389">
        <f t="shared" si="1"/>
        <v>0</v>
      </c>
      <c r="Y19" s="389">
        <f t="shared" si="1"/>
        <v>0</v>
      </c>
      <c r="Z19" s="390">
        <f t="shared" si="1"/>
        <v>70</v>
      </c>
      <c r="AA19" s="391">
        <f t="shared" ref="AA19:AA25" si="2">SUM(G19:Z19)</f>
        <v>1910</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350</v>
      </c>
      <c r="I37" s="424">
        <f t="shared" si="8"/>
        <v>0</v>
      </c>
      <c r="J37" s="424">
        <f t="shared" si="8"/>
        <v>0</v>
      </c>
      <c r="K37" s="424">
        <f t="shared" si="8"/>
        <v>0</v>
      </c>
      <c r="L37" s="424">
        <f t="shared" si="8"/>
        <v>60</v>
      </c>
      <c r="M37" s="424">
        <f t="shared" si="8"/>
        <v>15</v>
      </c>
      <c r="N37" s="424">
        <f t="shared" si="8"/>
        <v>50</v>
      </c>
      <c r="O37" s="424">
        <f t="shared" si="8"/>
        <v>0</v>
      </c>
      <c r="P37" s="424">
        <f t="shared" si="8"/>
        <v>0</v>
      </c>
      <c r="Q37" s="424">
        <f t="shared" si="8"/>
        <v>0</v>
      </c>
      <c r="R37" s="424">
        <f t="shared" si="8"/>
        <v>0</v>
      </c>
      <c r="S37" s="424">
        <f t="shared" si="8"/>
        <v>35</v>
      </c>
      <c r="T37" s="424">
        <f t="shared" si="8"/>
        <v>30</v>
      </c>
      <c r="U37" s="424">
        <f t="shared" si="8"/>
        <v>0</v>
      </c>
      <c r="V37" s="424">
        <f t="shared" si="8"/>
        <v>1300</v>
      </c>
      <c r="W37" s="424">
        <f t="shared" si="8"/>
        <v>0</v>
      </c>
      <c r="X37" s="424">
        <f t="shared" si="8"/>
        <v>0</v>
      </c>
      <c r="Y37" s="424">
        <f t="shared" si="8"/>
        <v>0</v>
      </c>
      <c r="Z37" s="425">
        <f t="shared" si="8"/>
        <v>70</v>
      </c>
      <c r="AA37" s="426">
        <f t="shared" si="4"/>
        <v>1910</v>
      </c>
    </row>
    <row r="38" spans="2:27" ht="24" customHeight="1" x14ac:dyDescent="0.15">
      <c r="B38" s="170"/>
      <c r="C38" s="776"/>
      <c r="D38" s="227"/>
      <c r="E38" s="225" t="s">
        <v>319</v>
      </c>
      <c r="F38" s="443"/>
      <c r="G38" s="415">
        <f t="shared" ref="G38:Z38" si="9">SUM(G39:G41)</f>
        <v>0</v>
      </c>
      <c r="H38" s="415">
        <f t="shared" si="9"/>
        <v>350</v>
      </c>
      <c r="I38" s="415">
        <f t="shared" si="9"/>
        <v>0</v>
      </c>
      <c r="J38" s="415">
        <f t="shared" si="9"/>
        <v>0</v>
      </c>
      <c r="K38" s="415">
        <f t="shared" si="9"/>
        <v>0</v>
      </c>
      <c r="L38" s="415">
        <f t="shared" si="9"/>
        <v>60</v>
      </c>
      <c r="M38" s="415">
        <f t="shared" si="9"/>
        <v>15</v>
      </c>
      <c r="N38" s="415">
        <f t="shared" si="9"/>
        <v>50</v>
      </c>
      <c r="O38" s="415">
        <f t="shared" si="9"/>
        <v>0</v>
      </c>
      <c r="P38" s="415">
        <f t="shared" si="9"/>
        <v>0</v>
      </c>
      <c r="Q38" s="415">
        <f t="shared" si="9"/>
        <v>0</v>
      </c>
      <c r="R38" s="415">
        <f t="shared" si="9"/>
        <v>0</v>
      </c>
      <c r="S38" s="415">
        <f t="shared" si="9"/>
        <v>35</v>
      </c>
      <c r="T38" s="415">
        <f t="shared" si="9"/>
        <v>30</v>
      </c>
      <c r="U38" s="415">
        <f t="shared" si="9"/>
        <v>0</v>
      </c>
      <c r="V38" s="415">
        <f t="shared" si="9"/>
        <v>1300</v>
      </c>
      <c r="W38" s="415">
        <f t="shared" si="9"/>
        <v>0</v>
      </c>
      <c r="X38" s="415">
        <f t="shared" si="9"/>
        <v>0</v>
      </c>
      <c r="Y38" s="415">
        <f t="shared" si="9"/>
        <v>0</v>
      </c>
      <c r="Z38" s="416">
        <f t="shared" si="9"/>
        <v>70</v>
      </c>
      <c r="AA38" s="417">
        <f t="shared" si="4"/>
        <v>1910</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776"/>
      <c r="D40" s="228"/>
      <c r="E40" s="223"/>
      <c r="F40" s="221" t="s">
        <v>318</v>
      </c>
      <c r="G40" s="418">
        <f>+ｱ.燃え殻!$Z$29</f>
        <v>0</v>
      </c>
      <c r="H40" s="418">
        <f>+ｲ.汚泥!$Z$29</f>
        <v>350</v>
      </c>
      <c r="I40" s="418">
        <f>+ｳ.廃油!$Z$29</f>
        <v>0</v>
      </c>
      <c r="J40" s="418">
        <f>+ｴ.廃酸!$Z$29</f>
        <v>0</v>
      </c>
      <c r="K40" s="418">
        <f>+ｵ.廃ｱﾙｶﾘ!$Z$29</f>
        <v>0</v>
      </c>
      <c r="L40" s="418">
        <f>+ｶ.廃ﾌﾟﾗ類!$Z$29</f>
        <v>60</v>
      </c>
      <c r="M40" s="418">
        <f>+ｷ.紙くず!$Z$29</f>
        <v>15</v>
      </c>
      <c r="N40" s="418">
        <f>+ｸ.木くず!$Z$29</f>
        <v>50</v>
      </c>
      <c r="O40" s="418">
        <f>+ｹ.繊維くず!$Z$29</f>
        <v>0</v>
      </c>
      <c r="P40" s="418">
        <f>+ｺ.動植物性残さ!$Z$29</f>
        <v>0</v>
      </c>
      <c r="Q40" s="418">
        <f>+ｻ.動物系固形不要物!$Z$29</f>
        <v>0</v>
      </c>
      <c r="R40" s="418">
        <f>+ｼ.ｺﾞﾑくず!$Z$29</f>
        <v>0</v>
      </c>
      <c r="S40" s="418">
        <f>+ｽ.金属くず!$Z$29</f>
        <v>35</v>
      </c>
      <c r="T40" s="418">
        <f>+ｾ.ｶﾞﾗｽ･ｺﾝｸﾘ･陶磁器くず!$Z$29</f>
        <v>30</v>
      </c>
      <c r="U40" s="418">
        <f>+ｿ.鉱さい!$Z$29</f>
        <v>0</v>
      </c>
      <c r="V40" s="418">
        <f>+ﾀ.がれき類!$Z$29</f>
        <v>1300</v>
      </c>
      <c r="W40" s="418">
        <f>+ﾁ.動物のふん尿!$Z$29</f>
        <v>0</v>
      </c>
      <c r="X40" s="418">
        <f>+ﾂ.動物の死体!$Z$29</f>
        <v>0</v>
      </c>
      <c r="Y40" s="418">
        <f>+ﾃ.ばいじん!$Z$29</f>
        <v>0</v>
      </c>
      <c r="Z40" s="419">
        <f>+ﾄ.混合廃棄物その他!$Z$29</f>
        <v>70</v>
      </c>
      <c r="AA40" s="420">
        <f t="shared" si="4"/>
        <v>1910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350</v>
      </c>
      <c r="I43" s="427">
        <f>+ｳ.廃油!$AK$27</f>
        <v>0</v>
      </c>
      <c r="J43" s="427">
        <f>+ｴ.廃酸!$AK$27</f>
        <v>0</v>
      </c>
      <c r="K43" s="427">
        <f>+ｵ.廃ｱﾙｶﾘ!$AK$27</f>
        <v>0</v>
      </c>
      <c r="L43" s="427">
        <f>+ｶ.廃ﾌﾟﾗ類!$AK$27</f>
        <v>60</v>
      </c>
      <c r="M43" s="427">
        <f>+ｷ.紙くず!$AK$27</f>
        <v>15</v>
      </c>
      <c r="N43" s="427">
        <f>+ｸ.木くず!$AK$27</f>
        <v>50</v>
      </c>
      <c r="O43" s="427">
        <f>+ｹ.繊維くず!$AK$27</f>
        <v>0</v>
      </c>
      <c r="P43" s="427">
        <f>+ｺ.動植物性残さ!$AK$27</f>
        <v>0</v>
      </c>
      <c r="Q43" s="427">
        <f>+ｻ.動物系固形不要物!$AK$27</f>
        <v>0</v>
      </c>
      <c r="R43" s="427">
        <f>+ｼ.ｺﾞﾑくず!$AK$27</f>
        <v>0</v>
      </c>
      <c r="S43" s="427">
        <f>+ｽ.金属くず!$AK$27</f>
        <v>35</v>
      </c>
      <c r="T43" s="427">
        <f>+ｾ.ｶﾞﾗｽ･ｺﾝｸﾘ･陶磁器くず!$AK$27</f>
        <v>30</v>
      </c>
      <c r="U43" s="427">
        <f>+ｿ.鉱さい!$AK$27</f>
        <v>0</v>
      </c>
      <c r="V43" s="427">
        <f>+ﾀ.がれき類!$AK$27</f>
        <v>1300</v>
      </c>
      <c r="W43" s="427">
        <f>+ﾁ.動物のふん尿!$AK$27</f>
        <v>0</v>
      </c>
      <c r="X43" s="427">
        <f>+ﾂ.動物の死体!$AK$27</f>
        <v>0</v>
      </c>
      <c r="Y43" s="427">
        <f>+ﾃ.ばいじん!$AK$27</f>
        <v>0</v>
      </c>
      <c r="Z43" s="428">
        <f>+ﾄ.混合廃棄物その他!$AK$27</f>
        <v>70</v>
      </c>
      <c r="AA43" s="429">
        <f t="shared" si="4"/>
        <v>1910</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663</v>
      </c>
      <c r="I55" s="480">
        <f t="shared" si="10"/>
        <v>0</v>
      </c>
      <c r="J55" s="480">
        <f t="shared" si="10"/>
        <v>0</v>
      </c>
      <c r="K55" s="480">
        <f t="shared" si="10"/>
        <v>0</v>
      </c>
      <c r="L55" s="480">
        <f t="shared" si="10"/>
        <v>133.30000000000001</v>
      </c>
      <c r="M55" s="480">
        <f t="shared" si="10"/>
        <v>33.4</v>
      </c>
      <c r="N55" s="480">
        <f t="shared" si="10"/>
        <v>133.9</v>
      </c>
      <c r="O55" s="480">
        <f t="shared" si="10"/>
        <v>13.2</v>
      </c>
      <c r="P55" s="480">
        <f t="shared" si="10"/>
        <v>0</v>
      </c>
      <c r="Q55" s="480">
        <f t="shared" si="10"/>
        <v>0</v>
      </c>
      <c r="R55" s="480">
        <f t="shared" si="10"/>
        <v>0</v>
      </c>
      <c r="S55" s="480">
        <f t="shared" si="10"/>
        <v>85.1</v>
      </c>
      <c r="T55" s="480">
        <f t="shared" si="10"/>
        <v>74.599999999999994</v>
      </c>
      <c r="U55" s="480">
        <f t="shared" si="10"/>
        <v>0</v>
      </c>
      <c r="V55" s="480">
        <f t="shared" si="10"/>
        <v>2622.1</v>
      </c>
      <c r="W55" s="480">
        <f t="shared" si="10"/>
        <v>0</v>
      </c>
      <c r="X55" s="480">
        <f t="shared" si="10"/>
        <v>0</v>
      </c>
      <c r="Y55" s="480">
        <f t="shared" si="10"/>
        <v>0</v>
      </c>
      <c r="Z55" s="480">
        <f t="shared" si="10"/>
        <v>213.8</v>
      </c>
      <c r="AA55" s="481">
        <f>+AA9+AA19+AA20</f>
        <v>3972.4</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年    月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横浜市神奈川区青木町7-16</v>
      </c>
      <c r="M16" s="851"/>
      <c r="N16" s="851"/>
      <c r="O16" s="851"/>
      <c r="P16" s="851"/>
      <c r="Q16" s="851"/>
      <c r="R16" s="851"/>
      <c r="S16" s="851"/>
      <c r="T16" s="851"/>
      <c r="U16" s="282"/>
    </row>
    <row r="17" spans="1:21" ht="26.25" customHeight="1" x14ac:dyDescent="0.15">
      <c r="C17" s="86"/>
      <c r="I17" s="25"/>
      <c r="J17" s="25" t="s">
        <v>7</v>
      </c>
      <c r="K17" s="25"/>
      <c r="L17" s="851" t="str">
        <f>+表紙!L41</f>
        <v>株式会社 三木組　代表取締役 徳久大器</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045-453-0041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　三木組</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2657</v>
      </c>
      <c r="Q25" s="823"/>
      <c r="R25" s="823"/>
      <c r="S25" s="823"/>
      <c r="T25" s="823"/>
      <c r="U25" s="824"/>
    </row>
    <row r="26" spans="1:21" ht="26.25" customHeight="1" x14ac:dyDescent="0.15">
      <c r="C26" s="570" t="s">
        <v>11</v>
      </c>
      <c r="D26" s="571"/>
      <c r="E26" s="572"/>
      <c r="F26" s="838" t="str">
        <f>+表紙!F50</f>
        <v>横浜市神奈川区青木町7-16</v>
      </c>
      <c r="G26" s="839"/>
      <c r="H26" s="839"/>
      <c r="I26" s="839"/>
      <c r="J26" s="839"/>
      <c r="K26" s="839"/>
      <c r="L26" s="839"/>
      <c r="M26" s="839"/>
      <c r="N26" s="341" t="s">
        <v>172</v>
      </c>
      <c r="O26"/>
      <c r="P26"/>
      <c r="Q26" s="833" t="str">
        <f>IF(+表紙!Q50="","",+表紙!Q50)</f>
        <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総合建設業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7000</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78</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9</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2062.4</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・納入される資機材の過剰梱包禁止を契約時に要請。契約条件としている。　　　　　　　　　　　　　　　　　　　　　　　　　　　　　　　　　・新規入場者教育時の全作業員への教育。　　　　　　　　　　　　　　　　　　　　　　　　　　　　　　　　　　　　　　　　　　　　　　　　　　　　　　　　　　　　　　　　　　　　　　　　　　　　　　　　　・竣工現場に於ける排出総数量を集計の上、次現場での更なる抑制について教育。</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1910</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・上記取組みの周知徹底及び強化。</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・特定建設資材、金属くず、廃石膏ボード、紙くず、廃プラスチックの分類。</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・上記取組みの周知徹底及び強化。</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2062.4</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t="str">
        <f>+表紙!K210</f>
        <v>0</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1910</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0</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2" zoomScaleNormal="100"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350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313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350</v>
      </c>
      <c r="P27" s="700"/>
      <c r="Q27" s="700"/>
      <c r="R27" s="700"/>
      <c r="S27" s="49" t="s">
        <v>38</v>
      </c>
      <c r="T27" s="70"/>
      <c r="U27" s="70"/>
      <c r="X27" s="68" t="s">
        <v>39</v>
      </c>
      <c r="Y27" s="71"/>
      <c r="AG27" s="58"/>
      <c r="AH27" s="58"/>
      <c r="AI27" s="58"/>
      <c r="AJ27" s="58"/>
      <c r="AK27" s="742">
        <f>+AG18+O27</f>
        <v>350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313</v>
      </c>
      <c r="G29" s="712"/>
      <c r="H29" s="214" t="s">
        <v>198</v>
      </c>
      <c r="L29" s="709"/>
      <c r="O29" s="61"/>
      <c r="P29" s="148"/>
      <c r="Q29" s="56" t="s">
        <v>183</v>
      </c>
      <c r="R29" s="676" t="s">
        <v>33</v>
      </c>
      <c r="S29" s="692"/>
      <c r="T29" s="692"/>
      <c r="U29" s="693"/>
      <c r="V29" s="53"/>
      <c r="W29" s="72"/>
      <c r="X29" s="697" t="s">
        <v>315</v>
      </c>
      <c r="Y29" s="698"/>
      <c r="Z29" s="690">
        <v>350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350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2"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73.3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60</v>
      </c>
      <c r="P27" s="700"/>
      <c r="Q27" s="700"/>
      <c r="R27" s="700"/>
      <c r="S27" s="49" t="s">
        <v>38</v>
      </c>
      <c r="T27" s="70"/>
      <c r="U27" s="70"/>
      <c r="X27" s="68" t="s">
        <v>39</v>
      </c>
      <c r="Y27" s="71"/>
      <c r="AG27" s="58"/>
      <c r="AH27" s="58"/>
      <c r="AI27" s="58"/>
      <c r="AJ27" s="58"/>
      <c r="AK27" s="742">
        <f>+AG18+O27</f>
        <v>60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73.3</v>
      </c>
      <c r="G29" s="712"/>
      <c r="H29" s="214" t="s">
        <v>198</v>
      </c>
      <c r="L29" s="709"/>
      <c r="O29" s="61"/>
      <c r="P29" s="148"/>
      <c r="Q29" s="56" t="s">
        <v>183</v>
      </c>
      <c r="R29" s="676" t="s">
        <v>33</v>
      </c>
      <c r="S29" s="692"/>
      <c r="T29" s="692"/>
      <c r="U29" s="693"/>
      <c r="V29" s="53"/>
      <c r="W29" s="72"/>
      <c r="X29" s="697" t="s">
        <v>315</v>
      </c>
      <c r="Y29" s="698"/>
      <c r="Z29" s="690">
        <v>60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60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9"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18.399999999999999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15</v>
      </c>
      <c r="P27" s="700"/>
      <c r="Q27" s="700"/>
      <c r="R27" s="700"/>
      <c r="S27" s="49" t="s">
        <v>38</v>
      </c>
      <c r="T27" s="70"/>
      <c r="U27" s="70"/>
      <c r="X27" s="68" t="s">
        <v>39</v>
      </c>
      <c r="Y27" s="71"/>
      <c r="AG27" s="58"/>
      <c r="AH27" s="58"/>
      <c r="AI27" s="58"/>
      <c r="AJ27" s="58"/>
      <c r="AK27" s="742">
        <f>+AG18+O27</f>
        <v>15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18.399999999999999</v>
      </c>
      <c r="G29" s="712"/>
      <c r="H29" s="214" t="s">
        <v>198</v>
      </c>
      <c r="L29" s="709"/>
      <c r="O29" s="61"/>
      <c r="P29" s="148"/>
      <c r="Q29" s="56" t="s">
        <v>183</v>
      </c>
      <c r="R29" s="676" t="s">
        <v>33</v>
      </c>
      <c r="S29" s="692"/>
      <c r="T29" s="692"/>
      <c r="U29" s="693"/>
      <c r="V29" s="53"/>
      <c r="W29" s="72"/>
      <c r="X29" s="697" t="s">
        <v>315</v>
      </c>
      <c r="Y29" s="698"/>
      <c r="Z29" s="690">
        <v>15</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9"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三木組</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50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83.9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50</v>
      </c>
      <c r="P27" s="700"/>
      <c r="Q27" s="700"/>
      <c r="R27" s="700"/>
      <c r="S27" s="49" t="s">
        <v>38</v>
      </c>
      <c r="T27" s="70"/>
      <c r="U27" s="70"/>
      <c r="X27" s="68" t="s">
        <v>39</v>
      </c>
      <c r="Y27" s="71"/>
      <c r="AG27" s="58"/>
      <c r="AH27" s="58"/>
      <c r="AI27" s="58"/>
      <c r="AJ27" s="58"/>
      <c r="AK27" s="742">
        <f>+AG18+O27</f>
        <v>50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83.9</v>
      </c>
      <c r="G29" s="712"/>
      <c r="H29" s="214" t="s">
        <v>198</v>
      </c>
      <c r="L29" s="709"/>
      <c r="O29" s="61"/>
      <c r="P29" s="148"/>
      <c r="Q29" s="56" t="s">
        <v>183</v>
      </c>
      <c r="R29" s="676" t="s">
        <v>33</v>
      </c>
      <c r="S29" s="692"/>
      <c r="T29" s="692"/>
      <c r="U29" s="693"/>
      <c r="V29" s="53"/>
      <c r="W29" s="72"/>
      <c r="X29" s="697" t="s">
        <v>315</v>
      </c>
      <c r="Y29" s="698"/>
      <c r="Z29" s="690">
        <v>50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50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2025-06-21T04:21:03Z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