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918794CF-0A60-43F0-B042-E3412E4E79BA}" xr6:coauthVersionLast="47" xr6:coauthVersionMax="47" xr10:uidLastSave="{00000000-0000-0000-0000-000000000000}"/>
  <bookViews>
    <workbookView xWindow="12135" yWindow="-16320" windowWidth="29040" windowHeight="15720" tabRatio="808"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externalReferences>
    <externalReference r:id="rId25"/>
  </externalReference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74" l="1"/>
  <c r="E33" i="74"/>
  <c r="D33" i="74"/>
  <c r="F32" i="74"/>
  <c r="E32" i="74"/>
  <c r="D32" i="74"/>
  <c r="F31" i="74"/>
  <c r="E31" i="74"/>
  <c r="F30" i="74"/>
  <c r="E30" i="74"/>
  <c r="F29" i="74"/>
  <c r="E29" i="74"/>
  <c r="F28" i="74"/>
  <c r="E28" i="74"/>
  <c r="D28" i="74"/>
  <c r="F27" i="74"/>
  <c r="E27" i="74"/>
  <c r="D27" i="74"/>
  <c r="F26" i="74"/>
  <c r="E26" i="74"/>
  <c r="D26" i="74"/>
  <c r="F25" i="74"/>
  <c r="E25" i="74"/>
  <c r="D25" i="74"/>
  <c r="F24" i="74"/>
  <c r="E24" i="74"/>
  <c r="AR6" i="78" l="1"/>
  <c r="C40" i="78" l="1"/>
  <c r="L53" i="94"/>
  <c r="AA53" i="94" s="1"/>
  <c r="L52" i="94"/>
  <c r="AA52" i="94" s="1"/>
  <c r="L51" i="94"/>
  <c r="AA51" i="94" s="1"/>
  <c r="L50" i="94"/>
  <c r="AA50" i="94" s="1"/>
  <c r="L32" i="94"/>
  <c r="AA32" i="94" s="1"/>
  <c r="L31" i="94"/>
  <c r="AA31" i="94" s="1"/>
  <c r="L30" i="94"/>
  <c r="AA30" i="94" s="1"/>
  <c r="L29" i="94"/>
  <c r="AA29" i="94" s="1"/>
  <c r="C41" i="78" l="1"/>
  <c r="J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2"/>
  <c r="U60" i="94" s="1"/>
  <c r="AL31" i="79"/>
  <c r="R60" i="94" s="1"/>
  <c r="AL31" i="89"/>
  <c r="Q60" i="94" s="1"/>
  <c r="AL31" i="88"/>
  <c r="P60" i="94" s="1"/>
  <c r="AL31" i="76"/>
  <c r="J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W49" i="94"/>
  <c r="F12" i="89"/>
  <c r="H24" i="89" s="1"/>
  <c r="Y18" i="91"/>
  <c r="P16" i="91" s="1"/>
  <c r="X58" i="94" s="1"/>
  <c r="M49" i="94" l="1"/>
  <c r="H31" i="87"/>
  <c r="N49" i="94"/>
  <c r="H31" i="77"/>
  <c r="K49" i="94"/>
  <c r="H31" i="74"/>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AL31" i="86" s="1"/>
  <c r="N60" i="94" s="1"/>
  <c r="T49" i="94"/>
  <c r="S42" i="94"/>
  <c r="S41" i="94" s="1"/>
  <c r="S19" i="94" s="1"/>
  <c r="U42" i="94"/>
  <c r="U41" i="94" s="1"/>
  <c r="U19" i="94" s="1"/>
  <c r="M42" i="94"/>
  <c r="M41" i="94" s="1"/>
  <c r="M19" i="94" s="1"/>
  <c r="I42" i="94"/>
  <c r="I41" i="94" s="1"/>
  <c r="I19" i="94" s="1"/>
  <c r="AL27" i="84"/>
  <c r="AA25" i="94"/>
  <c r="AL27" i="89"/>
  <c r="AL27" i="79"/>
  <c r="R47" i="94" s="1"/>
  <c r="AL27" i="85"/>
  <c r="AL31" i="85" s="1"/>
  <c r="M60" i="94" s="1"/>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AL31" i="74" s="1"/>
  <c r="H60" i="94" s="1"/>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L31" i="87" s="1"/>
  <c r="O60" i="94" s="1"/>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AL31" i="81" s="1"/>
  <c r="S60" i="94" s="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P16" i="75"/>
  <c r="I58" i="94" s="1"/>
  <c r="Y21" i="84"/>
  <c r="H27" i="84" s="1"/>
  <c r="P16" i="84"/>
  <c r="T58" i="94" s="1"/>
  <c r="H31" i="79"/>
  <c r="AA45" i="94"/>
  <c r="H36" i="94"/>
  <c r="AA37" i="94"/>
  <c r="F12" i="88"/>
  <c r="H24" i="88" s="1"/>
  <c r="AL27" i="88"/>
  <c r="F12" i="77"/>
  <c r="H24" i="77" s="1"/>
  <c r="AL27" i="77"/>
  <c r="AL31" i="77" s="1"/>
  <c r="K60" i="94" s="1"/>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5" l="1"/>
  <c r="AL31" i="75"/>
  <c r="I60" i="94" s="1"/>
  <c r="H29" i="80"/>
  <c r="AL31" i="80"/>
  <c r="V60" i="94" s="1"/>
  <c r="H29" i="84"/>
  <c r="AL31" i="84"/>
  <c r="T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<sst xmlns="http://schemas.openxmlformats.org/spreadsheetml/2006/main" count="3304" uniqueCount="473">
  <si>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</si>
  <si>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</si>
  <si>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</si>
  <si>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</si>
  <si>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</si>
  <si>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</si>
  <si>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</si>
  <si>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</si>
  <si>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</si>
  <si>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</si>
  <si>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</si>
  <si>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</si>
  <si>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</si>
  <si>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</si>
  <si>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</si>
  <si>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</si>
  <si>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</si>
  <si>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</si>
  <si>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</si>
  <si>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</si>
  <si>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</si>
  <si>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</si>
  <si>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</si>
  <si>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</si>
  <si>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</si>
  <si>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</si>
  <si>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</si>
  <si>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</si>
  <si>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</si>
  <si>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</si>
  <si>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</si>
  <si>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</si>
  <si>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</si>
  <si>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</si>
  <si>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</si>
  <si>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</si>
  <si>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</si>
  <si>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</si>
  <si>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</si>
  <si>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</si>
  <si>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</si>
  <si>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</si>
  <si>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</si>
  <si>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</si>
  <si>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</si>
  <si>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</si>
  <si>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</si>
  <si>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</si>
  <si>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</si>
  <si>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</si>
  <si>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</si>
  <si>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</si>
  <si>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</si>
  <si>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</si>
  <si>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</si>
  <si>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</si>
  <si>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</si>
  <si>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</si>
  <si>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</si>
  <si>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</si>
  <si>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</si>
  <si>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</si>
  <si>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</si>
  <si>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</si>
  <si>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</si>
  <si>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</si>
  <si>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</si>
  <si>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</si>
  <si>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</si>
  <si>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</si>
  <si>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</si>
  <si>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</si>
  <si>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</si>
  <si>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</si>
  <si>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</si>
  <si>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</si>
  <si>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</si>
  <si>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</si>
  <si>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</si>
  <si>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</si>
  <si>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</si>
  <si>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</si>
  <si>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</si>
  <si>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</si>
  <si>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</si>
  <si>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</si>
  <si>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</si>
  <si>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</si>
  <si>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</si>
  <si>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</si>
  <si>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</si>
  <si>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</si>
  <si>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</si>
  <si>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</si>
  <si>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</si>
  <si>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</si>
  <si>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</si>
  <si>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</si>
  <si>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</si>
  <si>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</si>
  <si>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</si>
  <si>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</si>
  <si>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</si>
  <si>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</si>
  <si>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</si>
  <si>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</si>
  <si>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</si>
  <si>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</si>
  <si>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</si>
  <si>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</si>
  <si>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</si>
  <si>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</si>
  <si>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</si>
  <si>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</si>
  <si>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</si>
  <si>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</si>
  <si>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</si>
  <si>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</si>
  <si>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</si>
  <si>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</si>
  <si>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</si>
  <si>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</si>
  <si>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</si>
  <si>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</si>
  <si>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</si>
  <si>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</si>
  <si>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</si>
  <si>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</si>
  <si>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</si>
  <si>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</si>
  <si>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</si>
  <si>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</si>
  <si>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</si>
  <si>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</si>
  <si>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</si>
  <si>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</si>
  <si>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</si>
  <si>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</si>
  <si>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</si>
  <si>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</si>
  <si>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</si>
  <si>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</si>
  <si>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</si>
  <si>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</si>
  <si>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</si>
  <si>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</si>
  <si>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</si>
  <si>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</si>
  <si>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</si>
  <si>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</si>
  <si>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</si>
  <si>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</si>
  <si>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</si>
  <si>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</si>
  <si>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</si>
  <si>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</si>
  <si>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</si>
  <si>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</si>
  <si>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</si>
  <si>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</si>
  <si>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</si>
  <si>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</si>
  <si>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</si>
  <si>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</si>
  <si>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</si>
  <si>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</si>
  <si>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</si>
  <si>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</si>
  <si>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</si>
  <si>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</si>
  <si>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</si>
  <si>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</si>
  <si>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</si>
  <si>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</si>
  <si>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</si>
  <si>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</si>
  <si>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</si>
  <si>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</si>
  <si>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</si>
  <si>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</si>
  <si>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</si>
  <si>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</si>
  <si>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</si>
  <si>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</si>
  <si>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</si>
  <si>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</si>
  <si>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</si>
  <si>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</si>
  <si>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</si>
  <si>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</si>
  <si>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</si>
  <si>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</si>
  <si>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</si>
  <si>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</si>
  <si>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</si>
  <si>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</si>
  <si>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</si>
  <si>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</si>
  <si>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</si>
  <si>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</si>
  <si>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</si>
  <si>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</si>
  <si>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</si>
  <si>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</si>
  <si>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</si>
  <si>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</si>
  <si>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</si>
  <si>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</si>
  <si>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</si>
  <si>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</si>
  <si>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</si>
  <si>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</si>
  <si>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</si>
  <si>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</si>
  <si>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</si>
  <si>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</si>
  <si>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</si>
  <si>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</si>
  <si>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</si>
  <si>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</si>
  <si>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</si>
  <si>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</si>
  <si>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</si>
  <si>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</si>
  <si>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</si>
  <si>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</si>
  <si>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</si>
  <si>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</si>
  <si>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</si>
  <si>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</si>
  <si>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</si>
  <si>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</si>
  <si>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</si>
  <si>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</si>
  <si>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</si>
  <si>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</si>
  <si>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</si>
  <si>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</si>
  <si>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</si>
  <si>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</si>
  <si>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</si>
  <si>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</si>
  <si>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</si>
  <si>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</si>
  <si>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</si>
  <si>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</si>
  <si>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</si>
  <si>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</si>
  <si>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</si>
  <si>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</si>
  <si>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</si>
  <si>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</si>
  <si>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</si>
  <si>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</si>
  <si>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</si>
  <si>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</si>
  <si>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</si>
  <si>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</si>
  <si>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</si>
  <si>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</si>
  <si>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</si>
  <si>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</si>
  <si>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</si>
  <si>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</si>
  <si>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</si>
  <si>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</si>
  <si>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</si>
  <si>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</si>
  <si>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</si>
  <si>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</si>
  <si>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</si>
  <si>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</si>
  <si>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</si>
  <si>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</si>
  <si>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</si>
  <si>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</si>
  <si>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</si>
  <si>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</si>
  <si>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</si>
  <si>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</si>
  <si>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</si>
  <si>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</si>
  <si>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</si>
  <si>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</si>
  <si>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</si>
  <si>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</si>
  <si>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</si>
  <si>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</si>
  <si>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</si>
  <si>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</si>
  <si>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</si>
  <si>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</si>
  <si>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</si>
  <si>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</si>
  <si>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</si>
  <si>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</si>
  <si>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</si>
  <si>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</si>
  <si>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</si>
  <si>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</si>
  <si>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</si>
  <si>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</si>
  <si>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</si>
  <si>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</si>
  <si>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</si>
  <si>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</si>
  <si>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</si>
  <si>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</si>
  <si>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</si>
  <si>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</si>
  <si>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</si>
  <si>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</si>
  <si>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</si>
  <si>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</si>
  <si>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</si>
  <si>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</si>
  <si>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</si>
  <si>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</si>
  <si>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</si>
  <si>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</si>
  <si>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</si>
  <si>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</si>
  <si>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</si>
  <si>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</si>
  <si>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</si>
  <si>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</si>
  <si>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</si>
  <si>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</si>
  <si>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</si>
  <si>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</si>
  <si>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</si>
  <si>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</si>
  <si>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</si>
  <si>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</si>
  <si>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</si>
  <si>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</si>
  <si>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</si>
  <si>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</si>
  <si>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</si>
  <si>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</si>
  <si>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</si>
  <si>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</si>
  <si>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</si>
  <si>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</si>
  <si>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</si>
  <si>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</si>
  <si>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</si>
  <si>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</si>
  <si>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</si>
  <si>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</si>
  <si>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</si>
  <si>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</si>
  <si>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</si>
  <si>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</si>
  <si>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</si>
  <si>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</si>
  <si>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</si>
  <si>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</si>
  <si>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</si>
  <si>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</si>
  <si>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</si>
  <si>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</si>
  <si>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</si>
  <si>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</si>
  <si>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</si>
  <si>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</si>
  <si>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</si>
  <si>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</si>
  <si>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</si>
  <si>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</si>
  <si>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</si>
  <si>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</si>
  <si>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</si>
  <si>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</si>
  <si>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</si>
  <si>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</si>
  <si>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</si>
  <si>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</si>
  <si>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</si>
  <si>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</si>
  <si>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</si>
  <si>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</si>
  <si>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</si>
  <si>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</si>
  <si>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</si>
  <si>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</si>
  <si>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</si>
  <si>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</si>
  <si>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</si>
  <si>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</si>
  <si>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</si>
  <si>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</si>
  <si>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</si>
  <si>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</si>
  <si>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</si>
  <si>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</si>
  <si>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</si>
  <si>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</si>
  <si>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</si>
  <si>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</si>
  <si>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</si>
  <si>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</si>
  <si>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</si>
  <si>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</si>
  <si>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</si>
  <si>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</si>
  <si>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</si>
  <si>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</si>
  <si>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</si>
  <si>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</si>
  <si>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</si>
  <si>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</si>
  <si>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</si>
  <si>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</si>
  <si>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</si>
  <si>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</si>
  <si>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</si>
  <si>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</si>
  <si>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</si>
  <si>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</si>
  <si>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</si>
  <si>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</si>
  <si>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</si>
  <si>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</si>
  <si>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</si>
  <si>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</si>
  <si>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</si>
  <si>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</si>
  <si>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</si>
  <si>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</si>
  <si>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</si>
  <si>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</si>
  <si>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</si>
  <si>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</si>
  <si>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</si>
  <si>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</si>
  <si>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</si>
  <si>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</si>
  <si>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</si>
  <si>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</si>
  <si>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</si>
  <si>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</si>
  <si>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</si>
  <si>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</si>
  <si>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</si>
  <si>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</si>
  <si>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</si>
  <si>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</si>
  <si>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</si>
  <si>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</si>
  <si>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</si>
  <si>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</si>
  <si>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</si>
  <si>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</si>
  <si>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</si>
  <si>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</si>
  <si>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</si>
  <si>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</si>
  <si>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</si>
  <si>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</si>
  <si>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</si>
  <si>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</si>
  <si>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</si>
  <si>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</si>
  <si>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0842　　昇降設備工事業</t>
    <phoneticPr fontId="3"/>
  </si>
  <si>
    <t>三菱電機ビルソリューションズ株式会社
東日本支社　資材部長　片倉知一　　　</t>
    <phoneticPr fontId="3"/>
  </si>
  <si>
    <t>三菱電機ビルソリューションズ　株式会社　横浜市内各所</t>
    <phoneticPr fontId="3"/>
  </si>
  <si>
    <t>０３－６２５７－０２０４</t>
    <phoneticPr fontId="3"/>
  </si>
  <si>
    <t>横浜市長</t>
    <phoneticPr fontId="3"/>
  </si>
  <si>
    <t>Ｄ－建設業</t>
    <phoneticPr fontId="3"/>
  </si>
  <si>
    <t>東京都千代田区丸の内２－５－１</t>
    <phoneticPr fontId="3"/>
  </si>
  <si>
    <t>神奈川県横浜市神奈川神大寺３－３３－１２　他　横浜市内各現場</t>
    <phoneticPr fontId="3"/>
  </si>
  <si>
    <t>令和  　7年  6月 30日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</si>
</sst>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92275" y="2190750"/>
          <a:ext cx="603250" cy="635000"/>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85925" y="2178050"/>
          <a:ext cx="609600" cy="641350"/>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85925" y="2190750"/>
          <a:ext cx="609600" cy="635000"/>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85925" y="2178050"/>
          <a:ext cx="609600" cy="641350"/>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85925" y="2171700"/>
          <a:ext cx="609600"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85925" y="2197100"/>
          <a:ext cx="609600" cy="641350"/>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85925" y="2190750"/>
          <a:ext cx="609600" cy="635000"/>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85925" y="2190750"/>
          <a:ext cx="609600" cy="635000"/>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85925" y="2197100"/>
          <a:ext cx="609600" cy="641350"/>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85925" y="2190750"/>
          <a:ext cx="609600" cy="635000"/>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85925" y="2178050"/>
          <a:ext cx="609600" cy="641350"/>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85925" y="2178050"/>
          <a:ext cx="609600" cy="641350"/>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85925" y="2171700"/>
          <a:ext cx="609600" cy="635000"/>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85925" y="2190750"/>
          <a:ext cx="609600" cy="635000"/>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85925" y="2171700"/>
          <a:ext cx="609600" cy="635000"/>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85925" y="2209800"/>
          <a:ext cx="609600"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85925" y="2197100"/>
          <a:ext cx="609600" cy="641350"/>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85925" y="2178050"/>
          <a:ext cx="609600" cy="641350"/>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85925" y="2178050"/>
          <a:ext cx="609600" cy="641350"/>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85925" y="2197100"/>
          <a:ext cx="609600" cy="641350"/>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W:\&#31038;&#22806;&#31192;_sizaibu\&#26032;&#22823;&#20998;&#39006;\4.&#29987;&#24259;\2.&#34892;&#25919;&#38306;&#20418;\&#27178;&#27996;&#24066;\2024&#24180;&#24230;&#65288;&#20196;&#21644;6&#24180;&#65289;\2024form2.xlsx" TargetMode="External"/><Relationship Id="rId1" Type="http://schemas.openxmlformats.org/officeDocument/2006/relationships/externalLinkPath" Target="/&#31038;&#22806;&#31192;_sizaibu/&#26032;&#22823;&#20998;&#39006;/4.&#29987;&#24259;/2.&#34892;&#25919;&#38306;&#20418;/&#27178;&#27996;&#24066;/2024&#24180;&#24230;&#65288;&#20196;&#21644;6&#24180;&#65289;/2024form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ｱ.燃え殻"/>
      <sheetName val="ｲ.汚泥"/>
      <sheetName val="ｳ.廃油"/>
      <sheetName val="ｴ.廃酸"/>
      <sheetName val="ｵ.廃ｱﾙｶﾘ"/>
      <sheetName val="ｶ.廃ﾌﾟﾗ類"/>
      <sheetName val="ｷ.紙くず"/>
      <sheetName val="ｸ.木くず"/>
      <sheetName val="ｹ.繊維くず"/>
      <sheetName val="ｺ.動植物性残さ"/>
      <sheetName val="ｻ.動物系固形不要物"/>
      <sheetName val="ｼ.ｺﾞﾑくず"/>
      <sheetName val="ｽ.金属くず"/>
      <sheetName val="ｾ.ｶﾞﾗｽ･ｺﾝｸﾘ･陶磁器くず"/>
      <sheetName val="ｿ.鉱さい"/>
      <sheetName val="ﾀ.がれき類"/>
      <sheetName val="ﾁ.動物のふん尿"/>
      <sheetName val="ﾂ.動物の死体"/>
      <sheetName val="ﾃ.ばいじん"/>
      <sheetName val="ﾄ.混合廃棄物その他"/>
      <sheetName val="別紙"/>
      <sheetName val="印刷用表紙"/>
      <sheetName val="業種限定"/>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view="pageBreakPreview" topLeftCell="A12" zoomScaleNormal="100" zoomScaleSheetLayoutView="100" workbookViewId="0">
      <selection activeCell="B70" sqref="B70"/>
    </sheetView>
  </sheetViews>
  <sheetFormatPr defaultColWidth="9" defaultRowHeight="12"/>
  <cols>
    <col min="1" max="1" width="1" style="26" customWidth="1"/>
    <col min="2" max="2" width="3.36328125" style="26" customWidth="1"/>
    <col min="3" max="3" width="3.36328125" style="25" customWidth="1"/>
    <col min="4" max="4" width="3.90625" style="25" customWidth="1"/>
    <col min="5" max="5" width="9.6328125" style="25" customWidth="1"/>
    <col min="6" max="6" width="2.7265625" style="25" customWidth="1"/>
    <col min="7" max="7" width="6.7265625" style="25" customWidth="1"/>
    <col min="8" max="8" width="13.7265625" style="25" customWidth="1"/>
    <col min="9" max="9" width="5.7265625" style="25" customWidth="1"/>
    <col min="10" max="10" width="3.7265625" style="25" customWidth="1"/>
    <col min="11" max="11" width="10.7265625" style="25" customWidth="1"/>
    <col min="12" max="12" width="6.7265625" style="25" customWidth="1"/>
    <col min="13" max="13" width="7.7265625" style="25" customWidth="1"/>
    <col min="14" max="14" width="6.7265625" style="25" customWidth="1"/>
    <col min="15" max="15" width="7.7265625" style="25" customWidth="1"/>
    <col min="16" max="16" width="2.26953125" style="25" customWidth="1"/>
    <col min="17" max="17" width="9" style="25"/>
    <col min="18" max="18" width="9" style="48"/>
    <col min="19" max="19" width="10.7265625" style="48" customWidth="1"/>
    <col min="20" max="20" width="9" style="48"/>
    <col min="21" max="21" width="13.36328125" style="48" customWidth="1"/>
    <col min="22" max="27" width="9" style="48"/>
    <col min="28" max="28" width="33.7265625" style="48" customWidth="1"/>
    <col min="29" max="48" width="9" style="48"/>
    <col min="49" max="16384" width="9" style="25"/>
  </cols>
  <sheetData>
    <row r="2" spans="1:54" ht="13">
      <c r="C2" s="24" t="s">
        <v>50</v>
      </c>
    </row>
    <row r="3" spans="1:54" ht="13">
      <c r="C3" s="24" t="s">
        <v>159</v>
      </c>
    </row>
    <row r="4" spans="1:54" s="83" customFormat="1" ht="13">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
      <c r="C6" s="24"/>
    </row>
    <row r="7" spans="1:54" ht="13">
      <c r="C7" s="24" t="s">
        <v>2</v>
      </c>
      <c r="Q7" s="24"/>
    </row>
    <row r="8" spans="1:54" s="345" customFormat="1" ht="13">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
      <c r="C19" s="24" t="s">
        <v>3</v>
      </c>
      <c r="Q19" s="24"/>
      <c r="R19" s="99"/>
      <c r="S19" s="100"/>
    </row>
    <row r="20" spans="1:54" ht="13">
      <c r="C20" s="619"/>
      <c r="D20" s="620"/>
      <c r="E20" s="24" t="s">
        <v>49</v>
      </c>
      <c r="Q20" s="24"/>
      <c r="R20" s="100"/>
      <c r="S20" s="100"/>
    </row>
    <row r="21" spans="1:54" ht="13">
      <c r="C21" s="623" t="s">
        <v>354</v>
      </c>
      <c r="D21" s="624"/>
      <c r="E21" s="24" t="s">
        <v>344</v>
      </c>
      <c r="Q21" s="24"/>
      <c r="R21" s="100"/>
      <c r="S21" s="100"/>
    </row>
    <row r="22" spans="1:54" ht="13">
      <c r="C22" s="642" t="s">
        <v>355</v>
      </c>
      <c r="D22" s="643"/>
      <c r="E22" s="24" t="s">
        <v>1</v>
      </c>
      <c r="Q22" s="24"/>
      <c r="R22" s="100"/>
      <c r="S22" s="100"/>
    </row>
    <row r="23" spans="1:54" ht="13">
      <c r="C23" s="644" t="s">
        <v>356</v>
      </c>
      <c r="D23" s="645"/>
      <c r="E23" s="24" t="s">
        <v>46</v>
      </c>
      <c r="Q23" s="24"/>
      <c r="R23" s="99"/>
      <c r="S23" s="100"/>
    </row>
    <row r="24" spans="1:54" ht="13">
      <c r="C24" s="646" t="s">
        <v>357</v>
      </c>
      <c r="D24" s="647"/>
      <c r="E24" s="350" t="s">
        <v>346</v>
      </c>
      <c r="Q24" s="24"/>
      <c r="R24" s="99"/>
      <c r="S24" s="100"/>
    </row>
    <row r="25" spans="1:54" ht="13">
      <c r="E25" s="350" t="s">
        <v>351</v>
      </c>
      <c r="Q25" s="24"/>
      <c r="R25" s="99"/>
      <c r="S25" s="100"/>
    </row>
    <row r="26" spans="1:54" ht="13.5" thickBot="1">
      <c r="C26" s="27"/>
      <c r="D26" s="27"/>
      <c r="E26" s="464"/>
      <c r="F26" s="27"/>
      <c r="G26" s="27"/>
      <c r="H26" s="27"/>
      <c r="O26" s="110" t="s">
        <v>158</v>
      </c>
      <c r="Q26" s="24"/>
      <c r="R26" s="99"/>
      <c r="S26" s="100"/>
    </row>
    <row r="27" spans="1:54" ht="13">
      <c r="A27" s="25">
        <v>14</v>
      </c>
      <c r="C27" s="27"/>
      <c r="D27" s="27"/>
      <c r="F27" s="27"/>
      <c r="G27" s="27"/>
      <c r="H27" s="27"/>
      <c r="M27" s="625" t="s">
        <v>326</v>
      </c>
      <c r="N27" s="108" t="s">
        <v>112</v>
      </c>
      <c r="O27" s="109" t="s">
        <v>113</v>
      </c>
      <c r="Q27" s="24"/>
      <c r="R27" s="99"/>
      <c r="S27" s="100"/>
    </row>
    <row r="28" spans="1:54" ht="20.149999999999999" customHeight="1" thickBot="1">
      <c r="A28" s="26">
        <f>+R86</f>
        <v>0</v>
      </c>
      <c r="C28" s="27" t="s">
        <v>295</v>
      </c>
      <c r="D28" s="27"/>
      <c r="E28" s="27"/>
      <c r="F28" s="27"/>
      <c r="G28" s="27"/>
      <c r="M28" s="626"/>
      <c r="N28" s="295" t="s">
        <v>463</v>
      </c>
      <c r="O28" s="296" t="s">
        <v>155</v>
      </c>
      <c r="Q28" s="24"/>
      <c r="R28" s="99"/>
      <c r="S28" s="100"/>
    </row>
    <row r="29" spans="1:54" ht="13">
      <c r="C29" s="591" t="s">
        <v>390</v>
      </c>
      <c r="D29" s="592"/>
      <c r="E29" s="592"/>
      <c r="F29" s="592"/>
      <c r="G29" s="592"/>
      <c r="H29" s="592"/>
      <c r="I29" s="592"/>
      <c r="J29" s="592"/>
      <c r="K29" s="592"/>
      <c r="L29" s="592"/>
      <c r="M29" s="592"/>
      <c r="N29" s="592"/>
      <c r="O29" s="592"/>
      <c r="Q29" s="24"/>
      <c r="R29" s="99"/>
      <c r="S29" s="329"/>
    </row>
    <row r="30" spans="1:54" ht="13">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
      <c r="C34" s="88"/>
      <c r="D34" s="28"/>
      <c r="E34" s="28"/>
      <c r="F34" s="28"/>
      <c r="G34" s="28"/>
      <c r="H34" s="28"/>
      <c r="I34" s="28"/>
      <c r="J34" s="28"/>
      <c r="K34" s="28"/>
      <c r="L34" s="608" t="s">
        <v>472</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
      <c r="C36" s="640" t="s">
        <v>468</v>
      </c>
      <c r="D36" s="641"/>
      <c r="E36" s="641"/>
      <c r="F36" s="641"/>
      <c r="G36" s="465" t="s">
        <v>5</v>
      </c>
      <c r="H36" s="28"/>
      <c r="I36" s="28"/>
      <c r="J36" s="28"/>
      <c r="K36" s="28"/>
      <c r="L36" s="28"/>
      <c r="M36" s="28"/>
      <c r="N36" s="28"/>
      <c r="O36" s="89"/>
      <c r="Q36" s="24"/>
      <c r="R36" s="99"/>
      <c r="S36" s="99"/>
    </row>
    <row r="37" spans="1:19" ht="13">
      <c r="C37" s="88"/>
      <c r="D37" s="28"/>
      <c r="E37" s="28"/>
      <c r="F37" s="28"/>
      <c r="G37" s="28"/>
      <c r="H37" s="28"/>
      <c r="I37" s="28"/>
      <c r="J37" s="28"/>
      <c r="K37" s="28"/>
      <c r="L37" s="28"/>
      <c r="M37" s="28"/>
      <c r="N37" s="28"/>
      <c r="O37" s="89"/>
      <c r="Q37" s="24"/>
      <c r="R37" s="99"/>
      <c r="S37" s="100"/>
    </row>
    <row r="38" spans="1:19" ht="13">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470</v>
      </c>
      <c r="K39" s="599"/>
      <c r="L39" s="600"/>
      <c r="M39" s="600"/>
      <c r="N39" s="600"/>
      <c r="O39" s="601"/>
      <c r="Q39" s="24"/>
      <c r="R39" s="99"/>
    </row>
    <row r="40" spans="1:19" ht="26.25" customHeight="1">
      <c r="C40" s="88"/>
      <c r="D40" s="28"/>
      <c r="E40" s="28"/>
      <c r="F40" s="28"/>
      <c r="G40" s="28"/>
      <c r="H40" s="29" t="s">
        <v>7</v>
      </c>
      <c r="I40" s="29"/>
      <c r="J40" s="599" t="s">
        <v>465</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467</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466</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2653</v>
      </c>
      <c r="N48" s="615"/>
      <c r="O48" s="616"/>
    </row>
    <row r="49" spans="3:21" ht="18" customHeight="1">
      <c r="C49" s="593" t="s">
        <v>11</v>
      </c>
      <c r="D49" s="594"/>
      <c r="E49" s="595"/>
      <c r="F49" s="648" t="s">
        <v>471</v>
      </c>
      <c r="G49" s="649"/>
      <c r="H49" s="649"/>
      <c r="I49" s="649"/>
      <c r="J49" s="649"/>
      <c r="K49" s="649"/>
      <c r="L49" s="463" t="s">
        <v>172</v>
      </c>
      <c r="M49" s="466"/>
      <c r="N49" s="617" t="s">
        <v>467</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469</v>
      </c>
      <c r="G52" s="548"/>
      <c r="H52" s="548"/>
      <c r="I52" s="548"/>
      <c r="J52" s="36" t="s">
        <v>47</v>
      </c>
      <c r="K52" s="36"/>
      <c r="L52" s="549" t="s">
        <v>464</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v>96364</v>
      </c>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608</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1194.7</v>
      </c>
      <c r="I63" s="292" t="s">
        <v>4</v>
      </c>
      <c r="J63" s="571" t="s">
        <v>324</v>
      </c>
      <c r="K63" s="572"/>
      <c r="L63" s="573"/>
      <c r="M63" s="563">
        <f>+別紙!AA14</f>
        <v>1194.7</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f>+別紙!AA15</f>
        <v>829.89999999999986</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1165.3999999999999</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
      <c r="C98" s="44"/>
      <c r="D98" s="44"/>
      <c r="E98" s="44"/>
      <c r="F98" s="44"/>
      <c r="G98" s="44"/>
      <c r="H98" s="44"/>
      <c r="I98" s="44"/>
      <c r="J98" s="44"/>
      <c r="K98" s="44"/>
      <c r="L98" s="44"/>
      <c r="M98" s="44"/>
      <c r="N98" s="44"/>
      <c r="O98" s="44"/>
      <c r="Q98" s="314" t="s">
        <v>114</v>
      </c>
      <c r="R98" s="1"/>
    </row>
    <row r="99" spans="1:26" ht="13">
      <c r="C99" s="44"/>
      <c r="D99" s="44"/>
      <c r="E99" s="44"/>
      <c r="F99" s="44"/>
      <c r="G99" s="44"/>
      <c r="H99" s="44"/>
      <c r="I99" s="44"/>
      <c r="J99" s="44"/>
      <c r="K99" s="44"/>
      <c r="L99" s="44"/>
      <c r="M99" s="44"/>
      <c r="N99" s="44"/>
      <c r="O99" s="44"/>
      <c r="Q99" s="314" t="s">
        <v>115</v>
      </c>
      <c r="R99" s="1"/>
    </row>
    <row r="100" spans="1:26" ht="13">
      <c r="C100" s="44"/>
      <c r="D100" s="44"/>
      <c r="E100" s="44"/>
      <c r="F100" s="44"/>
      <c r="G100" s="44"/>
      <c r="H100" s="44"/>
      <c r="I100" s="44"/>
      <c r="J100" s="44"/>
      <c r="K100" s="44"/>
      <c r="L100" s="44"/>
      <c r="M100" s="44"/>
      <c r="N100" s="44"/>
      <c r="O100" s="44"/>
      <c r="Q100" s="314" t="s">
        <v>116</v>
      </c>
      <c r="R100" s="1"/>
    </row>
    <row r="101" spans="1:26" ht="13">
      <c r="C101" s="44"/>
      <c r="D101" s="44"/>
      <c r="E101" s="44"/>
      <c r="F101" s="44"/>
      <c r="G101" s="44"/>
      <c r="H101" s="44"/>
      <c r="I101" s="44"/>
      <c r="J101" s="44"/>
      <c r="K101" s="44"/>
      <c r="L101" s="44"/>
      <c r="M101" s="44"/>
      <c r="N101" s="44"/>
      <c r="O101" s="44"/>
      <c r="Q101" s="314" t="s">
        <v>117</v>
      </c>
      <c r="R101" s="1"/>
    </row>
    <row r="102" spans="1:26" ht="13">
      <c r="C102" s="44"/>
      <c r="D102" s="44"/>
      <c r="E102" s="44"/>
      <c r="F102" s="44"/>
      <c r="G102" s="44"/>
      <c r="H102" s="44"/>
      <c r="I102" s="44"/>
      <c r="J102" s="44"/>
      <c r="K102" s="44"/>
      <c r="L102" s="44"/>
      <c r="M102" s="44"/>
      <c r="N102" s="44"/>
      <c r="O102" s="44"/>
      <c r="Q102" s="314" t="s">
        <v>118</v>
      </c>
      <c r="R102" s="1"/>
    </row>
    <row r="103" spans="1:26" ht="13">
      <c r="C103" s="44"/>
      <c r="D103" s="44"/>
      <c r="E103" s="44"/>
      <c r="F103" s="44"/>
      <c r="G103" s="44"/>
      <c r="H103" s="44"/>
      <c r="I103" s="44"/>
      <c r="J103" s="44"/>
      <c r="K103" s="44"/>
      <c r="L103" s="44"/>
      <c r="M103" s="44"/>
      <c r="N103" s="44"/>
      <c r="O103" s="44"/>
      <c r="Q103" s="314" t="s">
        <v>119</v>
      </c>
    </row>
    <row r="104" spans="1:26" ht="13">
      <c r="C104" s="44"/>
      <c r="D104" s="44"/>
      <c r="E104" s="44"/>
      <c r="F104" s="44"/>
      <c r="G104" s="44"/>
      <c r="H104" s="44"/>
      <c r="I104" s="44"/>
      <c r="J104" s="44"/>
      <c r="K104" s="44"/>
      <c r="L104" s="44"/>
      <c r="M104" s="44"/>
      <c r="N104" s="44"/>
      <c r="O104" s="44"/>
      <c r="Q104" s="314" t="s">
        <v>120</v>
      </c>
    </row>
    <row r="105" spans="1:26" ht="13">
      <c r="C105" s="44"/>
      <c r="D105" s="44"/>
      <c r="E105" s="44"/>
      <c r="F105" s="44"/>
      <c r="G105" s="44"/>
      <c r="H105" s="44"/>
      <c r="I105" s="44"/>
      <c r="J105" s="44"/>
      <c r="K105" s="44"/>
      <c r="L105" s="44"/>
      <c r="M105" s="44"/>
      <c r="N105" s="44"/>
      <c r="O105" s="44"/>
      <c r="Q105" s="314" t="s">
        <v>121</v>
      </c>
    </row>
    <row r="106" spans="1:26" ht="13">
      <c r="C106" s="44"/>
      <c r="D106" s="44"/>
      <c r="E106" s="44"/>
      <c r="F106" s="44"/>
      <c r="G106" s="44"/>
      <c r="H106" s="44"/>
      <c r="I106" s="44"/>
      <c r="J106" s="44"/>
      <c r="K106" s="44"/>
      <c r="L106" s="44"/>
      <c r="M106" s="44"/>
      <c r="N106" s="44"/>
      <c r="O106" s="44"/>
      <c r="Q106" s="314" t="s">
        <v>122</v>
      </c>
    </row>
    <row r="107" spans="1:26" ht="13">
      <c r="C107" s="46"/>
      <c r="D107" s="46"/>
      <c r="E107" s="46"/>
      <c r="F107" s="46"/>
      <c r="G107" s="46"/>
      <c r="H107" s="46"/>
      <c r="I107" s="46"/>
      <c r="J107" s="46"/>
      <c r="K107" s="46"/>
      <c r="L107" s="46"/>
      <c r="M107" s="46"/>
      <c r="N107" s="46"/>
      <c r="O107" s="46"/>
      <c r="Q107" s="314" t="s">
        <v>125</v>
      </c>
    </row>
    <row r="108" spans="1:26" ht="13">
      <c r="C108" s="46"/>
      <c r="D108" s="46"/>
      <c r="E108" s="46"/>
      <c r="F108" s="46"/>
      <c r="G108" s="46"/>
      <c r="H108" s="46"/>
      <c r="I108" s="46"/>
      <c r="J108" s="46"/>
      <c r="K108" s="46"/>
      <c r="L108" s="46"/>
      <c r="M108" s="46"/>
      <c r="N108" s="46"/>
      <c r="O108" s="46"/>
      <c r="Q108" s="314" t="s">
        <v>126</v>
      </c>
    </row>
    <row r="109" spans="1:26" ht="13">
      <c r="C109" s="46"/>
      <c r="D109" s="46"/>
      <c r="E109" s="46"/>
      <c r="F109" s="46"/>
      <c r="G109" s="46"/>
      <c r="H109" s="46"/>
      <c r="I109" s="46"/>
      <c r="J109" s="46"/>
      <c r="K109" s="46"/>
      <c r="L109" s="46"/>
      <c r="M109" s="46"/>
      <c r="N109" s="46"/>
      <c r="O109" s="46"/>
      <c r="Q109" s="314" t="s">
        <v>127</v>
      </c>
    </row>
    <row r="110" spans="1:26" ht="13">
      <c r="C110" s="46"/>
      <c r="D110" s="46"/>
      <c r="E110" s="46"/>
      <c r="F110" s="46"/>
      <c r="G110" s="46"/>
      <c r="H110" s="46"/>
      <c r="I110" s="46"/>
      <c r="J110" s="46"/>
      <c r="K110" s="46"/>
      <c r="L110" s="46"/>
      <c r="M110" s="46"/>
      <c r="N110" s="46"/>
      <c r="O110" s="46"/>
      <c r="Q110" s="314" t="s">
        <v>128</v>
      </c>
    </row>
    <row r="111" spans="1:26" ht="13">
      <c r="C111" s="46"/>
      <c r="D111" s="46"/>
      <c r="E111" s="46"/>
      <c r="F111" s="46"/>
      <c r="G111" s="46"/>
      <c r="H111" s="46"/>
      <c r="I111" s="46"/>
      <c r="J111" s="46"/>
      <c r="K111" s="46"/>
      <c r="L111" s="46"/>
      <c r="M111" s="46"/>
      <c r="N111" s="46"/>
      <c r="O111" s="46"/>
      <c r="Q111" s="314" t="s">
        <v>129</v>
      </c>
    </row>
    <row r="112" spans="1:26" ht="13">
      <c r="C112" s="46"/>
      <c r="D112" s="46"/>
      <c r="E112" s="46"/>
      <c r="F112" s="46"/>
      <c r="G112" s="46"/>
      <c r="H112" s="46"/>
      <c r="I112" s="46"/>
      <c r="J112" s="46"/>
      <c r="K112" s="46"/>
      <c r="L112" s="46"/>
      <c r="M112" s="46"/>
      <c r="N112" s="46"/>
      <c r="O112" s="46"/>
      <c r="Q112" s="314" t="s">
        <v>130</v>
      </c>
    </row>
    <row r="113" spans="3:17" ht="13">
      <c r="C113" s="46"/>
      <c r="D113" s="46"/>
      <c r="E113" s="46"/>
      <c r="F113" s="46"/>
      <c r="G113" s="46"/>
      <c r="H113" s="46"/>
      <c r="I113" s="46"/>
      <c r="J113" s="46"/>
      <c r="K113" s="46"/>
      <c r="L113" s="46"/>
      <c r="M113" s="46"/>
      <c r="N113" s="46"/>
      <c r="O113" s="46"/>
      <c r="Q113" s="314" t="s">
        <v>123</v>
      </c>
    </row>
    <row r="114" spans="3:17" ht="13">
      <c r="C114" s="48"/>
      <c r="D114" s="48"/>
      <c r="E114" s="48"/>
      <c r="F114" s="48"/>
      <c r="G114" s="48"/>
      <c r="H114" s="48"/>
      <c r="I114" s="48"/>
      <c r="J114" s="48"/>
      <c r="K114" s="48"/>
      <c r="L114" s="48"/>
      <c r="M114" s="48"/>
      <c r="N114" s="48"/>
      <c r="O114" s="48"/>
      <c r="Q114" s="314" t="s">
        <v>131</v>
      </c>
    </row>
    <row r="115" spans="3:17" ht="13">
      <c r="C115" s="48"/>
      <c r="D115" s="48"/>
      <c r="E115" s="48"/>
      <c r="F115" s="48"/>
      <c r="G115" s="48"/>
      <c r="H115" s="48"/>
      <c r="I115" s="48"/>
      <c r="J115" s="48"/>
      <c r="K115" s="48"/>
      <c r="L115" s="48"/>
      <c r="M115" s="48"/>
      <c r="N115" s="48"/>
      <c r="O115" s="48"/>
      <c r="Q115" s="314" t="s">
        <v>132</v>
      </c>
    </row>
    <row r="116" spans="3:17" ht="13">
      <c r="C116" s="48"/>
      <c r="D116" s="48"/>
      <c r="E116" s="48"/>
      <c r="F116" s="48"/>
      <c r="G116" s="48"/>
      <c r="H116" s="48"/>
      <c r="I116" s="48"/>
      <c r="J116" s="48"/>
      <c r="K116" s="48"/>
      <c r="L116" s="48"/>
      <c r="M116" s="48"/>
      <c r="N116" s="48"/>
      <c r="O116" s="48"/>
      <c r="Q116" s="314" t="s">
        <v>133</v>
      </c>
    </row>
    <row r="117" spans="3:17" ht="13">
      <c r="Q117" s="314" t="s">
        <v>134</v>
      </c>
    </row>
    <row r="118" spans="3:17" ht="13">
      <c r="Q118" s="314" t="s">
        <v>135</v>
      </c>
    </row>
    <row r="119" spans="3:17" ht="13">
      <c r="Q119" s="314" t="s">
        <v>136</v>
      </c>
    </row>
    <row r="120" spans="3:17" ht="13">
      <c r="Q120" s="314" t="s">
        <v>137</v>
      </c>
    </row>
    <row r="121" spans="3:17" ht="13">
      <c r="Q121" s="314" t="s">
        <v>138</v>
      </c>
    </row>
    <row r="122" spans="3:17" ht="13">
      <c r="Q122" s="314" t="s">
        <v>139</v>
      </c>
    </row>
    <row r="123" spans="3:17" ht="13">
      <c r="Q123" s="314" t="s">
        <v>140</v>
      </c>
    </row>
    <row r="124" spans="3:17" ht="13">
      <c r="Q124" s="314" t="s">
        <v>141</v>
      </c>
    </row>
    <row r="125" spans="3:17" ht="13">
      <c r="Q125" s="314" t="s">
        <v>124</v>
      </c>
    </row>
    <row r="126" spans="3:17" ht="13">
      <c r="Q126" s="314" t="s">
        <v>142</v>
      </c>
    </row>
    <row r="127" spans="3:17" ht="13">
      <c r="Q127" s="314" t="s">
        <v>143</v>
      </c>
    </row>
    <row r="128" spans="3:17" ht="13">
      <c r="Q128" s="314" t="s">
        <v>144</v>
      </c>
    </row>
    <row r="129" spans="17:17" ht="13">
      <c r="Q129" s="314" t="s">
        <v>145</v>
      </c>
    </row>
    <row r="130" spans="17:17" ht="13">
      <c r="Q130" s="314" t="s">
        <v>146</v>
      </c>
    </row>
    <row r="131" spans="17:17" ht="13">
      <c r="Q131" s="314" t="s">
        <v>147</v>
      </c>
    </row>
    <row r="132" spans="17:17" ht="13">
      <c r="Q132" s="315" t="s">
        <v>148</v>
      </c>
    </row>
    <row r="133" spans="17:17" ht="13">
      <c r="Q133" s="315" t="s">
        <v>149</v>
      </c>
    </row>
    <row r="134" spans="17:17" ht="13">
      <c r="Q134" s="315" t="s">
        <v>150</v>
      </c>
    </row>
    <row r="135" spans="17:17" ht="13">
      <c r="Q135" s="315" t="s">
        <v>151</v>
      </c>
    </row>
    <row r="136" spans="17:17" ht="13">
      <c r="Q136" s="315" t="s">
        <v>152</v>
      </c>
    </row>
    <row r="137" spans="17:17" ht="13">
      <c r="Q137" s="315" t="s">
        <v>153</v>
      </c>
    </row>
    <row r="138" spans="17:17" ht="13">
      <c r="Q138" s="315" t="s">
        <v>361</v>
      </c>
    </row>
    <row r="139" spans="17:17" ht="13">
      <c r="Q139" s="315" t="s">
        <v>359</v>
      </c>
    </row>
    <row r="140" spans="17:17" ht="13">
      <c r="Q140" s="315" t="s">
        <v>360</v>
      </c>
    </row>
    <row r="141" spans="17:17">
      <c r="Q141" s="316"/>
    </row>
    <row r="142" spans="17:17" ht="13">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4" zoomScaleNormal="100" workbookViewId="0">
      <selection activeCell="AA28" sqref="AA28:AE28"/>
    </sheetView>
  </sheetViews>
  <sheetFormatPr defaultColWidth="9" defaultRowHeight="12"/>
  <cols>
    <col min="1" max="2" width="2.90625" style="50" customWidth="1"/>
    <col min="3" max="3" width="18.36328125" style="50" customWidth="1"/>
    <col min="4" max="5" width="4.36328125" style="50" customWidth="1"/>
    <col min="6" max="6" width="3.7265625" style="50" customWidth="1"/>
    <col min="7" max="7" width="2.36328125" style="50" customWidth="1"/>
    <col min="8" max="8" width="10.36328125" style="50" customWidth="1"/>
    <col min="9" max="9" width="2.36328125" style="50" customWidth="1"/>
    <col min="10" max="11" width="2.453125" style="50" customWidth="1"/>
    <col min="12" max="12" width="2.7265625" style="50" customWidth="1"/>
    <col min="13" max="13" width="2.90625" style="50" customWidth="1"/>
    <col min="14" max="15" width="2.7265625" style="50" customWidth="1"/>
    <col min="16" max="16" width="3" style="50" customWidth="1"/>
    <col min="17" max="19" width="4.7265625" style="50" customWidth="1"/>
    <col min="20" max="22" width="2.90625" style="50" customWidth="1"/>
    <col min="23" max="24" width="2.453125" style="50" customWidth="1"/>
    <col min="25" max="25" width="2.90625" style="50" customWidth="1"/>
    <col min="26" max="26" width="7.7265625" style="50" customWidth="1"/>
    <col min="27" max="27" width="4.7265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7265625" style="50" customWidth="1"/>
    <col min="36" max="37" width="4.36328125" style="50" customWidth="1"/>
    <col min="38" max="38" width="3.36328125" style="50" customWidth="1"/>
    <col min="39" max="39" width="2.7265625" style="50" customWidth="1"/>
    <col min="40" max="40" width="2.90625" style="50" customWidth="1"/>
    <col min="41" max="41" width="10.7265625" style="50" customWidth="1"/>
    <col min="42" max="42" width="2.90625" style="50" customWidth="1"/>
    <col min="43" max="44" width="2.453125" style="50" customWidth="1"/>
    <col min="45" max="45" width="2.7265625" style="50" customWidth="1"/>
    <col min="46" max="46" width="7.7265625" style="50" customWidth="1"/>
    <col min="47" max="47" width="11.7265625" style="50" customWidth="1"/>
    <col min="48" max="48" width="1.90625" style="50" customWidth="1"/>
    <col min="49" max="49" width="5.36328125" style="50" customWidth="1"/>
    <col min="50" max="58" width="9" style="50"/>
    <col min="59" max="59" width="16.26953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三菱電機ビルソリューションズ　株式会社　横浜市内各所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0.1</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0.1</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0.1</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0.1</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7265625" style="50" customWidth="1"/>
    <col min="7" max="7" width="2.36328125" style="50" customWidth="1"/>
    <col min="8" max="8" width="10.36328125" style="50" customWidth="1"/>
    <col min="9" max="9" width="2.36328125" style="50" customWidth="1"/>
    <col min="10" max="11" width="2.453125" style="50" customWidth="1"/>
    <col min="12" max="12" width="2.7265625" style="50" customWidth="1"/>
    <col min="13" max="13" width="2.90625" style="50" customWidth="1"/>
    <col min="14" max="15" width="2.7265625" style="50" customWidth="1"/>
    <col min="16" max="16" width="3" style="50" customWidth="1"/>
    <col min="17" max="19" width="4.7265625" style="50" customWidth="1"/>
    <col min="20" max="22" width="2.90625" style="50" customWidth="1"/>
    <col min="23" max="24" width="2.453125" style="50" customWidth="1"/>
    <col min="25" max="25" width="2.90625" style="50" customWidth="1"/>
    <col min="26" max="26" width="7.7265625" style="50" customWidth="1"/>
    <col min="27" max="27" width="4.7265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7265625" style="50" customWidth="1"/>
    <col min="36" max="37" width="4.36328125" style="50" customWidth="1"/>
    <col min="38" max="38" width="3.36328125" style="50" customWidth="1"/>
    <col min="39" max="39" width="2.7265625" style="50" customWidth="1"/>
    <col min="40" max="40" width="2.90625" style="50" customWidth="1"/>
    <col min="41" max="41" width="10.7265625" style="50" customWidth="1"/>
    <col min="42" max="42" width="2.90625" style="50" customWidth="1"/>
    <col min="43" max="44" width="2.453125" style="50" customWidth="1"/>
    <col min="45" max="45" width="2.7265625" style="50" customWidth="1"/>
    <col min="46" max="46" width="7.7265625" style="50" customWidth="1"/>
    <col min="47" max="47" width="11.7265625" style="50" customWidth="1"/>
    <col min="48" max="48" width="1.90625" style="50" customWidth="1"/>
    <col min="49" max="49" width="5.36328125" style="50" customWidth="1"/>
    <col min="50" max="58" width="9" style="50"/>
    <col min="59" max="59" width="16.26953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三菱電機ビルソリューションズ　株式会社　横浜市内各所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7265625" style="50" customWidth="1"/>
    <col min="7" max="7" width="2.36328125" style="50" customWidth="1"/>
    <col min="8" max="8" width="10.36328125" style="50" customWidth="1"/>
    <col min="9" max="9" width="2.36328125" style="50" customWidth="1"/>
    <col min="10" max="11" width="2.453125" style="50" customWidth="1"/>
    <col min="12" max="12" width="2.7265625" style="50" customWidth="1"/>
    <col min="13" max="13" width="2.90625" style="50" customWidth="1"/>
    <col min="14" max="15" width="2.7265625" style="50" customWidth="1"/>
    <col min="16" max="16" width="3" style="50" customWidth="1"/>
    <col min="17" max="19" width="4.7265625" style="50" customWidth="1"/>
    <col min="20" max="22" width="2.90625" style="50" customWidth="1"/>
    <col min="23" max="24" width="2.453125" style="50" customWidth="1"/>
    <col min="25" max="25" width="2.90625" style="50" customWidth="1"/>
    <col min="26" max="26" width="7.7265625" style="50" customWidth="1"/>
    <col min="27" max="27" width="4.7265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7265625" style="50" customWidth="1"/>
    <col min="36" max="37" width="4.36328125" style="50" customWidth="1"/>
    <col min="38" max="38" width="3.36328125" style="50" customWidth="1"/>
    <col min="39" max="39" width="2.7265625" style="50" customWidth="1"/>
    <col min="40" max="40" width="2.90625" style="50" customWidth="1"/>
    <col min="41" max="41" width="10.7265625" style="50" customWidth="1"/>
    <col min="42" max="42" width="2.90625" style="50" customWidth="1"/>
    <col min="43" max="44" width="2.453125" style="50" customWidth="1"/>
    <col min="45" max="45" width="2.7265625" style="50" customWidth="1"/>
    <col min="46" max="46" width="7.7265625" style="50" customWidth="1"/>
    <col min="47" max="47" width="11.7265625" style="50" customWidth="1"/>
    <col min="48" max="48" width="1.90625" style="50" customWidth="1"/>
    <col min="49" max="49" width="5.36328125" style="50" customWidth="1"/>
    <col min="50" max="58" width="9" style="50"/>
    <col min="59" max="59" width="16.26953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三菱電機ビルソリューションズ　株式会社　横浜市内各所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7265625" style="50" customWidth="1"/>
    <col min="7" max="7" width="2.36328125" style="50" customWidth="1"/>
    <col min="8" max="8" width="10.36328125" style="50" customWidth="1"/>
    <col min="9" max="9" width="2.36328125" style="50" customWidth="1"/>
    <col min="10" max="11" width="2.453125" style="50" customWidth="1"/>
    <col min="12" max="12" width="2.7265625" style="50" customWidth="1"/>
    <col min="13" max="13" width="2.90625" style="50" customWidth="1"/>
    <col min="14" max="15" width="2.7265625" style="50" customWidth="1"/>
    <col min="16" max="16" width="3" style="50" customWidth="1"/>
    <col min="17" max="19" width="4.7265625" style="50" customWidth="1"/>
    <col min="20" max="22" width="2.90625" style="50" customWidth="1"/>
    <col min="23" max="24" width="2.453125" style="50" customWidth="1"/>
    <col min="25" max="25" width="2.90625" style="50" customWidth="1"/>
    <col min="26" max="26" width="7.7265625" style="50" customWidth="1"/>
    <col min="27" max="27" width="4.7265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7265625" style="50" customWidth="1"/>
    <col min="36" max="37" width="4.36328125" style="50" customWidth="1"/>
    <col min="38" max="38" width="3.36328125" style="50" customWidth="1"/>
    <col min="39" max="39" width="2.7265625" style="50" customWidth="1"/>
    <col min="40" max="40" width="2.90625" style="50" customWidth="1"/>
    <col min="41" max="41" width="10.7265625" style="50" customWidth="1"/>
    <col min="42" max="42" width="2.90625" style="50" customWidth="1"/>
    <col min="43" max="44" width="2.453125" style="50" customWidth="1"/>
    <col min="45" max="45" width="2.7265625" style="50" customWidth="1"/>
    <col min="46" max="46" width="7.7265625" style="50" customWidth="1"/>
    <col min="47" max="47" width="11.7265625" style="50" customWidth="1"/>
    <col min="48" max="48" width="1.90625" style="50" customWidth="1"/>
    <col min="49" max="49" width="5.36328125" style="50" customWidth="1"/>
    <col min="50" max="58" width="9" style="50"/>
    <col min="59" max="59" width="16.26953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三菱電機ビルソリューションズ　株式会社　横浜市内各所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rgb="FFFFC000"/>
    <pageSetUpPr fitToPage="1"/>
  </sheetPr>
  <dimension ref="B1:BJ76"/>
  <sheetViews>
    <sheetView showGridLines="0" topLeftCell="A10" zoomScaleNormal="100" workbookViewId="0">
      <selection activeCell="AA28" sqref="AA28:AE28"/>
    </sheetView>
  </sheetViews>
  <sheetFormatPr defaultColWidth="9" defaultRowHeight="12"/>
  <cols>
    <col min="1" max="2" width="2.90625" style="50" customWidth="1"/>
    <col min="3" max="3" width="18.36328125" style="50" customWidth="1"/>
    <col min="4" max="5" width="4.36328125" style="50" customWidth="1"/>
    <col min="6" max="6" width="3.7265625" style="50" customWidth="1"/>
    <col min="7" max="7" width="2.36328125" style="50" customWidth="1"/>
    <col min="8" max="8" width="10.36328125" style="50" customWidth="1"/>
    <col min="9" max="9" width="2.36328125" style="50" customWidth="1"/>
    <col min="10" max="11" width="2.453125" style="50" customWidth="1"/>
    <col min="12" max="12" width="2.7265625" style="50" customWidth="1"/>
    <col min="13" max="13" width="2.90625" style="50" customWidth="1"/>
    <col min="14" max="15" width="2.7265625" style="50" customWidth="1"/>
    <col min="16" max="16" width="3" style="50" customWidth="1"/>
    <col min="17" max="19" width="4.7265625" style="50" customWidth="1"/>
    <col min="20" max="22" width="2.90625" style="50" customWidth="1"/>
    <col min="23" max="24" width="2.453125" style="50" customWidth="1"/>
    <col min="25" max="25" width="2.90625" style="50" customWidth="1"/>
    <col min="26" max="26" width="7.7265625" style="50" customWidth="1"/>
    <col min="27" max="27" width="4.7265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7265625" style="50" customWidth="1"/>
    <col min="36" max="37" width="4.36328125" style="50" customWidth="1"/>
    <col min="38" max="38" width="3.36328125" style="50" customWidth="1"/>
    <col min="39" max="39" width="2.7265625" style="50" customWidth="1"/>
    <col min="40" max="40" width="2.90625" style="50" customWidth="1"/>
    <col min="41" max="41" width="10.7265625" style="50" customWidth="1"/>
    <col min="42" max="42" width="2.90625" style="50" customWidth="1"/>
    <col min="43" max="44" width="2.453125" style="50" customWidth="1"/>
    <col min="45" max="45" width="2.7265625" style="50" customWidth="1"/>
    <col min="46" max="46" width="7.7265625" style="50" customWidth="1"/>
    <col min="47" max="47" width="11.7265625" style="50" customWidth="1"/>
    <col min="48" max="48" width="1.90625" style="50" customWidth="1"/>
    <col min="49" max="49" width="5.36328125" style="50" customWidth="1"/>
    <col min="50" max="58" width="9" style="50"/>
    <col min="59" max="59" width="16.26953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三菱電機ビルソリューションズ　株式会社　横浜市内各所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596.29999999999995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515.29999999999995</v>
      </c>
      <c r="E24" s="729"/>
      <c r="F24" s="729"/>
      <c r="G24" s="211" t="s">
        <v>198</v>
      </c>
      <c r="H24" s="707">
        <f>+F12</f>
        <v>596.29999999999995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596.29999999999995</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596.29999999999995</v>
      </c>
      <c r="Q27" s="712"/>
      <c r="R27" s="712"/>
      <c r="S27" s="712"/>
      <c r="T27" s="54" t="s">
        <v>38</v>
      </c>
      <c r="U27" s="74"/>
      <c r="V27" s="74"/>
      <c r="Y27" s="72" t="s">
        <v>39</v>
      </c>
      <c r="Z27" s="75"/>
      <c r="AH27" s="63"/>
      <c r="AI27" s="63"/>
      <c r="AJ27" s="63"/>
      <c r="AK27" s="63"/>
      <c r="AL27" s="675">
        <f>+AH18+P27</f>
        <v>596.29999999999995</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596.29999999999995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515.29999999999995</v>
      </c>
      <c r="E29" s="729"/>
      <c r="F29" s="729"/>
      <c r="G29" s="211" t="s">
        <v>198</v>
      </c>
      <c r="H29" s="707">
        <f>+AL27</f>
        <v>596.29999999999995</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260.3</v>
      </c>
      <c r="E30" s="729"/>
      <c r="F30" s="729"/>
      <c r="G30" s="211" t="s">
        <v>198</v>
      </c>
      <c r="H30" s="707">
        <f>+AL30</f>
        <v>277.60000000000002</v>
      </c>
      <c r="I30" s="708"/>
      <c r="J30" s="211" t="s">
        <v>198</v>
      </c>
      <c r="M30" s="681"/>
      <c r="P30" s="66"/>
      <c r="R30" s="711">
        <f>+ROUND(AA28,1)+ROUND(AA29,1)+ROUND(AA30,1)</f>
        <v>596.29999999999995</v>
      </c>
      <c r="S30" s="712"/>
      <c r="T30" s="712"/>
      <c r="U30" s="712"/>
      <c r="V30" s="54" t="s">
        <v>16</v>
      </c>
      <c r="Y30" s="713" t="s">
        <v>186</v>
      </c>
      <c r="Z30" s="714"/>
      <c r="AA30" s="669"/>
      <c r="AB30" s="670"/>
      <c r="AC30" s="670"/>
      <c r="AD30" s="670"/>
      <c r="AE30" s="670"/>
      <c r="AF30" s="54" t="s">
        <v>13</v>
      </c>
      <c r="AL30" s="661">
        <v>277.60000000000002</v>
      </c>
      <c r="AM30" s="662"/>
      <c r="AN30" s="662"/>
      <c r="AO30" s="662"/>
      <c r="AP30" s="62" t="s">
        <v>13</v>
      </c>
      <c r="AS30" s="706"/>
      <c r="AT30" s="703"/>
      <c r="AU30" s="703"/>
      <c r="AV30" s="704"/>
      <c r="AW30" s="498"/>
    </row>
    <row r="31" spans="2:49" ht="27" customHeight="1" thickTop="1" thickBot="1">
      <c r="B31" s="740" t="s">
        <v>226</v>
      </c>
      <c r="C31" s="741"/>
      <c r="D31" s="729">
        <v>515.29999999999995</v>
      </c>
      <c r="E31" s="729"/>
      <c r="F31" s="729"/>
      <c r="G31" s="211" t="s">
        <v>198</v>
      </c>
      <c r="H31" s="707">
        <f>+AS24</f>
        <v>596.29999999999995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C000"/>
    <pageSetUpPr fitToPage="1"/>
  </sheetPr>
  <dimension ref="B1:BJ76"/>
  <sheetViews>
    <sheetView showGridLines="0" topLeftCell="A13" zoomScaleNormal="100" workbookViewId="0">
      <selection activeCell="AA29" sqref="AA29:AE29"/>
    </sheetView>
  </sheetViews>
  <sheetFormatPr defaultColWidth="9" defaultRowHeight="12"/>
  <cols>
    <col min="1" max="2" width="2.90625" style="50" customWidth="1"/>
    <col min="3" max="3" width="18.36328125" style="50" customWidth="1"/>
    <col min="4" max="5" width="4.36328125" style="50" customWidth="1"/>
    <col min="6" max="6" width="3.7265625" style="50" customWidth="1"/>
    <col min="7" max="7" width="2.36328125" style="50" customWidth="1"/>
    <col min="8" max="8" width="10.36328125" style="50" customWidth="1"/>
    <col min="9" max="9" width="2.36328125" style="50" customWidth="1"/>
    <col min="10" max="11" width="2.453125" style="50" customWidth="1"/>
    <col min="12" max="12" width="2.7265625" style="50" customWidth="1"/>
    <col min="13" max="13" width="2.90625" style="50" customWidth="1"/>
    <col min="14" max="15" width="2.7265625" style="50" customWidth="1"/>
    <col min="16" max="16" width="3" style="50" customWidth="1"/>
    <col min="17" max="19" width="4.7265625" style="50" customWidth="1"/>
    <col min="20" max="22" width="2.90625" style="50" customWidth="1"/>
    <col min="23" max="24" width="2.453125" style="50" customWidth="1"/>
    <col min="25" max="25" width="2.90625" style="50" customWidth="1"/>
    <col min="26" max="26" width="7.7265625" style="50" customWidth="1"/>
    <col min="27" max="27" width="4.7265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7265625" style="50" customWidth="1"/>
    <col min="36" max="37" width="4.36328125" style="50" customWidth="1"/>
    <col min="38" max="38" width="3.36328125" style="50" customWidth="1"/>
    <col min="39" max="39" width="2.7265625" style="50" customWidth="1"/>
    <col min="40" max="40" width="2.90625" style="50" customWidth="1"/>
    <col min="41" max="41" width="10.7265625" style="50" customWidth="1"/>
    <col min="42" max="42" width="2.90625" style="50" customWidth="1"/>
    <col min="43" max="44" width="2.453125" style="50" customWidth="1"/>
    <col min="45" max="45" width="2.7265625" style="50" customWidth="1"/>
    <col min="46" max="46" width="7.7265625" style="50" customWidth="1"/>
    <col min="47" max="47" width="11.7265625" style="50" customWidth="1"/>
    <col min="48" max="48" width="1.90625" style="50" customWidth="1"/>
    <col min="49" max="49" width="5.36328125" style="50" customWidth="1"/>
    <col min="50" max="58" width="9" style="50"/>
    <col min="59" max="59" width="16.26953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三菱電機ビルソリューションズ　株式会社　横浜市内各所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13.2</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20.8</v>
      </c>
      <c r="E24" s="729"/>
      <c r="F24" s="729"/>
      <c r="G24" s="211" t="s">
        <v>198</v>
      </c>
      <c r="H24" s="707">
        <f>+F12</f>
        <v>13.2</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13.1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13.2</v>
      </c>
      <c r="Q27" s="712"/>
      <c r="R27" s="712"/>
      <c r="S27" s="712"/>
      <c r="T27" s="54" t="s">
        <v>38</v>
      </c>
      <c r="U27" s="74"/>
      <c r="V27" s="74"/>
      <c r="Y27" s="72" t="s">
        <v>39</v>
      </c>
      <c r="Z27" s="75"/>
      <c r="AH27" s="63"/>
      <c r="AI27" s="63"/>
      <c r="AJ27" s="63"/>
      <c r="AK27" s="63"/>
      <c r="AL27" s="675">
        <f>+AH18+P27</f>
        <v>13.2</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13.1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20.8</v>
      </c>
      <c r="E29" s="729"/>
      <c r="F29" s="729"/>
      <c r="G29" s="211" t="s">
        <v>198</v>
      </c>
      <c r="H29" s="707">
        <f>+AL27</f>
        <v>13.2</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20.3</v>
      </c>
      <c r="E30" s="729"/>
      <c r="F30" s="729"/>
      <c r="G30" s="211" t="s">
        <v>198</v>
      </c>
      <c r="H30" s="707">
        <f>+AL30</f>
        <v>10.9</v>
      </c>
      <c r="I30" s="708"/>
      <c r="J30" s="211" t="s">
        <v>198</v>
      </c>
      <c r="M30" s="681"/>
      <c r="P30" s="66"/>
      <c r="R30" s="711">
        <f>+ROUND(AA28,1)+ROUND(AA29,1)+ROUND(AA30,1)</f>
        <v>13.1</v>
      </c>
      <c r="S30" s="712"/>
      <c r="T30" s="712"/>
      <c r="U30" s="712"/>
      <c r="V30" s="54" t="s">
        <v>16</v>
      </c>
      <c r="Y30" s="713" t="s">
        <v>186</v>
      </c>
      <c r="Z30" s="714"/>
      <c r="AA30" s="669"/>
      <c r="AB30" s="670"/>
      <c r="AC30" s="670"/>
      <c r="AD30" s="670"/>
      <c r="AE30" s="670"/>
      <c r="AF30" s="54" t="s">
        <v>13</v>
      </c>
      <c r="AL30" s="661">
        <v>10.9</v>
      </c>
      <c r="AM30" s="662"/>
      <c r="AN30" s="662"/>
      <c r="AO30" s="662"/>
      <c r="AP30" s="62" t="s">
        <v>13</v>
      </c>
      <c r="AS30" s="706"/>
      <c r="AT30" s="703"/>
      <c r="AU30" s="703"/>
      <c r="AV30" s="704"/>
      <c r="AW30" s="498"/>
    </row>
    <row r="31" spans="2:49" ht="27" customHeight="1" thickTop="1" thickBot="1">
      <c r="B31" s="740" t="s">
        <v>226</v>
      </c>
      <c r="C31" s="741"/>
      <c r="D31" s="729">
        <v>20.8</v>
      </c>
      <c r="E31" s="729"/>
      <c r="F31" s="729"/>
      <c r="G31" s="211" t="s">
        <v>198</v>
      </c>
      <c r="H31" s="707">
        <f>+AS24</f>
        <v>13.1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0.1</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7265625" style="50" customWidth="1"/>
    <col min="7" max="7" width="2.36328125" style="50" customWidth="1"/>
    <col min="8" max="8" width="10.36328125" style="50" customWidth="1"/>
    <col min="9" max="9" width="2.36328125" style="50" customWidth="1"/>
    <col min="10" max="11" width="2.453125" style="50" customWidth="1"/>
    <col min="12" max="12" width="2.7265625" style="50" customWidth="1"/>
    <col min="13" max="13" width="2.90625" style="50" customWidth="1"/>
    <col min="14" max="15" width="2.7265625" style="50" customWidth="1"/>
    <col min="16" max="16" width="3" style="50" customWidth="1"/>
    <col min="17" max="19" width="4.7265625" style="50" customWidth="1"/>
    <col min="20" max="22" width="2.90625" style="50" customWidth="1"/>
    <col min="23" max="24" width="2.453125" style="50" customWidth="1"/>
    <col min="25" max="25" width="2.90625" style="50" customWidth="1"/>
    <col min="26" max="26" width="7.7265625" style="50" customWidth="1"/>
    <col min="27" max="27" width="4.7265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7265625" style="50" customWidth="1"/>
    <col min="36" max="37" width="4.36328125" style="50" customWidth="1"/>
    <col min="38" max="38" width="3.36328125" style="50" customWidth="1"/>
    <col min="39" max="39" width="2.7265625" style="50" customWidth="1"/>
    <col min="40" max="40" width="2.90625" style="50" customWidth="1"/>
    <col min="41" max="41" width="10.7265625" style="50" customWidth="1"/>
    <col min="42" max="42" width="2.90625" style="50" customWidth="1"/>
    <col min="43" max="44" width="2.453125" style="50" customWidth="1"/>
    <col min="45" max="45" width="2.7265625" style="50" customWidth="1"/>
    <col min="46" max="46" width="7.7265625" style="50" customWidth="1"/>
    <col min="47" max="47" width="11.7265625" style="50" customWidth="1"/>
    <col min="48" max="48" width="1.90625" style="50" customWidth="1"/>
    <col min="49" max="49" width="5.36328125" style="50" customWidth="1"/>
    <col min="50" max="58" width="9" style="50"/>
    <col min="59" max="59" width="16.26953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三菱電機ビルソリューションズ　株式会社　横浜市内各所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FFFF00"/>
    <pageSetUpPr fitToPage="1"/>
  </sheetPr>
  <dimension ref="B1:BJ76"/>
  <sheetViews>
    <sheetView showGridLines="0" topLeftCell="A12" zoomScaleNormal="100" workbookViewId="0">
      <selection activeCell="AA28" sqref="AA28:AE28"/>
    </sheetView>
  </sheetViews>
  <sheetFormatPr defaultColWidth="9" defaultRowHeight="12"/>
  <cols>
    <col min="1" max="2" width="2.90625" style="50" customWidth="1"/>
    <col min="3" max="3" width="18.36328125" style="50" customWidth="1"/>
    <col min="4" max="5" width="4.36328125" style="50" customWidth="1"/>
    <col min="6" max="6" width="3.7265625" style="50" customWidth="1"/>
    <col min="7" max="7" width="2.36328125" style="50" customWidth="1"/>
    <col min="8" max="8" width="10.36328125" style="50" customWidth="1"/>
    <col min="9" max="9" width="2.36328125" style="50" customWidth="1"/>
    <col min="10" max="11" width="2.453125" style="50" customWidth="1"/>
    <col min="12" max="12" width="2.7265625" style="50" customWidth="1"/>
    <col min="13" max="13" width="2.90625" style="50" customWidth="1"/>
    <col min="14" max="15" width="2.7265625" style="50" customWidth="1"/>
    <col min="16" max="16" width="3" style="50" customWidth="1"/>
    <col min="17" max="19" width="4.7265625" style="50" customWidth="1"/>
    <col min="20" max="22" width="2.90625" style="50" customWidth="1"/>
    <col min="23" max="24" width="2.453125" style="50" customWidth="1"/>
    <col min="25" max="25" width="2.90625" style="50" customWidth="1"/>
    <col min="26" max="26" width="7.7265625" style="50" customWidth="1"/>
    <col min="27" max="27" width="4.7265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7265625" style="50" customWidth="1"/>
    <col min="36" max="37" width="4.36328125" style="50" customWidth="1"/>
    <col min="38" max="38" width="3.36328125" style="50" customWidth="1"/>
    <col min="39" max="39" width="2.7265625" style="50" customWidth="1"/>
    <col min="40" max="40" width="2.90625" style="50" customWidth="1"/>
    <col min="41" max="41" width="10.7265625" style="50" customWidth="1"/>
    <col min="42" max="42" width="2.90625" style="50" customWidth="1"/>
    <col min="43" max="44" width="2.453125" style="50" customWidth="1"/>
    <col min="45" max="45" width="2.7265625" style="50" customWidth="1"/>
    <col min="46" max="46" width="7.7265625" style="50" customWidth="1"/>
    <col min="47" max="47" width="11.7265625" style="50" customWidth="1"/>
    <col min="48" max="48" width="1.90625" style="50" customWidth="1"/>
    <col min="49" max="49" width="5.36328125" style="50" customWidth="1"/>
    <col min="50" max="58" width="9" style="50"/>
    <col min="59" max="59" width="16.26953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三菱電機ビルソリューションズ　株式会社　横浜市内各所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26.9</v>
      </c>
      <c r="E24" s="729"/>
      <c r="F24" s="729"/>
      <c r="G24" s="211" t="s">
        <v>198</v>
      </c>
      <c r="H24" s="707">
        <f>+F12</f>
        <v>20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20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20</v>
      </c>
      <c r="Q27" s="712"/>
      <c r="R27" s="712"/>
      <c r="S27" s="712"/>
      <c r="T27" s="54" t="s">
        <v>38</v>
      </c>
      <c r="U27" s="74"/>
      <c r="V27" s="74"/>
      <c r="Y27" s="72" t="s">
        <v>39</v>
      </c>
      <c r="Z27" s="75"/>
      <c r="AH27" s="63"/>
      <c r="AI27" s="63"/>
      <c r="AJ27" s="63"/>
      <c r="AK27" s="63"/>
      <c r="AL27" s="675">
        <f>+AH18+P27</f>
        <v>20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20</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26.9</v>
      </c>
      <c r="E29" s="729"/>
      <c r="F29" s="729"/>
      <c r="G29" s="211" t="s">
        <v>198</v>
      </c>
      <c r="H29" s="707">
        <f>+AL27</f>
        <v>20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20.3</v>
      </c>
      <c r="E30" s="729"/>
      <c r="F30" s="729"/>
      <c r="G30" s="211" t="s">
        <v>198</v>
      </c>
      <c r="H30" s="707">
        <f>+AL30</f>
        <v>14.1</v>
      </c>
      <c r="I30" s="708"/>
      <c r="J30" s="211" t="s">
        <v>198</v>
      </c>
      <c r="M30" s="681"/>
      <c r="P30" s="66"/>
      <c r="R30" s="711">
        <f>+ROUND(AA28,1)+ROUND(AA29,1)+ROUND(AA30,1)</f>
        <v>20</v>
      </c>
      <c r="S30" s="712"/>
      <c r="T30" s="712"/>
      <c r="U30" s="712"/>
      <c r="V30" s="54" t="s">
        <v>16</v>
      </c>
      <c r="Y30" s="713" t="s">
        <v>186</v>
      </c>
      <c r="Z30" s="714"/>
      <c r="AA30" s="669"/>
      <c r="AB30" s="670"/>
      <c r="AC30" s="670"/>
      <c r="AD30" s="670"/>
      <c r="AE30" s="670"/>
      <c r="AF30" s="54" t="s">
        <v>13</v>
      </c>
      <c r="AL30" s="661">
        <v>14.1</v>
      </c>
      <c r="AM30" s="662"/>
      <c r="AN30" s="662"/>
      <c r="AO30" s="662"/>
      <c r="AP30" s="62" t="s">
        <v>13</v>
      </c>
      <c r="AS30" s="706"/>
      <c r="AT30" s="703"/>
      <c r="AU30" s="703"/>
      <c r="AV30" s="704"/>
      <c r="AW30" s="498"/>
    </row>
    <row r="31" spans="2:49" ht="27" customHeight="1" thickTop="1" thickBot="1">
      <c r="B31" s="740" t="s">
        <v>226</v>
      </c>
      <c r="C31" s="741"/>
      <c r="D31" s="729">
        <v>26.9</v>
      </c>
      <c r="E31" s="729"/>
      <c r="F31" s="729"/>
      <c r="G31" s="211" t="s">
        <v>198</v>
      </c>
      <c r="H31" s="707">
        <f>+AS24</f>
        <v>20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7265625" style="50" customWidth="1"/>
    <col min="7" max="7" width="2.36328125" style="50" customWidth="1"/>
    <col min="8" max="8" width="10.36328125" style="50" customWidth="1"/>
    <col min="9" max="9" width="2.36328125" style="50" customWidth="1"/>
    <col min="10" max="11" width="2.453125" style="50" customWidth="1"/>
    <col min="12" max="12" width="2.7265625" style="50" customWidth="1"/>
    <col min="13" max="13" width="2.90625" style="50" customWidth="1"/>
    <col min="14" max="15" width="2.7265625" style="50" customWidth="1"/>
    <col min="16" max="16" width="3" style="50" customWidth="1"/>
    <col min="17" max="19" width="4.7265625" style="50" customWidth="1"/>
    <col min="20" max="22" width="2.90625" style="50" customWidth="1"/>
    <col min="23" max="24" width="2.453125" style="50" customWidth="1"/>
    <col min="25" max="25" width="2.90625" style="50" customWidth="1"/>
    <col min="26" max="26" width="7.7265625" style="50" customWidth="1"/>
    <col min="27" max="27" width="4.7265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7265625" style="50" customWidth="1"/>
    <col min="36" max="37" width="4.36328125" style="50" customWidth="1"/>
    <col min="38" max="38" width="3.36328125" style="50" customWidth="1"/>
    <col min="39" max="39" width="2.7265625" style="50" customWidth="1"/>
    <col min="40" max="40" width="2.90625" style="50" customWidth="1"/>
    <col min="41" max="41" width="10.7265625" style="50" customWidth="1"/>
    <col min="42" max="42" width="2.90625" style="50" customWidth="1"/>
    <col min="43" max="44" width="2.453125" style="50" customWidth="1"/>
    <col min="45" max="45" width="2.7265625" style="50" customWidth="1"/>
    <col min="46" max="46" width="7.7265625" style="50" customWidth="1"/>
    <col min="47" max="47" width="11.7265625" style="50" customWidth="1"/>
    <col min="48" max="48" width="1.90625" style="50" customWidth="1"/>
    <col min="49" max="49" width="5.36328125" style="50" customWidth="1"/>
    <col min="50" max="58" width="9" style="50"/>
    <col min="59" max="59" width="16.26953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三菱電機ビルソリューションズ　株式会社　横浜市内各所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7265625" style="50" customWidth="1"/>
    <col min="7" max="7" width="2.36328125" style="50" customWidth="1"/>
    <col min="8" max="8" width="10.36328125" style="50" customWidth="1"/>
    <col min="9" max="9" width="2.36328125" style="50" customWidth="1"/>
    <col min="10" max="11" width="2.453125" style="50" customWidth="1"/>
    <col min="12" max="12" width="2.7265625" style="50" customWidth="1"/>
    <col min="13" max="13" width="2.90625" style="50" customWidth="1"/>
    <col min="14" max="15" width="2.7265625" style="50" customWidth="1"/>
    <col min="16" max="16" width="3" style="50" customWidth="1"/>
    <col min="17" max="19" width="4.7265625" style="50" customWidth="1"/>
    <col min="20" max="22" width="2.90625" style="50" customWidth="1"/>
    <col min="23" max="24" width="2.453125" style="50" customWidth="1"/>
    <col min="25" max="25" width="2.90625" style="50" customWidth="1"/>
    <col min="26" max="26" width="7.7265625" style="50" customWidth="1"/>
    <col min="27" max="27" width="4.7265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7265625" style="50" customWidth="1"/>
    <col min="36" max="37" width="4.36328125" style="50" customWidth="1"/>
    <col min="38" max="38" width="3.36328125" style="50" customWidth="1"/>
    <col min="39" max="39" width="2.7265625" style="50" customWidth="1"/>
    <col min="40" max="40" width="2.90625" style="50" customWidth="1"/>
    <col min="41" max="41" width="10.7265625" style="50" customWidth="1"/>
    <col min="42" max="42" width="2.90625" style="50" customWidth="1"/>
    <col min="43" max="44" width="2.453125" style="50" customWidth="1"/>
    <col min="45" max="45" width="2.7265625" style="50" customWidth="1"/>
    <col min="46" max="46" width="7.7265625" style="50" customWidth="1"/>
    <col min="47" max="47" width="11.7265625" style="50" customWidth="1"/>
    <col min="48" max="48" width="1.90625" style="50" customWidth="1"/>
    <col min="49" max="49" width="5.36328125" style="50" customWidth="1"/>
    <col min="50" max="58" width="9" style="50"/>
    <col min="59" max="59" width="16.26953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三菱電機ビルソリューションズ　株式会社　横浜市内各所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90625" style="50" customWidth="1"/>
    <col min="3" max="3" width="18.36328125" style="50" customWidth="1"/>
    <col min="4" max="5" width="4.36328125" style="50" customWidth="1"/>
    <col min="6" max="6" width="3.7265625" style="50" customWidth="1"/>
    <col min="7" max="7" width="2.36328125" style="50" customWidth="1"/>
    <col min="8" max="8" width="10.36328125" style="50" customWidth="1"/>
    <col min="9" max="9" width="2.36328125" style="50" customWidth="1"/>
    <col min="10" max="11" width="2.453125" style="50" customWidth="1"/>
    <col min="12" max="12" width="2.7265625" style="50" customWidth="1"/>
    <col min="13" max="13" width="2.90625" style="50" customWidth="1"/>
    <col min="14" max="15" width="2.7265625" style="50" customWidth="1"/>
    <col min="16" max="16" width="3" style="50" customWidth="1"/>
    <col min="17" max="19" width="4.7265625" style="50" customWidth="1"/>
    <col min="20" max="22" width="2.90625" style="50" customWidth="1"/>
    <col min="23" max="24" width="2.453125" style="50" customWidth="1"/>
    <col min="25" max="25" width="2.90625" style="50" customWidth="1"/>
    <col min="26" max="26" width="7.7265625" style="50" customWidth="1"/>
    <col min="27" max="27" width="4.7265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7265625" style="50" customWidth="1"/>
    <col min="36" max="37" width="4.36328125" style="50" customWidth="1"/>
    <col min="38" max="38" width="3.36328125" style="50" customWidth="1"/>
    <col min="39" max="39" width="2.7265625" style="50" customWidth="1"/>
    <col min="40" max="40" width="2.90625" style="50" customWidth="1"/>
    <col min="41" max="41" width="10.7265625" style="50" customWidth="1"/>
    <col min="42" max="42" width="2.90625" style="50" customWidth="1"/>
    <col min="43" max="44" width="2.453125" style="50" customWidth="1"/>
    <col min="45" max="45" width="2.7265625" style="50" customWidth="1"/>
    <col min="46" max="46" width="7.7265625" style="50" customWidth="1"/>
    <col min="47" max="47" width="11.7265625" style="50" customWidth="1"/>
    <col min="48" max="48" width="1.90625" style="50" customWidth="1"/>
    <col min="49" max="49" width="5.36328125" style="50" customWidth="1"/>
    <col min="50" max="50" width="9" style="50"/>
    <col min="51" max="51" width="49.7265625" style="50" bestFit="1" customWidth="1"/>
    <col min="52" max="53" width="9" style="50"/>
    <col min="54" max="54" width="54.453125" style="50" bestFit="1" customWidth="1"/>
    <col min="55" max="55" width="13" style="50" bestFit="1" customWidth="1"/>
    <col min="56" max="56" width="24.36328125" style="50" bestFit="1" customWidth="1"/>
    <col min="57" max="58" width="9" style="50"/>
    <col min="59" max="59" width="16.269531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3.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三菱電機ビルソリューションズ　株式会社　横浜市内各所</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
      <c r="H45" s="340"/>
      <c r="I45" s="78"/>
      <c r="J45" s="78"/>
      <c r="K45" s="78"/>
      <c r="R45" s="78"/>
      <c r="S45" s="78"/>
      <c r="T45" s="78"/>
      <c r="AY45" s="79"/>
      <c r="AZ45" s="79"/>
      <c r="BA45" s="79"/>
      <c r="BB45" s="79"/>
      <c r="BC45" s="79"/>
      <c r="BD45" s="79"/>
    </row>
    <row r="46" spans="2:62" ht="13">
      <c r="H46" s="340"/>
      <c r="I46" s="78"/>
      <c r="J46" s="78"/>
      <c r="K46" s="78"/>
      <c r="R46" s="78"/>
      <c r="S46" s="78"/>
      <c r="T46" s="78"/>
      <c r="AY46" s="79"/>
      <c r="AZ46" s="79"/>
      <c r="BA46" s="79"/>
      <c r="BB46" s="79"/>
      <c r="BC46" s="79"/>
      <c r="BD46" s="79"/>
    </row>
    <row r="47" spans="2:62" ht="13">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7265625" style="50" customWidth="1"/>
    <col min="7" max="7" width="2.36328125" style="50" customWidth="1"/>
    <col min="8" max="8" width="10.36328125" style="50" customWidth="1"/>
    <col min="9" max="9" width="2.36328125" style="50" customWidth="1"/>
    <col min="10" max="11" width="2.453125" style="50" customWidth="1"/>
    <col min="12" max="12" width="2.7265625" style="50" customWidth="1"/>
    <col min="13" max="13" width="2.90625" style="50" customWidth="1"/>
    <col min="14" max="15" width="2.7265625" style="50" customWidth="1"/>
    <col min="16" max="16" width="3" style="50" customWidth="1"/>
    <col min="17" max="19" width="4.7265625" style="50" customWidth="1"/>
    <col min="20" max="22" width="2.90625" style="50" customWidth="1"/>
    <col min="23" max="24" width="2.453125" style="50" customWidth="1"/>
    <col min="25" max="25" width="2.90625" style="50" customWidth="1"/>
    <col min="26" max="26" width="7.7265625" style="50" customWidth="1"/>
    <col min="27" max="27" width="4.7265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7265625" style="50" customWidth="1"/>
    <col min="36" max="37" width="4.36328125" style="50" customWidth="1"/>
    <col min="38" max="38" width="3.36328125" style="50" customWidth="1"/>
    <col min="39" max="39" width="2.7265625" style="50" customWidth="1"/>
    <col min="40" max="40" width="2.90625" style="50" customWidth="1"/>
    <col min="41" max="41" width="10.7265625" style="50" customWidth="1"/>
    <col min="42" max="42" width="2.90625" style="50" customWidth="1"/>
    <col min="43" max="44" width="2.453125" style="50" customWidth="1"/>
    <col min="45" max="45" width="2.7265625" style="50" customWidth="1"/>
    <col min="46" max="46" width="7.7265625" style="50" customWidth="1"/>
    <col min="47" max="47" width="11.7265625" style="50" customWidth="1"/>
    <col min="48" max="48" width="1.90625" style="50" customWidth="1"/>
    <col min="49" max="49" width="5.36328125" style="50" customWidth="1"/>
    <col min="50" max="58" width="9" style="50"/>
    <col min="59" max="59" width="16.26953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三菱電機ビルソリューションズ　株式会社　横浜市内各所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7265625" style="50" customWidth="1"/>
    <col min="7" max="7" width="2.36328125" style="50" customWidth="1"/>
    <col min="8" max="8" width="10.36328125" style="50" customWidth="1"/>
    <col min="9" max="9" width="2.36328125" style="50" customWidth="1"/>
    <col min="10" max="11" width="2.453125" style="50" customWidth="1"/>
    <col min="12" max="12" width="2.7265625" style="50" customWidth="1"/>
    <col min="13" max="13" width="2.90625" style="50" customWidth="1"/>
    <col min="14" max="15" width="2.7265625" style="50" customWidth="1"/>
    <col min="16" max="16" width="3" style="50" customWidth="1"/>
    <col min="17" max="19" width="4.7265625" style="50" customWidth="1"/>
    <col min="20" max="22" width="2.90625" style="50" customWidth="1"/>
    <col min="23" max="24" width="2.453125" style="50" customWidth="1"/>
    <col min="25" max="25" width="2.90625" style="50" customWidth="1"/>
    <col min="26" max="26" width="7.7265625" style="50" customWidth="1"/>
    <col min="27" max="27" width="4.7265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7265625" style="50" customWidth="1"/>
    <col min="36" max="37" width="4.36328125" style="50" customWidth="1"/>
    <col min="38" max="38" width="3.36328125" style="50" customWidth="1"/>
    <col min="39" max="39" width="2.7265625" style="50" customWidth="1"/>
    <col min="40" max="40" width="2.90625" style="50" customWidth="1"/>
    <col min="41" max="41" width="10.7265625" style="50" customWidth="1"/>
    <col min="42" max="42" width="2.90625" style="50" customWidth="1"/>
    <col min="43" max="44" width="2.453125" style="50" customWidth="1"/>
    <col min="45" max="45" width="2.7265625" style="50" customWidth="1"/>
    <col min="46" max="46" width="7.7265625" style="50" customWidth="1"/>
    <col min="47" max="47" width="11.7265625" style="50" customWidth="1"/>
    <col min="48" max="48" width="1.90625" style="50" customWidth="1"/>
    <col min="49" max="49" width="5.36328125" style="50" customWidth="1"/>
    <col min="50" max="58" width="9" style="50"/>
    <col min="59" max="59" width="16.269531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三菱電機ビルソリューションズ　株式会社　横浜市内各所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24" zoomScale="70" zoomScaleNormal="70" workbookViewId="0">
      <selection activeCell="AA16" sqref="AA16"/>
    </sheetView>
  </sheetViews>
  <sheetFormatPr defaultColWidth="9" defaultRowHeight="11"/>
  <cols>
    <col min="1" max="1" width="2.453125" style="11" customWidth="1"/>
    <col min="2" max="3" width="3.7265625" style="11" customWidth="1"/>
    <col min="4" max="4" width="4.453125" style="11" customWidth="1"/>
    <col min="5" max="5" width="3.7265625" style="11" customWidth="1"/>
    <col min="6" max="6" width="40.7265625" style="11" customWidth="1"/>
    <col min="7" max="7" width="9.7265625" style="11" customWidth="1"/>
    <col min="8" max="8" width="10.36328125" style="11" customWidth="1"/>
    <col min="9" max="26" width="9.7265625" style="11" customWidth="1"/>
    <col min="27" max="27" width="11.7265625" style="11" customWidth="1"/>
    <col min="28" max="16384" width="9" style="11"/>
  </cols>
  <sheetData>
    <row r="1" spans="2:27" ht="21">
      <c r="C1" s="22" t="s">
        <v>339</v>
      </c>
      <c r="D1" s="22"/>
      <c r="E1" s="22"/>
    </row>
    <row r="2" spans="2:27" ht="23.25" customHeight="1">
      <c r="E2" s="328" t="s">
        <v>340</v>
      </c>
    </row>
    <row r="3" spans="2:27" ht="14.15" customHeight="1" thickBot="1">
      <c r="B3" s="828" t="s">
        <v>273</v>
      </c>
      <c r="C3" s="828"/>
      <c r="D3" s="828"/>
      <c r="E3" s="828"/>
      <c r="F3" s="828"/>
      <c r="G3" s="122"/>
      <c r="H3" s="122"/>
      <c r="I3" s="122"/>
      <c r="J3" s="122"/>
      <c r="K3" s="122"/>
      <c r="Y3"/>
      <c r="Z3"/>
      <c r="AA3" s="123"/>
    </row>
    <row r="4" spans="2:27" ht="14.15" customHeight="1">
      <c r="B4" s="828"/>
      <c r="C4" s="828"/>
      <c r="D4" s="828"/>
      <c r="E4" s="828"/>
      <c r="F4" s="828"/>
      <c r="G4" s="122"/>
      <c r="H4" s="122"/>
      <c r="I4" s="122"/>
      <c r="J4" s="122"/>
      <c r="K4" s="122"/>
      <c r="Y4" s="832" t="s">
        <v>327</v>
      </c>
      <c r="Z4" s="124" t="s">
        <v>112</v>
      </c>
      <c r="AA4" s="125" t="s">
        <v>113</v>
      </c>
    </row>
    <row r="5" spans="2:27" ht="14.15"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三菱電機ビルソリューションズ　株式会社　横浜市内各所</v>
      </c>
      <c r="Q6" s="834"/>
      <c r="R6" s="834"/>
      <c r="S6" s="834"/>
      <c r="T6" s="834"/>
      <c r="U6" s="834"/>
      <c r="V6" s="829"/>
      <c r="W6" s="829"/>
      <c r="X6" s="829"/>
      <c r="Y6" s="829"/>
      <c r="Z6" s="829"/>
      <c r="AA6" s="200" t="s">
        <v>96</v>
      </c>
    </row>
    <row r="7" spans="2:27" s="12" customFormat="1" ht="14">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5" customHeight="1" thickTop="1">
      <c r="B9" s="181"/>
      <c r="C9" s="830" t="s">
        <v>232</v>
      </c>
      <c r="D9" s="830"/>
      <c r="E9" s="830"/>
      <c r="F9" s="831"/>
      <c r="G9" s="392">
        <f>IF(OR(ｱ.燃え殻!D24&gt;0,ｱ.燃え殻!D24&lt;0),ｱ.燃え殻!D24,IF(G$19&gt;0,"0",0))</f>
        <v>0</v>
      </c>
      <c r="H9" s="392">
        <f>IF(OR(ｲ.汚泥!D24&gt;0,ｲ.汚泥!D24&lt;0),ｲ.汚泥!D24,IF(H$19&gt;0,"0",0))</f>
        <v>3.8</v>
      </c>
      <c r="I9" s="392">
        <f>IF(OR(ｳ.廃油!D24&gt;0,ｳ.廃油!D24&lt;0),ｳ.廃油!D24,IF(I$19&gt;0,"0",0))</f>
        <v>29</v>
      </c>
      <c r="J9" s="392">
        <f>IF(OR(ｴ.廃酸!$D24&gt;0,ｴ.廃酸!$D24&lt;0),ｴ.廃酸!D24,IF(J$19&gt;0,"0",0))</f>
        <v>0</v>
      </c>
      <c r="K9" s="392">
        <f>IF(OR(ｵ.廃ｱﾙｶﾘ!$D24&gt;0,ｵ.廃ｱﾙｶﾘ!$D24&lt;0),ｵ.廃ｱﾙｶﾘ!D24,IF(K$19&gt;0,"0",0))</f>
        <v>8</v>
      </c>
      <c r="L9" s="392">
        <f>IF(OR(ｶ.廃ﾌﾟﾗ類!D24&gt;0,ｶ.廃ﾌﾟﾗ類!D24&lt;0),ｶ.廃ﾌﾟﾗ類!D24,IF(L$19&gt;0,"0",0))</f>
        <v>552.20000000000005</v>
      </c>
      <c r="M9" s="392">
        <f>IF(OR(ｷ.紙くず!D24&gt;0,ｷ.紙くず!D24&lt;0),ｷ.紙くず!D24,IF(M$19&gt;0,"0",0))</f>
        <v>15.7</v>
      </c>
      <c r="N9" s="392">
        <f>IF(OR(ｸ.木くず!D24&gt;0,ｸ.木くず!D24&lt;0),ｸ.木くず!D24,IF(N$19&gt;0,"0",0))</f>
        <v>22.9</v>
      </c>
      <c r="O9" s="392">
        <f>IF(OR(ｹ.繊維くず!D24&gt;0,ｹ.繊維くず!D24&lt;0),ｹ.繊維くず!D24,IF(O$19&gt;0,"0",0))</f>
        <v>0.1</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515.29999999999995</v>
      </c>
      <c r="T9" s="392">
        <f>IF(OR(ｾ.ｶﾞﾗｽ･ｺﾝｸﾘ･陶磁器くず!D24&gt;0,ｾ.ｶﾞﾗｽ･ｺﾝｸﾘ･陶磁器くず!D24&lt;0),ｾ.ｶﾞﾗｽ･ｺﾝｸﾘ･陶磁器くず!D24,IF(T$19&gt;0,"0",0))</f>
        <v>20.8</v>
      </c>
      <c r="U9" s="392">
        <f>IF(OR(ｿ.鉱さい!D24&gt;0,ｿ.鉱さい!D24&lt;0),ｿ.鉱さい!D24,IF(U$19&gt;0,"0",0))</f>
        <v>0</v>
      </c>
      <c r="V9" s="392">
        <f>IF(OR(ﾀ.がれき類!D24&gt;0,ﾀ.がれき類!D24&lt;0),ﾀ.がれき類!D24,IF(V$19&gt;0,"0",0))</f>
        <v>26.9</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v>
      </c>
      <c r="AA9" s="394">
        <f>IF(SUM(G9:Z9)&gt;0,SUM(G9:Z9),IF(AA$19&gt;0,"0",0))</f>
        <v>1194.7</v>
      </c>
    </row>
    <row r="10" spans="2:27" ht="20.5" customHeight="1">
      <c r="B10" s="184" t="s">
        <v>352</v>
      </c>
      <c r="C10" s="822" t="s">
        <v>320</v>
      </c>
      <c r="D10" s="822"/>
      <c r="E10" s="822"/>
      <c r="F10" s="823"/>
      <c r="G10" s="395">
        <f>IF(OR(ｱ.燃え殻!D25&gt;0,ｱ.燃え殻!D25&lt;0),ｱ.燃え殻!D25,IF(G$19&gt;0,"0",0))</f>
        <v>0</v>
      </c>
      <c r="H10" s="395" t="str">
        <f>IF(OR(ｲ.汚泥!D25&gt;0,ｲ.汚泥!D25&lt;0),ｲ.汚泥!D25,IF(H$19&gt;0,"0",0))</f>
        <v>0</v>
      </c>
      <c r="I10" s="395" t="str">
        <f>IF(OR(ｳ.廃油!D25&gt;0,ｳ.廃油!D25&lt;0),ｳ.廃油!D25,IF(I$19&gt;0,"0",0))</f>
        <v>0</v>
      </c>
      <c r="J10" s="395">
        <f>IF(OR(ｴ.廃酸!$D25&gt;0,ｴ.廃酸!$D25&lt;0),ｴ.廃酸!D25,IF(J$19&gt;0,"0",0))</f>
        <v>0</v>
      </c>
      <c r="K10" s="395" t="str">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t="str">
        <f t="shared" ref="AA10:AA18" si="0">IF(SUM(G10:Z10)&gt;0,SUM(G10:Z10),IF(AA$19&gt;0,"0",0))</f>
        <v>0</v>
      </c>
    </row>
    <row r="11" spans="2:27" ht="20.5" customHeight="1">
      <c r="B11" s="184" t="s">
        <v>353</v>
      </c>
      <c r="C11" s="824" t="s">
        <v>321</v>
      </c>
      <c r="D11" s="824"/>
      <c r="E11" s="824"/>
      <c r="F11" s="805"/>
      <c r="G11" s="398">
        <f>IF(OR(ｱ.燃え殻!D26&gt;0,ｱ.燃え殻!D26&lt;0),ｱ.燃え殻!D26,IF(G$19&gt;0,"0",0))</f>
        <v>0</v>
      </c>
      <c r="H11" s="398" t="str">
        <f>IF(OR(ｲ.汚泥!D26&gt;0,ｲ.汚泥!D26&lt;0),ｲ.汚泥!D26,IF(H$19&gt;0,"0",0))</f>
        <v>0</v>
      </c>
      <c r="I11" s="398" t="str">
        <f>IF(OR(ｳ.廃油!D26&gt;0,ｳ.廃油!D26&lt;0),ｳ.廃油!D26,IF(I$19&gt;0,"0",0))</f>
        <v>0</v>
      </c>
      <c r="J11" s="398">
        <f>IF(OR(ｴ.廃酸!$D26&gt;0,ｴ.廃酸!$D26&lt;0),ｴ.廃酸!D26,IF(J$19&gt;0,"0",0))</f>
        <v>0</v>
      </c>
      <c r="K11" s="398" t="str">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5" customHeight="1">
      <c r="B12" s="184">
        <v>6</v>
      </c>
      <c r="C12" s="824" t="s">
        <v>322</v>
      </c>
      <c r="D12" s="824"/>
      <c r="E12" s="824"/>
      <c r="F12" s="805"/>
      <c r="G12" s="398">
        <f>IF(OR(ｱ.燃え殻!D27&gt;0,ｱ.燃え殻!D27&lt;0),ｱ.燃え殻!D27,IF(G$19&gt;0,"0",0))</f>
        <v>0</v>
      </c>
      <c r="H12" s="398" t="str">
        <f>IF(OR(ｲ.汚泥!D27&gt;0,ｲ.汚泥!D27&lt;0),ｲ.汚泥!D27,IF(H$19&gt;0,"0",0))</f>
        <v>0</v>
      </c>
      <c r="I12" s="398" t="str">
        <f>IF(OR(ｳ.廃油!D27&gt;0,ｳ.廃油!D27&lt;0),ｳ.廃油!D27,IF(I$19&gt;0,"0",0))</f>
        <v>0</v>
      </c>
      <c r="J12" s="398">
        <f>IF(OR(ｴ.廃酸!$D27&gt;0,ｴ.廃酸!$D27&lt;0),ｴ.廃酸!D27,IF(J$19&gt;0,"0",0))</f>
        <v>0</v>
      </c>
      <c r="K12" s="398" t="str">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t="str">
        <f t="shared" si="0"/>
        <v>0</v>
      </c>
    </row>
    <row r="13" spans="2:27" ht="20.5" customHeight="1">
      <c r="B13" s="184" t="s">
        <v>228</v>
      </c>
      <c r="C13" s="825" t="s">
        <v>323</v>
      </c>
      <c r="D13" s="826"/>
      <c r="E13" s="826"/>
      <c r="F13" s="827"/>
      <c r="G13" s="398">
        <f>IF(OR(ｱ.燃え殻!D28&gt;0,ｱ.燃え殻!D28&lt;0),ｱ.燃え殻!D28,IF(G$19&gt;0,"0",0))</f>
        <v>0</v>
      </c>
      <c r="H13" s="398" t="str">
        <f>IF(OR(ｲ.汚泥!D28&gt;0,ｲ.汚泥!D28&lt;0),ｲ.汚泥!D28,IF(H$19&gt;0,"0",0))</f>
        <v>0</v>
      </c>
      <c r="I13" s="398" t="str">
        <f>IF(OR(ｳ.廃油!D28&gt;0,ｳ.廃油!D28&lt;0),ｳ.廃油!D28,IF(I$19&gt;0,"0",0))</f>
        <v>0</v>
      </c>
      <c r="J13" s="398">
        <f>IF(OR(ｴ.廃酸!$D28&gt;0,ｴ.廃酸!$D28&lt;0),ｴ.廃酸!D28,IF(J$19&gt;0,"0",0))</f>
        <v>0</v>
      </c>
      <c r="K13" s="398" t="str">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5" customHeight="1">
      <c r="B14" s="184" t="s">
        <v>229</v>
      </c>
      <c r="C14" s="824" t="s">
        <v>241</v>
      </c>
      <c r="D14" s="824"/>
      <c r="E14" s="824"/>
      <c r="F14" s="805"/>
      <c r="G14" s="398">
        <f>IF(OR(ｱ.燃え殻!D29&gt;0,ｱ.燃え殻!D29&lt;0),ｱ.燃え殻!D29,IF(G$19&gt;0,"0",0))</f>
        <v>0</v>
      </c>
      <c r="H14" s="398">
        <f>IF(OR(ｲ.汚泥!D29&gt;0,ｲ.汚泥!D29&lt;0),ｲ.汚泥!D29,IF(H$19&gt;0,"0",0))</f>
        <v>3.8</v>
      </c>
      <c r="I14" s="398">
        <f>IF(OR(ｳ.廃油!D29&gt;0,ｳ.廃油!D29&lt;0),ｳ.廃油!D29,IF(I$19&gt;0,"0",0))</f>
        <v>29</v>
      </c>
      <c r="J14" s="398">
        <f>IF(OR(ｴ.廃酸!$D29&gt;0,ｴ.廃酸!$D29&lt;0),ｴ.廃酸!D29,IF(J$19&gt;0,"0",0))</f>
        <v>0</v>
      </c>
      <c r="K14" s="398">
        <f>IF(OR(ｵ.廃ｱﾙｶﾘ!$D29&gt;0,ｵ.廃ｱﾙｶﾘ!$D29&lt;0),ｵ.廃ｱﾙｶﾘ!D29,IF(K$19&gt;0,"0",0))</f>
        <v>8</v>
      </c>
      <c r="L14" s="398">
        <f>IF(OR(ｶ.廃ﾌﾟﾗ類!D29&gt;0,ｶ.廃ﾌﾟﾗ類!D29&lt;0),ｶ.廃ﾌﾟﾗ類!D29,IF(L$19&gt;0,"0",0))</f>
        <v>552.20000000000005</v>
      </c>
      <c r="M14" s="398">
        <f>IF(OR(ｷ.紙くず!D29&gt;0,ｷ.紙くず!D29&lt;0),ｷ.紙くず!D29,IF(M$19&gt;0,"0",0))</f>
        <v>15.7</v>
      </c>
      <c r="N14" s="398">
        <f>IF(OR(ｸ.木くず!D29&gt;0,ｸ.木くず!D29&lt;0),ｸ.木くず!D29,IF(N$19&gt;0,"0",0))</f>
        <v>22.9</v>
      </c>
      <c r="O14" s="398">
        <f>IF(OR(ｹ.繊維くず!D29&gt;0,ｹ.繊維くず!D29&lt;0),ｹ.繊維くず!D29,IF(O$19&gt;0,"0",0))</f>
        <v>0.1</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515.29999999999995</v>
      </c>
      <c r="T14" s="398">
        <f>IF(OR(ｾ.ｶﾞﾗｽ･ｺﾝｸﾘ･陶磁器くず!D29&gt;0,ｾ.ｶﾞﾗｽ･ｺﾝｸﾘ･陶磁器くず!D29&lt;0),ｾ.ｶﾞﾗｽ･ｺﾝｸﾘ･陶磁器くず!D29,IF(T$19&gt;0,"0",0))</f>
        <v>20.8</v>
      </c>
      <c r="U14" s="398">
        <f>IF(OR(ｿ.鉱さい!D29&gt;0,ｿ.鉱さい!D29&lt;0),ｿ.鉱さい!D29,IF(U$19&gt;0,"0",0))</f>
        <v>0</v>
      </c>
      <c r="V14" s="398">
        <f>IF(OR(ﾀ.がれき類!D29&gt;0,ﾀ.がれき類!D29&lt;0),ﾀ.がれき類!D29,IF(V$19&gt;0,"0",0))</f>
        <v>26.9</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v>
      </c>
      <c r="AA14" s="400">
        <f t="shared" si="0"/>
        <v>1194.7</v>
      </c>
    </row>
    <row r="15" spans="2:27" ht="20.5" customHeight="1">
      <c r="B15" s="184" t="s">
        <v>244</v>
      </c>
      <c r="C15" s="824" t="s">
        <v>242</v>
      </c>
      <c r="D15" s="824"/>
      <c r="E15" s="824"/>
      <c r="F15" s="805"/>
      <c r="G15" s="398">
        <f>IF(OR(ｱ.燃え殻!D30&gt;0,ｱ.燃え殻!D30&lt;0),ｱ.燃え殻!D30,IF(G$19&gt;0,"0",0))</f>
        <v>0</v>
      </c>
      <c r="H15" s="398">
        <f>IF(OR(ｲ.汚泥!D30&gt;0,ｲ.汚泥!D30&lt;0),ｲ.汚泥!D30,IF(H$19&gt;0,"0",0))</f>
        <v>0.4</v>
      </c>
      <c r="I15" s="398">
        <f>IF(OR(ｳ.廃油!D30&gt;0,ｳ.廃油!D30&lt;0),ｳ.廃油!D30,IF(I$19&gt;0,"0",0))</f>
        <v>27.7</v>
      </c>
      <c r="J15" s="398">
        <f>IF(OR(ｴ.廃酸!$D30&gt;0,ｴ.廃酸!$D30&lt;0),ｴ.廃酸!D30,IF(J$19&gt;0,"0",0))</f>
        <v>0</v>
      </c>
      <c r="K15" s="398">
        <f>IF(OR(ｵ.廃ｱﾙｶﾘ!$D30&gt;0,ｵ.廃ｱﾙｶﾘ!$D30&lt;0),ｵ.廃ｱﾙｶﾘ!D30,IF(K$19&gt;0,"0",0))</f>
        <v>8</v>
      </c>
      <c r="L15" s="398">
        <f>IF(OR(ｶ.廃ﾌﾟﾗ類!D30&gt;0,ｶ.廃ﾌﾟﾗ類!D30&lt;0),ｶ.廃ﾌﾟﾗ類!D30,IF(L$19&gt;0,"0",0))</f>
        <v>481.9</v>
      </c>
      <c r="M15" s="398">
        <f>IF(OR(ｷ.紙くず!D30&gt;0,ｷ.紙くず!D30&lt;0),ｷ.紙くず!D30,IF(M$19&gt;0,"0",0))</f>
        <v>5.5</v>
      </c>
      <c r="N15" s="398">
        <f>IF(OR(ｸ.木くず!D30&gt;0,ｸ.木くず!D30&lt;0),ｸ.木くず!D30,IF(N$19&gt;0,"0",0))</f>
        <v>5.4</v>
      </c>
      <c r="O15" s="398">
        <f>IF(OR(ｹ.繊維くず!D30&gt;0,ｹ.繊維くず!D30&lt;0),ｹ.繊維くず!D30,IF(O$19&gt;0,"0",0))</f>
        <v>0.1</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260.3</v>
      </c>
      <c r="T15" s="398">
        <f>IF(OR(ｾ.ｶﾞﾗｽ･ｺﾝｸﾘ･陶磁器くず!D30&gt;0,ｾ.ｶﾞﾗｽ･ｺﾝｸﾘ･陶磁器くず!D30&lt;0),ｾ.ｶﾞﾗｽ･ｺﾝｸﾘ･陶磁器くず!D30,IF(T$19&gt;0,"0",0))</f>
        <v>20.3</v>
      </c>
      <c r="U15" s="398">
        <f>IF(OR(ｿ.鉱さい!D30&gt;0,ｿ.鉱さい!D30&lt;0),ｿ.鉱さい!D30,IF(U$19&gt;0,"0",0))</f>
        <v>0</v>
      </c>
      <c r="V15" s="398">
        <f>IF(OR(ﾀ.がれき類!D30&gt;0,ﾀ.がれき類!D30&lt;0),ﾀ.がれき類!D30,IF(V$19&gt;0,"0",0))</f>
        <v>20.3</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0</v>
      </c>
      <c r="AA15" s="400">
        <f t="shared" si="0"/>
        <v>829.89999999999986</v>
      </c>
    </row>
    <row r="16" spans="2:27" ht="20.5" customHeight="1">
      <c r="B16" s="184" t="s">
        <v>245</v>
      </c>
      <c r="C16" s="824" t="s">
        <v>243</v>
      </c>
      <c r="D16" s="824"/>
      <c r="E16" s="824"/>
      <c r="F16" s="805"/>
      <c r="G16" s="398">
        <f>IF(OR(ｱ.燃え殻!D31&gt;0,ｱ.燃え殻!D31&lt;0),ｱ.燃え殻!D31,IF(G$19&gt;0,"0",0))</f>
        <v>0</v>
      </c>
      <c r="H16" s="398">
        <f>IF(OR(ｲ.汚泥!D31&gt;0,ｲ.汚泥!D31&lt;0),ｲ.汚泥!D31,IF(H$19&gt;0,"0",0))</f>
        <v>3.8</v>
      </c>
      <c r="I16" s="398" t="str">
        <f>IF(OR(ｳ.廃油!D31&gt;0,ｳ.廃油!D31&lt;0),ｳ.廃油!D31,IF(I$19&gt;0,"0",0))</f>
        <v>0</v>
      </c>
      <c r="J16" s="398">
        <f>IF(OR(ｴ.廃酸!$D31&gt;0,ｴ.廃酸!$D31&lt;0),ｴ.廃酸!D31,IF(J$19&gt;0,"0",0))</f>
        <v>0</v>
      </c>
      <c r="K16" s="398">
        <f>IF(OR(ｵ.廃ｱﾙｶﾘ!$D31&gt;0,ｵ.廃ｱﾙｶﾘ!$D31&lt;0),ｵ.廃ｱﾙｶﾘ!D31,IF(K$19&gt;0,"0",0))</f>
        <v>8</v>
      </c>
      <c r="L16" s="398">
        <f>IF(OR(ｶ.廃ﾌﾟﾗ類!D31&gt;0,ｶ.廃ﾌﾟﾗ類!D31&lt;0),ｶ.廃ﾌﾟﾗ類!D31,IF(L$19&gt;0,"0",0))</f>
        <v>551.9</v>
      </c>
      <c r="M16" s="398">
        <f>IF(OR(ｷ.紙くず!D31&gt;0,ｷ.紙くず!D31&lt;0),ｷ.紙くず!D31,IF(M$19&gt;0,"0",0))</f>
        <v>15.7</v>
      </c>
      <c r="N16" s="398">
        <f>IF(OR(ｸ.木くず!D31&gt;0,ｸ.木くず!D31&lt;0),ｸ.木くず!D31,IF(N$19&gt;0,"0",0))</f>
        <v>22.9</v>
      </c>
      <c r="O16" s="398">
        <f>IF(OR(ｹ.繊維くず!D31&gt;0,ｹ.繊維くず!D31&lt;0),ｹ.繊維くず!D31,IF(O$19&gt;0,"0",0))</f>
        <v>0.1</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515.29999999999995</v>
      </c>
      <c r="T16" s="398">
        <f>IF(OR(ｾ.ｶﾞﾗｽ･ｺﾝｸﾘ･陶磁器くず!D31&gt;0,ｾ.ｶﾞﾗｽ･ｺﾝｸﾘ･陶磁器くず!D31&lt;0),ｾ.ｶﾞﾗｽ･ｺﾝｸﾘ･陶磁器くず!D31,IF(T$19&gt;0,"0",0))</f>
        <v>20.8</v>
      </c>
      <c r="U16" s="398">
        <f>IF(OR(ｿ.鉱さい!D31&gt;0,ｿ.鉱さい!D31&lt;0),ｿ.鉱さい!D31,IF(U$19&gt;0,"0",0))</f>
        <v>0</v>
      </c>
      <c r="V16" s="398">
        <f>IF(OR(ﾀ.がれき類!D31&gt;0,ﾀ.がれき類!D31&lt;0),ﾀ.がれき類!D31,IF(V$19&gt;0,"0",0))</f>
        <v>26.9</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v>
      </c>
      <c r="AA16" s="400">
        <f t="shared" si="0"/>
        <v>1165.3999999999999</v>
      </c>
    </row>
    <row r="17" spans="2:27" ht="20.5" customHeight="1">
      <c r="B17" s="184"/>
      <c r="C17" s="824" t="s">
        <v>428</v>
      </c>
      <c r="D17" s="824"/>
      <c r="E17" s="824"/>
      <c r="F17" s="805"/>
      <c r="G17" s="398">
        <f>IF(OR(ｱ.燃え殻!D32&gt;0,ｱ.燃え殻!D32&lt;0),ｱ.燃え殻!D32,IF(G$19&gt;0,"0",0))</f>
        <v>0</v>
      </c>
      <c r="H17" s="398" t="str">
        <f>IF(OR(ｲ.汚泥!D32&gt;0,ｲ.汚泥!D32&lt;0),ｲ.汚泥!D32,IF(H$19&gt;0,"0",0))</f>
        <v>0</v>
      </c>
      <c r="I17" s="398" t="str">
        <f>IF(OR(ｳ.廃油!D32&gt;0,ｳ.廃油!D32&lt;0),ｳ.廃油!D32,IF(I$19&gt;0,"0",0))</f>
        <v>0</v>
      </c>
      <c r="J17" s="398">
        <f>IF(OR(ｴ.廃酸!$D32&gt;0,ｴ.廃酸!$D32&lt;0),ｴ.廃酸!D32,IF(J$19&gt;0,"0",0))</f>
        <v>0</v>
      </c>
      <c r="K17" s="398" t="str">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5"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t="str">
        <f>IF(OR(ｳ.廃油!D33&gt;0,ｳ.廃油!D33&lt;0),ｳ.廃油!D33,IF(I$19&gt;0,"0",0))</f>
        <v>0</v>
      </c>
      <c r="J18" s="401">
        <f>IF(OR(ｴ.廃酸!$D33&gt;0,ｴ.廃酸!$D33&lt;0),ｴ.廃酸!D33,IF(J$19&gt;0,"0",0))</f>
        <v>0</v>
      </c>
      <c r="K18" s="401" t="str">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5" customHeight="1" thickTop="1">
      <c r="B19" s="181"/>
      <c r="C19" s="186" t="s">
        <v>334</v>
      </c>
      <c r="D19" s="810" t="s">
        <v>335</v>
      </c>
      <c r="E19" s="810"/>
      <c r="F19" s="811"/>
      <c r="G19" s="404">
        <f t="shared" ref="G19:Z19" si="1">+G41+G25+G23+G22+G21-G20</f>
        <v>0</v>
      </c>
      <c r="H19" s="404">
        <f t="shared" si="1"/>
        <v>5.3</v>
      </c>
      <c r="I19" s="404">
        <f t="shared" si="1"/>
        <v>30</v>
      </c>
      <c r="J19" s="404">
        <f t="shared" si="1"/>
        <v>0</v>
      </c>
      <c r="K19" s="404">
        <f t="shared" si="1"/>
        <v>9.9</v>
      </c>
      <c r="L19" s="404">
        <f t="shared" si="1"/>
        <v>497.90000000000003</v>
      </c>
      <c r="M19" s="404">
        <f t="shared" si="1"/>
        <v>34.4</v>
      </c>
      <c r="N19" s="404">
        <f t="shared" si="1"/>
        <v>50.9</v>
      </c>
      <c r="O19" s="404">
        <f t="shared" si="1"/>
        <v>0</v>
      </c>
      <c r="P19" s="404">
        <f t="shared" si="1"/>
        <v>0</v>
      </c>
      <c r="Q19" s="404">
        <f t="shared" si="1"/>
        <v>0</v>
      </c>
      <c r="R19" s="404">
        <f t="shared" si="1"/>
        <v>0</v>
      </c>
      <c r="S19" s="404">
        <f t="shared" si="1"/>
        <v>596.29999999999995</v>
      </c>
      <c r="T19" s="404">
        <f t="shared" si="1"/>
        <v>13.2</v>
      </c>
      <c r="U19" s="404">
        <f t="shared" si="1"/>
        <v>0</v>
      </c>
      <c r="V19" s="404">
        <f t="shared" si="1"/>
        <v>20</v>
      </c>
      <c r="W19" s="404">
        <f t="shared" si="1"/>
        <v>0</v>
      </c>
      <c r="X19" s="404">
        <f t="shared" si="1"/>
        <v>0</v>
      </c>
      <c r="Y19" s="404">
        <f t="shared" si="1"/>
        <v>0</v>
      </c>
      <c r="Z19" s="405">
        <f t="shared" si="1"/>
        <v>0</v>
      </c>
      <c r="AA19" s="406">
        <f t="shared" ref="AA19:AA25" si="2">SUM(G19:Z19)</f>
        <v>1257.8999999999999</v>
      </c>
    </row>
    <row r="20" spans="2:27" ht="20.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5" customHeight="1">
      <c r="B41" s="182"/>
      <c r="C41" s="791" t="s">
        <v>173</v>
      </c>
      <c r="D41" s="136" t="s">
        <v>179</v>
      </c>
      <c r="E41" s="798" t="s">
        <v>236</v>
      </c>
      <c r="F41" s="799"/>
      <c r="G41" s="440">
        <f t="shared" ref="G41:Z41" si="8">+G42+G46</f>
        <v>0</v>
      </c>
      <c r="H41" s="440">
        <f t="shared" si="8"/>
        <v>5.3</v>
      </c>
      <c r="I41" s="440">
        <f t="shared" si="8"/>
        <v>30</v>
      </c>
      <c r="J41" s="440">
        <f t="shared" si="8"/>
        <v>0</v>
      </c>
      <c r="K41" s="440">
        <f t="shared" si="8"/>
        <v>9.9</v>
      </c>
      <c r="L41" s="440">
        <f t="shared" si="8"/>
        <v>497.90000000000003</v>
      </c>
      <c r="M41" s="440">
        <f t="shared" si="8"/>
        <v>34.4</v>
      </c>
      <c r="N41" s="440">
        <f t="shared" si="8"/>
        <v>50.9</v>
      </c>
      <c r="O41" s="440">
        <f t="shared" si="8"/>
        <v>0</v>
      </c>
      <c r="P41" s="440">
        <f t="shared" si="8"/>
        <v>0</v>
      </c>
      <c r="Q41" s="440">
        <f t="shared" si="8"/>
        <v>0</v>
      </c>
      <c r="R41" s="440">
        <f t="shared" si="8"/>
        <v>0</v>
      </c>
      <c r="S41" s="440">
        <f t="shared" si="8"/>
        <v>596.29999999999995</v>
      </c>
      <c r="T41" s="440">
        <f t="shared" si="8"/>
        <v>13.2</v>
      </c>
      <c r="U41" s="440">
        <f t="shared" si="8"/>
        <v>0</v>
      </c>
      <c r="V41" s="440">
        <f t="shared" si="8"/>
        <v>20</v>
      </c>
      <c r="W41" s="440">
        <f t="shared" si="8"/>
        <v>0</v>
      </c>
      <c r="X41" s="440">
        <f t="shared" si="8"/>
        <v>0</v>
      </c>
      <c r="Y41" s="440">
        <f t="shared" si="8"/>
        <v>0</v>
      </c>
      <c r="Z41" s="441">
        <f t="shared" si="8"/>
        <v>0</v>
      </c>
      <c r="AA41" s="442">
        <f t="shared" si="4"/>
        <v>1257.8999999999999</v>
      </c>
    </row>
    <row r="42" spans="2:27" ht="20.5" customHeight="1">
      <c r="B42" s="182"/>
      <c r="C42" s="791"/>
      <c r="D42" s="224"/>
      <c r="E42" s="222" t="s">
        <v>262</v>
      </c>
      <c r="F42" s="461"/>
      <c r="G42" s="431">
        <f t="shared" ref="G42:Z42" si="9">SUM(G43:G45)</f>
        <v>0</v>
      </c>
      <c r="H42" s="431">
        <f t="shared" si="9"/>
        <v>5.2</v>
      </c>
      <c r="I42" s="431">
        <f t="shared" si="9"/>
        <v>30</v>
      </c>
      <c r="J42" s="431">
        <f t="shared" si="9"/>
        <v>0</v>
      </c>
      <c r="K42" s="431">
        <f t="shared" si="9"/>
        <v>9.9</v>
      </c>
      <c r="L42" s="431">
        <f t="shared" si="9"/>
        <v>495.1</v>
      </c>
      <c r="M42" s="431">
        <f t="shared" si="9"/>
        <v>34.4</v>
      </c>
      <c r="N42" s="431">
        <f t="shared" si="9"/>
        <v>50.9</v>
      </c>
      <c r="O42" s="431">
        <f t="shared" si="9"/>
        <v>0</v>
      </c>
      <c r="P42" s="431">
        <f t="shared" si="9"/>
        <v>0</v>
      </c>
      <c r="Q42" s="431">
        <f t="shared" si="9"/>
        <v>0</v>
      </c>
      <c r="R42" s="431">
        <f t="shared" si="9"/>
        <v>0</v>
      </c>
      <c r="S42" s="431">
        <f t="shared" si="9"/>
        <v>596.29999999999995</v>
      </c>
      <c r="T42" s="431">
        <f t="shared" si="9"/>
        <v>13.1</v>
      </c>
      <c r="U42" s="431">
        <f t="shared" si="9"/>
        <v>0</v>
      </c>
      <c r="V42" s="431">
        <f t="shared" si="9"/>
        <v>20</v>
      </c>
      <c r="W42" s="431">
        <f t="shared" si="9"/>
        <v>0</v>
      </c>
      <c r="X42" s="431">
        <f t="shared" si="9"/>
        <v>0</v>
      </c>
      <c r="Y42" s="431">
        <f t="shared" si="9"/>
        <v>0</v>
      </c>
      <c r="Z42" s="432">
        <f t="shared" si="9"/>
        <v>0</v>
      </c>
      <c r="AA42" s="433">
        <f t="shared" si="4"/>
        <v>1254.8999999999999</v>
      </c>
    </row>
    <row r="43" spans="2:27" ht="20.5" customHeight="1">
      <c r="B43" s="182"/>
      <c r="C43" s="791"/>
      <c r="D43" s="225"/>
      <c r="E43" s="220"/>
      <c r="F43" s="218" t="s">
        <v>235</v>
      </c>
      <c r="G43" s="434">
        <f>+ｱ.燃え殻!$AA$28</f>
        <v>0</v>
      </c>
      <c r="H43" s="434">
        <f>+ｲ.汚泥!$AA$28</f>
        <v>5.2</v>
      </c>
      <c r="I43" s="434">
        <f>+ｳ.廃油!$AA$28</f>
        <v>30</v>
      </c>
      <c r="J43" s="434">
        <f>+ｴ.廃酸!$AA$28</f>
        <v>0</v>
      </c>
      <c r="K43" s="434">
        <f>+ｵ.廃ｱﾙｶﾘ!$AA$28</f>
        <v>9.9</v>
      </c>
      <c r="L43" s="434">
        <f>+ｶ.廃ﾌﾟﾗ類!$AA$28</f>
        <v>495.1</v>
      </c>
      <c r="M43" s="434">
        <f>+ｷ.紙くず!$AA$28</f>
        <v>34.4</v>
      </c>
      <c r="N43" s="434">
        <f>+ｸ.木くず!$AA$28</f>
        <v>50.9</v>
      </c>
      <c r="O43" s="434">
        <f>+ｹ.繊維くず!$AA$28</f>
        <v>0</v>
      </c>
      <c r="P43" s="434">
        <f>+ｺ.動植物性残さ!$AA$28</f>
        <v>0</v>
      </c>
      <c r="Q43" s="434">
        <f>+ｻ.動物系固形不要物!$AA$28</f>
        <v>0</v>
      </c>
      <c r="R43" s="434">
        <f>+ｼ.ｺﾞﾑくず!$AA$28</f>
        <v>0</v>
      </c>
      <c r="S43" s="434">
        <f>+ｽ.金属くず!$AA$28</f>
        <v>596.29999999999995</v>
      </c>
      <c r="T43" s="434">
        <f>+ｾ.ｶﾞﾗｽ･ｺﾝｸﾘ･陶磁器くず!$AA$28</f>
        <v>13.1</v>
      </c>
      <c r="U43" s="434">
        <f>+ｿ.鉱さい!$AA$28</f>
        <v>0</v>
      </c>
      <c r="V43" s="434">
        <f>+ﾀ.がれき類!$AA$28</f>
        <v>20</v>
      </c>
      <c r="W43" s="434">
        <f>+ﾁ.動物のふん尿!$AA$28</f>
        <v>0</v>
      </c>
      <c r="X43" s="434">
        <f>+ﾂ.動物の死体!$AA$28</f>
        <v>0</v>
      </c>
      <c r="Y43" s="434">
        <f>+ﾃ.ばいじん!$AA$28</f>
        <v>0</v>
      </c>
      <c r="Z43" s="435">
        <f>+ﾄ.混合廃棄物その他!$AA$28</f>
        <v>0</v>
      </c>
      <c r="AA43" s="436">
        <f t="shared" si="4"/>
        <v>1254.8999999999999</v>
      </c>
    </row>
    <row r="44" spans="2:27" ht="20.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5" customHeight="1" thickBot="1">
      <c r="B46" s="182"/>
      <c r="C46" s="792"/>
      <c r="D46" s="226"/>
      <c r="E46" s="223" t="s">
        <v>263</v>
      </c>
      <c r="F46" s="461"/>
      <c r="G46" s="437">
        <f>+ｱ.燃え殻!$R$33</f>
        <v>0</v>
      </c>
      <c r="H46" s="437">
        <f>+ｲ.汚泥!$R$33</f>
        <v>0.1</v>
      </c>
      <c r="I46" s="437">
        <f>+ｳ.廃油!$R$33</f>
        <v>0</v>
      </c>
      <c r="J46" s="437">
        <f>+ｴ.廃酸!$R$33</f>
        <v>0</v>
      </c>
      <c r="K46" s="437">
        <f>+ｵ.廃ｱﾙｶﾘ!$R$33</f>
        <v>0</v>
      </c>
      <c r="L46" s="437">
        <f>+ｶ.廃ﾌﾟﾗ類!$R$33</f>
        <v>2.8</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0.1</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3</v>
      </c>
    </row>
    <row r="47" spans="2:27" ht="20.5" customHeight="1">
      <c r="B47" s="182"/>
      <c r="C47" s="135" t="s">
        <v>237</v>
      </c>
      <c r="D47" s="796" t="s">
        <v>294</v>
      </c>
      <c r="E47" s="796"/>
      <c r="F47" s="797"/>
      <c r="G47" s="443">
        <f>+ｱ.燃え殻!$AL$27</f>
        <v>0</v>
      </c>
      <c r="H47" s="443">
        <f>+ｲ.汚泥!$AL$27</f>
        <v>5.3</v>
      </c>
      <c r="I47" s="443">
        <f>+ｳ.廃油!$AL$27</f>
        <v>30</v>
      </c>
      <c r="J47" s="443">
        <f>+ｴ.廃酸!$AL$27</f>
        <v>0</v>
      </c>
      <c r="K47" s="443">
        <f>+ｵ.廃ｱﾙｶﾘ!$AL$27</f>
        <v>9.9</v>
      </c>
      <c r="L47" s="443">
        <f>+ｶ.廃ﾌﾟﾗ類!$AL$27</f>
        <v>497.90000000000003</v>
      </c>
      <c r="M47" s="443">
        <f>+ｷ.紙くず!$AL$27</f>
        <v>34.4</v>
      </c>
      <c r="N47" s="443">
        <f>+ｸ.木くず!$AL$27</f>
        <v>50.9</v>
      </c>
      <c r="O47" s="443">
        <f>+ｹ.繊維くず!$AL$27</f>
        <v>0</v>
      </c>
      <c r="P47" s="443">
        <f>+ｺ.動植物性残さ!$AL$27</f>
        <v>0</v>
      </c>
      <c r="Q47" s="443">
        <f>+ｻ.動物系固形不要物!$AL$27</f>
        <v>0</v>
      </c>
      <c r="R47" s="443">
        <f>+ｼ.ｺﾞﾑくず!$AL$27</f>
        <v>0</v>
      </c>
      <c r="S47" s="443">
        <f>+ｽ.金属くず!$AL$27</f>
        <v>596.29999999999995</v>
      </c>
      <c r="T47" s="443">
        <f>+ｾ.ｶﾞﾗｽ･ｺﾝｸﾘ･陶磁器くず!$AL$27</f>
        <v>13.2</v>
      </c>
      <c r="U47" s="443">
        <f>+ｿ.鉱さい!$AL$27</f>
        <v>0</v>
      </c>
      <c r="V47" s="443">
        <f>+ﾀ.がれき類!$AL$27</f>
        <v>20</v>
      </c>
      <c r="W47" s="443">
        <f>+ﾁ.動物のふん尿!$AL$27</f>
        <v>0</v>
      </c>
      <c r="X47" s="443">
        <f>+ﾂ.動物の死体!$AL$27</f>
        <v>0</v>
      </c>
      <c r="Y47" s="443">
        <f>+ﾃ.ばいじん!$AL$27</f>
        <v>0</v>
      </c>
      <c r="Z47" s="444">
        <f>+ﾄ.混合廃棄物その他!$AL$27</f>
        <v>0</v>
      </c>
      <c r="AA47" s="445">
        <f t="shared" si="4"/>
        <v>1257.8999999999999</v>
      </c>
    </row>
    <row r="48" spans="2:27" ht="20.5" customHeight="1">
      <c r="B48" s="182"/>
      <c r="C48" s="188"/>
      <c r="D48" s="187" t="s">
        <v>188</v>
      </c>
      <c r="E48" s="787" t="s">
        <v>238</v>
      </c>
      <c r="F48" s="788"/>
      <c r="G48" s="446">
        <f>+ｱ.燃え殻!$AL$30</f>
        <v>0</v>
      </c>
      <c r="H48" s="446">
        <f>+ｲ.汚泥!$AL$30</f>
        <v>0.1</v>
      </c>
      <c r="I48" s="446">
        <f>+ｳ.廃油!$AL$30</f>
        <v>23.7</v>
      </c>
      <c r="J48" s="446">
        <f>+ｴ.廃酸!$AL$30</f>
        <v>0</v>
      </c>
      <c r="K48" s="446">
        <f>+ｵ.廃ｱﾙｶﾘ!$AL$30</f>
        <v>9.9</v>
      </c>
      <c r="L48" s="446">
        <f>+ｶ.廃ﾌﾟﾗ類!$AL$30</f>
        <v>324.5</v>
      </c>
      <c r="M48" s="446">
        <f>+ｷ.紙くず!$AL$30</f>
        <v>14.5</v>
      </c>
      <c r="N48" s="446">
        <f>+ｸ.木くず!$AL$30</f>
        <v>13.8</v>
      </c>
      <c r="O48" s="446">
        <f>+ｹ.繊維くず!$AL$30</f>
        <v>0</v>
      </c>
      <c r="P48" s="446">
        <f>+ｺ.動植物性残さ!$AL$30</f>
        <v>0</v>
      </c>
      <c r="Q48" s="446">
        <f>+ｻ.動物系固形不要物!$AL$30</f>
        <v>0</v>
      </c>
      <c r="R48" s="446">
        <f>+ｼ.ｺﾞﾑくず!$AL$30</f>
        <v>0</v>
      </c>
      <c r="S48" s="446">
        <f>+ｽ.金属くず!$AL$30</f>
        <v>277.60000000000002</v>
      </c>
      <c r="T48" s="446">
        <f>+ｾ.ｶﾞﾗｽ･ｺﾝｸﾘ･陶磁器くず!$AL$30</f>
        <v>10.9</v>
      </c>
      <c r="U48" s="446">
        <f>+ｿ.鉱さい!$AL$30</f>
        <v>0</v>
      </c>
      <c r="V48" s="446">
        <f>+ﾀ.がれき類!$AL$30</f>
        <v>14.1</v>
      </c>
      <c r="W48" s="446">
        <f>+ﾁ.動物のふん尿!$AL$30</f>
        <v>0</v>
      </c>
      <c r="X48" s="446">
        <f>+ﾂ.動物の死体!$AL$30</f>
        <v>0</v>
      </c>
      <c r="Y48" s="446">
        <f>+ﾃ.ばいじん!$AL$30</f>
        <v>0</v>
      </c>
      <c r="Z48" s="447">
        <f>+ﾄ.混合廃棄物その他!$AL$30</f>
        <v>0</v>
      </c>
      <c r="AA48" s="448">
        <f t="shared" si="4"/>
        <v>689.1</v>
      </c>
    </row>
    <row r="49" spans="2:27" ht="20.5" customHeight="1">
      <c r="B49" s="182"/>
      <c r="C49" s="188"/>
      <c r="D49" s="504" t="s">
        <v>190</v>
      </c>
      <c r="E49" s="800" t="s">
        <v>239</v>
      </c>
      <c r="F49" s="801"/>
      <c r="G49" s="517">
        <f>+ｱ.燃え殻!$AS$24</f>
        <v>0</v>
      </c>
      <c r="H49" s="517">
        <f>+ｲ.汚泥!$AS$24</f>
        <v>5.2</v>
      </c>
      <c r="I49" s="517">
        <f>+ｳ.廃油!$AS$24</f>
        <v>30</v>
      </c>
      <c r="J49" s="517">
        <f>+ｴ.廃酸!$AS$24</f>
        <v>0</v>
      </c>
      <c r="K49" s="517">
        <f>+ｵ.廃ｱﾙｶﾘ!$AS$24</f>
        <v>9.9</v>
      </c>
      <c r="L49" s="517">
        <f>+ｶ.廃ﾌﾟﾗ類!$AS$24</f>
        <v>495.1</v>
      </c>
      <c r="M49" s="517">
        <f>+ｷ.紙くず!$AS$24</f>
        <v>34.4</v>
      </c>
      <c r="N49" s="517">
        <f>+ｸ.木くず!$AS$24</f>
        <v>50.9</v>
      </c>
      <c r="O49" s="517">
        <f>+ｹ.繊維くず!$AS$24</f>
        <v>0</v>
      </c>
      <c r="P49" s="517">
        <f>+ｺ.動植物性残さ!$AS$24</f>
        <v>0</v>
      </c>
      <c r="Q49" s="517">
        <f>+ｻ.動物系固形不要物!$AS$24</f>
        <v>0</v>
      </c>
      <c r="R49" s="517">
        <f>+ｼ.ｺﾞﾑくず!$AS$24</f>
        <v>0</v>
      </c>
      <c r="S49" s="517">
        <f>+ｽ.金属くず!$AS$24</f>
        <v>596.29999999999995</v>
      </c>
      <c r="T49" s="517">
        <f>+ｾ.ｶﾞﾗｽ･ｺﾝｸﾘ･陶磁器くず!$AS$24</f>
        <v>13.1</v>
      </c>
      <c r="U49" s="517">
        <f>+ｿ.鉱さい!$AS$24</f>
        <v>0</v>
      </c>
      <c r="V49" s="517">
        <f>+ﾀ.がれき類!$AS$24</f>
        <v>20</v>
      </c>
      <c r="W49" s="517">
        <f>+ﾁ.動物のふん尿!$AS$24</f>
        <v>0</v>
      </c>
      <c r="X49" s="517">
        <f>+ﾂ.動物の死体!$AS$24</f>
        <v>0</v>
      </c>
      <c r="Y49" s="517">
        <f>+ﾃ.ばいじん!$AS$24</f>
        <v>0</v>
      </c>
      <c r="Z49" s="518">
        <f>+ﾄ.混合廃棄物その他!$AS$24</f>
        <v>0</v>
      </c>
      <c r="AA49" s="519">
        <f t="shared" si="4"/>
        <v>1254.8999999999999</v>
      </c>
    </row>
    <row r="50" spans="2:27" ht="20.5" customHeight="1">
      <c r="B50" s="182"/>
      <c r="C50" s="188"/>
      <c r="D50" s="505"/>
      <c r="E50" s="802" t="s">
        <v>449</v>
      </c>
      <c r="F50" s="803"/>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5" customHeight="1">
      <c r="B52" s="182"/>
      <c r="C52" s="188"/>
      <c r="D52" s="505"/>
      <c r="E52" s="802" t="s">
        <v>451</v>
      </c>
      <c r="F52" s="803"/>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5" customHeight="1">
      <c r="B53" s="182"/>
      <c r="C53" s="188"/>
      <c r="D53" s="233"/>
      <c r="E53" s="806" t="s">
        <v>452</v>
      </c>
      <c r="F53" s="807"/>
      <c r="G53" s="514"/>
      <c r="H53" s="514"/>
      <c r="I53" s="514"/>
      <c r="J53" s="514"/>
      <c r="K53" s="514"/>
      <c r="L53" s="520">
        <f>ｶ.廃ﾌﾟﾗ類!AU21</f>
        <v>495.1</v>
      </c>
      <c r="M53" s="514"/>
      <c r="N53" s="514"/>
      <c r="O53" s="514"/>
      <c r="P53" s="514"/>
      <c r="Q53" s="514"/>
      <c r="R53" s="514"/>
      <c r="S53" s="514"/>
      <c r="T53" s="514"/>
      <c r="U53" s="514"/>
      <c r="V53" s="514"/>
      <c r="W53" s="514"/>
      <c r="X53" s="514"/>
      <c r="Y53" s="514"/>
      <c r="Z53" s="529"/>
      <c r="AA53" s="521">
        <f t="shared" si="4"/>
        <v>495.1</v>
      </c>
    </row>
    <row r="54" spans="2:27" ht="20.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9.1</v>
      </c>
      <c r="I63" s="501">
        <f t="shared" si="10"/>
        <v>59</v>
      </c>
      <c r="J63" s="501">
        <f t="shared" si="10"/>
        <v>0</v>
      </c>
      <c r="K63" s="501">
        <f t="shared" si="10"/>
        <v>17.899999999999999</v>
      </c>
      <c r="L63" s="501">
        <f t="shared" si="10"/>
        <v>1050.1000000000001</v>
      </c>
      <c r="M63" s="501">
        <f t="shared" si="10"/>
        <v>50.099999999999994</v>
      </c>
      <c r="N63" s="501">
        <f t="shared" si="10"/>
        <v>73.8</v>
      </c>
      <c r="O63" s="501">
        <f t="shared" si="10"/>
        <v>0.1</v>
      </c>
      <c r="P63" s="501">
        <f t="shared" si="10"/>
        <v>0</v>
      </c>
      <c r="Q63" s="501">
        <f t="shared" si="10"/>
        <v>0</v>
      </c>
      <c r="R63" s="501">
        <f t="shared" si="10"/>
        <v>0</v>
      </c>
      <c r="S63" s="501">
        <f t="shared" si="10"/>
        <v>1111.5999999999999</v>
      </c>
      <c r="T63" s="501">
        <f t="shared" si="10"/>
        <v>34</v>
      </c>
      <c r="U63" s="501">
        <f t="shared" si="10"/>
        <v>0</v>
      </c>
      <c r="V63" s="501">
        <f t="shared" si="10"/>
        <v>46.9</v>
      </c>
      <c r="W63" s="501">
        <f t="shared" si="10"/>
        <v>0</v>
      </c>
      <c r="X63" s="501">
        <f t="shared" si="10"/>
        <v>0</v>
      </c>
      <c r="Y63" s="501">
        <f t="shared" si="10"/>
        <v>0</v>
      </c>
      <c r="Z63" s="501">
        <f t="shared" si="10"/>
        <v>0</v>
      </c>
      <c r="AA63" s="502">
        <f>+AA9+AA19+AA20</f>
        <v>2452.6</v>
      </c>
    </row>
    <row r="64" spans="2:27" s="499" customFormat="1" ht="13">
      <c r="F64" s="503"/>
    </row>
    <row r="65" spans="6:6" s="499" customFormat="1" ht="13">
      <c r="F65" s="503"/>
    </row>
    <row r="66" spans="6:6" s="499" customFormat="1" ht="13">
      <c r="F66" s="503"/>
    </row>
    <row r="67" spans="6:6" s="499" customFormat="1" ht="13">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6328125" style="26" hidden="1" customWidth="1"/>
    <col min="2" max="2" width="3.36328125" style="26" customWidth="1"/>
    <col min="3" max="3" width="3.36328125" style="235" customWidth="1"/>
    <col min="4" max="4" width="2.6328125" style="235" customWidth="1"/>
    <col min="5" max="5" width="9.6328125" style="235" customWidth="1"/>
    <col min="6" max="6" width="2.7265625" style="235" customWidth="1"/>
    <col min="7" max="7" width="6.7265625" style="235" customWidth="1"/>
    <col min="8" max="8" width="13.7265625" style="235" customWidth="1"/>
    <col min="9" max="9" width="5.7265625" style="235" customWidth="1"/>
    <col min="10" max="10" width="3.7265625" style="235" customWidth="1"/>
    <col min="11" max="11" width="10.7265625" style="235" customWidth="1"/>
    <col min="12" max="12" width="6.7265625" style="235" customWidth="1"/>
    <col min="13" max="13" width="7.7265625" style="235" customWidth="1"/>
    <col min="14" max="14" width="6.7265625" style="235" customWidth="1"/>
    <col min="15" max="15" width="7.7265625" style="235" customWidth="1"/>
    <col min="16" max="16" width="2.269531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
      <c r="A4" s="44">
        <v>14</v>
      </c>
      <c r="M4" s="853" t="s">
        <v>325</v>
      </c>
      <c r="N4" s="242" t="s">
        <v>112</v>
      </c>
      <c r="O4" s="243" t="s">
        <v>113</v>
      </c>
    </row>
    <row r="5" spans="1:16" ht="20.149999999999999" customHeight="1" thickBot="1">
      <c r="A5" s="26" t="e">
        <f>+#REF!</f>
        <v>#REF!</v>
      </c>
      <c r="C5" s="235" t="s">
        <v>295</v>
      </c>
      <c r="M5" s="854"/>
      <c r="N5" s="280" t="str">
        <f>+表紙!N28</f>
        <v>○</v>
      </c>
      <c r="O5" s="281" t="str">
        <f>+表紙!O28</f>
        <v>　</v>
      </c>
    </row>
    <row r="6" spans="1:16" ht="13">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
      <c r="C11" s="248"/>
      <c r="D11" s="249"/>
      <c r="E11" s="249"/>
      <c r="F11" s="249"/>
      <c r="G11" s="249"/>
      <c r="H11" s="249"/>
      <c r="I11" s="249"/>
      <c r="J11" s="249"/>
      <c r="K11" s="249"/>
      <c r="L11" s="861" t="str">
        <f>+表紙!L34</f>
        <v>令和  　7年  6月 30日</v>
      </c>
      <c r="M11" s="862"/>
      <c r="N11" s="862"/>
      <c r="O11" s="863"/>
    </row>
    <row r="12" spans="1:16" ht="13.15" customHeight="1">
      <c r="C12" s="248"/>
      <c r="D12" s="249"/>
      <c r="E12" s="249"/>
      <c r="F12" s="249"/>
      <c r="G12" s="249"/>
      <c r="H12" s="249"/>
      <c r="I12" s="249"/>
      <c r="J12" s="249"/>
      <c r="K12" s="249"/>
      <c r="L12" s="249"/>
      <c r="M12" s="249"/>
      <c r="N12" s="249"/>
      <c r="O12" s="251"/>
    </row>
    <row r="13" spans="1:16" ht="13">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東京都千代田区丸の内２－５－１</v>
      </c>
      <c r="K16" s="850"/>
      <c r="L16" s="851"/>
      <c r="M16" s="851"/>
      <c r="N16" s="851"/>
      <c r="O16" s="852"/>
    </row>
    <row r="17" spans="1:48" ht="26.25" customHeight="1">
      <c r="C17" s="248"/>
      <c r="D17" s="249"/>
      <c r="E17" s="249"/>
      <c r="F17" s="249"/>
      <c r="G17" s="249"/>
      <c r="H17" s="253" t="s">
        <v>7</v>
      </c>
      <c r="I17" s="253"/>
      <c r="J17" s="850" t="str">
        <f>+表紙!J40</f>
        <v>三菱電機ビルソリューションズ株式会社
東日本支社　資材部長　片倉知一　　　</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０３－６２５７－０２０４</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三菱電機ビルソリューションズ　株式会社　横浜市内各所</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2653</v>
      </c>
      <c r="N25" s="902"/>
      <c r="O25" s="903"/>
    </row>
    <row r="26" spans="1:48" ht="18" customHeight="1">
      <c r="C26" s="882" t="s">
        <v>11</v>
      </c>
      <c r="D26" s="883"/>
      <c r="E26" s="884"/>
      <c r="F26" s="876" t="str">
        <f>+表紙!F49</f>
        <v>神奈川県横浜市神奈川神大寺３－３３－１２　他　横浜市内各現場</v>
      </c>
      <c r="G26" s="877"/>
      <c r="H26" s="877"/>
      <c r="I26" s="877"/>
      <c r="J26" s="877"/>
      <c r="K26" s="877"/>
      <c r="L26" s="139" t="s">
        <v>172</v>
      </c>
      <c r="M26" s="258"/>
      <c r="N26" s="880" t="str">
        <f>IF(+表紙!N49="","",+表紙!N49)</f>
        <v>０３－６２５７－０２０４</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Ｄ－建設業</v>
      </c>
      <c r="G29" s="905"/>
      <c r="H29" s="905"/>
      <c r="I29" s="905"/>
      <c r="J29" s="369" t="s">
        <v>47</v>
      </c>
      <c r="K29" s="369"/>
      <c r="L29" s="906" t="str">
        <f>+表紙!L52</f>
        <v>0842　　昇降設備工事業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96364</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608</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1194.7</v>
      </c>
      <c r="I40" s="292" t="s">
        <v>4</v>
      </c>
      <c r="J40" s="571" t="s">
        <v>324</v>
      </c>
      <c r="K40" s="572"/>
      <c r="L40" s="573"/>
      <c r="M40" s="908">
        <f>+表紙!M63</f>
        <v>1194.7</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f>+表紙!M64</f>
        <v>829.89999999999986</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1165.3999999999999</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5"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
  <cols>
    <col min="2" max="2" width="17.6328125" customWidth="1"/>
    <col min="3" max="3" width="65.6328125" customWidth="1"/>
    <col min="4" max="4" width="1.6328125" customWidth="1"/>
  </cols>
  <sheetData>
    <row r="2" spans="2:4">
      <c r="B2" t="s">
        <v>162</v>
      </c>
    </row>
    <row r="4" spans="2:4" ht="65.150000000000006" customHeight="1">
      <c r="B4" s="919" t="s">
        <v>170</v>
      </c>
      <c r="C4" s="919"/>
    </row>
    <row r="5" spans="2:4" ht="13.5" thickBot="1">
      <c r="B5" s="7"/>
    </row>
    <row r="6" spans="2:4">
      <c r="B6" s="111" t="s">
        <v>160</v>
      </c>
      <c r="C6" s="8" t="s">
        <v>161</v>
      </c>
    </row>
    <row r="7" spans="2:4" ht="115" customHeight="1">
      <c r="B7" s="112" t="s">
        <v>51</v>
      </c>
      <c r="C7" s="9" t="s">
        <v>163</v>
      </c>
    </row>
    <row r="8" spans="2:4" ht="125.15" customHeight="1">
      <c r="B8" s="113" t="s">
        <v>52</v>
      </c>
      <c r="C8" s="9" t="s">
        <v>164</v>
      </c>
    </row>
    <row r="9" spans="2:4" ht="75" customHeight="1">
      <c r="B9" s="114" t="s">
        <v>53</v>
      </c>
      <c r="C9" s="9" t="s">
        <v>165</v>
      </c>
    </row>
    <row r="10" spans="2:4" ht="65.150000000000006" customHeight="1">
      <c r="B10" s="114" t="s">
        <v>54</v>
      </c>
      <c r="C10" s="9" t="s">
        <v>166</v>
      </c>
    </row>
    <row r="11" spans="2:4" ht="40"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B1:BJ76"/>
  <sheetViews>
    <sheetView showGridLines="0" topLeftCell="A14" zoomScaleNormal="100" workbookViewId="0">
      <selection activeCell="R30" sqref="R30:U30"/>
    </sheetView>
  </sheetViews>
  <sheetFormatPr defaultColWidth="9" defaultRowHeight="12"/>
  <cols>
    <col min="1" max="2" width="2.90625" style="50" customWidth="1"/>
    <col min="3" max="3" width="18.36328125" style="50" customWidth="1"/>
    <col min="4" max="5" width="4.36328125" style="50" customWidth="1"/>
    <col min="6" max="6" width="3.7265625" style="50" customWidth="1"/>
    <col min="7" max="7" width="2.36328125" style="50" customWidth="1"/>
    <col min="8" max="8" width="10.36328125" style="50" customWidth="1"/>
    <col min="9" max="9" width="2.36328125" style="50" customWidth="1"/>
    <col min="10" max="11" width="2.453125" style="50" customWidth="1"/>
    <col min="12" max="12" width="2.7265625" style="50" customWidth="1"/>
    <col min="13" max="13" width="2.90625" style="50" customWidth="1"/>
    <col min="14" max="15" width="2.7265625" style="50" customWidth="1"/>
    <col min="16" max="16" width="3" style="50" customWidth="1"/>
    <col min="17" max="19" width="4.7265625" style="50" customWidth="1"/>
    <col min="20" max="22" width="2.90625" style="50" customWidth="1"/>
    <col min="23" max="24" width="2.453125" style="50" customWidth="1"/>
    <col min="25" max="25" width="2.90625" style="50" customWidth="1"/>
    <col min="26" max="26" width="7.7265625" style="50" customWidth="1"/>
    <col min="27" max="27" width="4.7265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7265625" style="50" customWidth="1"/>
    <col min="36" max="37" width="4.36328125" style="50" customWidth="1"/>
    <col min="38" max="38" width="3.36328125" style="50" customWidth="1"/>
    <col min="39" max="39" width="2.7265625" style="50" customWidth="1"/>
    <col min="40" max="40" width="2.90625" style="50" customWidth="1"/>
    <col min="41" max="41" width="10.7265625" style="50" customWidth="1"/>
    <col min="42" max="42" width="2.90625" style="50" customWidth="1"/>
    <col min="43" max="44" width="2.453125" style="50" customWidth="1"/>
    <col min="45" max="45" width="2.7265625" style="50" customWidth="1"/>
    <col min="46" max="46" width="7.7265625" style="50" customWidth="1"/>
    <col min="47" max="47" width="11.7265625" style="50" customWidth="1"/>
    <col min="48" max="48" width="1.90625" style="50" customWidth="1"/>
    <col min="49" max="49" width="5.36328125" style="50" customWidth="1"/>
    <col min="50" max="58" width="9" style="50"/>
    <col min="59" max="59" width="16.26953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三菱電機ビルソリューションズ　株式会社　横浜市内各所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5.3</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3.8</v>
      </c>
      <c r="E24" s="729">
        <f>IF(OR([1]ｲ.汚泥!C39&gt;0,[1]ｲ.汚泥!C39&lt;0),[1]ｲ.汚泥!C39,IF(E$19&gt;0,"0",0))</f>
        <v>0</v>
      </c>
      <c r="F24" s="729">
        <f>IF(OR([1]ｲ.汚泥!D39&gt;0,[1]ｲ.汚泥!D39&lt;0),[1]ｲ.汚泥!D39,IF(F$19&gt;0,"0",0))</f>
        <v>0</v>
      </c>
      <c r="G24" s="211" t="s">
        <v>198</v>
      </c>
      <c r="H24" s="707">
        <f>+F12</f>
        <v>5.3</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5.2</v>
      </c>
      <c r="AT24" s="676"/>
      <c r="AU24" s="676"/>
      <c r="AV24" s="62" t="s">
        <v>13</v>
      </c>
      <c r="AW24" s="498"/>
    </row>
    <row r="25" spans="2:49" ht="27" customHeight="1" thickBot="1">
      <c r="B25" s="740" t="s">
        <v>201</v>
      </c>
      <c r="C25" s="741"/>
      <c r="D25" s="729">
        <f>IF(OR([1]ｲ.汚泥!B40&gt;0,[1]ｲ.汚泥!B40&lt;0),[1]ｲ.汚泥!B40,IF(D$19&gt;0,"0",0))</f>
        <v>0</v>
      </c>
      <c r="E25" s="729">
        <f>IF(OR([1]ｲ.汚泥!C40&gt;0,[1]ｲ.汚泥!C40&lt;0),[1]ｲ.汚泥!C40,IF(E$19&gt;0,"0",0))</f>
        <v>0</v>
      </c>
      <c r="F25" s="729">
        <f>IF(OR([1]ｲ.汚泥!D40&gt;0,[1]ｲ.汚泥!D40&lt;0),[1]ｲ.汚泥!D40,IF(F$19&gt;0,"0",0))</f>
        <v>0</v>
      </c>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f>IF(OR([1]ｲ.汚泥!B41&gt;0,[1]ｲ.汚泥!B41&lt;0),[1]ｲ.汚泥!B41,IF(D$19&gt;0,"0",0))</f>
        <v>0</v>
      </c>
      <c r="E26" s="729">
        <f>IF(OR([1]ｲ.汚泥!C41&gt;0,[1]ｲ.汚泥!C41&lt;0),[1]ｲ.汚泥!C41,IF(E$19&gt;0,"0",0))</f>
        <v>0</v>
      </c>
      <c r="F26" s="729">
        <f>IF(OR([1]ｲ.汚泥!D41&gt;0,[1]ｲ.汚泥!D41&lt;0),[1]ｲ.汚泥!D41,IF(F$19&gt;0,"0",0))</f>
        <v>0</v>
      </c>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f>IF(OR([1]ｲ.汚泥!B42&gt;0,[1]ｲ.汚泥!B42&lt;0),[1]ｲ.汚泥!B42,IF(D$19&gt;0,"0",0))</f>
        <v>0</v>
      </c>
      <c r="E27" s="729">
        <f>IF(OR([1]ｲ.汚泥!C42&gt;0,[1]ｲ.汚泥!C42&lt;0),[1]ｲ.汚泥!C42,IF(E$19&gt;0,"0",0))</f>
        <v>0</v>
      </c>
      <c r="F27" s="729">
        <f>IF(OR([1]ｲ.汚泥!D42&gt;0,[1]ｲ.汚泥!D42&lt;0),[1]ｲ.汚泥!D42,IF(F$19&gt;0,"0",0))</f>
        <v>0</v>
      </c>
      <c r="G27" s="211" t="s">
        <v>198</v>
      </c>
      <c r="H27" s="707">
        <f>+Y21</f>
        <v>0</v>
      </c>
      <c r="I27" s="708"/>
      <c r="J27" s="211" t="s">
        <v>198</v>
      </c>
      <c r="M27" s="681"/>
      <c r="P27" s="711">
        <f>+R30+ROUND(R33,1)</f>
        <v>5.3</v>
      </c>
      <c r="Q27" s="712"/>
      <c r="R27" s="712"/>
      <c r="S27" s="712"/>
      <c r="T27" s="54" t="s">
        <v>38</v>
      </c>
      <c r="U27" s="74"/>
      <c r="V27" s="74"/>
      <c r="Y27" s="72" t="s">
        <v>39</v>
      </c>
      <c r="Z27" s="75"/>
      <c r="AH27" s="63"/>
      <c r="AI27" s="63"/>
      <c r="AJ27" s="63"/>
      <c r="AK27" s="63"/>
      <c r="AL27" s="675">
        <f>+AH18+P27</f>
        <v>5.3</v>
      </c>
      <c r="AM27" s="676"/>
      <c r="AN27" s="676"/>
      <c r="AO27" s="676"/>
      <c r="AP27" s="62" t="s">
        <v>13</v>
      </c>
      <c r="AQ27" s="321"/>
      <c r="AR27" s="141"/>
      <c r="AS27" s="661"/>
      <c r="AT27" s="662"/>
      <c r="AU27" s="662"/>
      <c r="AV27" s="62" t="s">
        <v>13</v>
      </c>
      <c r="AW27" s="498"/>
    </row>
    <row r="28" spans="2:49" ht="27" customHeight="1" thickTop="1" thickBot="1">
      <c r="B28" s="757" t="s">
        <v>332</v>
      </c>
      <c r="C28" s="758"/>
      <c r="D28" s="729">
        <f>IF(OR([1]ｲ.汚泥!B43&gt;0,[1]ｲ.汚泥!B43&lt;0),[1]ｲ.汚泥!B43,IF(D$19&gt;0,"0",0))</f>
        <v>0</v>
      </c>
      <c r="E28" s="729">
        <f>IF(OR([1]ｲ.汚泥!C43&gt;0,[1]ｲ.汚泥!C43&lt;0),[1]ｲ.汚泥!C43,IF(E$19&gt;0,"0",0))</f>
        <v>0</v>
      </c>
      <c r="F28" s="729">
        <f>IF(OR([1]ｲ.汚泥!D43&gt;0,[1]ｲ.汚泥!D43&lt;0),[1]ｲ.汚泥!D43,IF(F$19&gt;0,"0",0))</f>
        <v>0</v>
      </c>
      <c r="G28" s="211" t="s">
        <v>198</v>
      </c>
      <c r="H28" s="707">
        <f>+P15+AH12</f>
        <v>0</v>
      </c>
      <c r="I28" s="708"/>
      <c r="J28" s="211" t="s">
        <v>198</v>
      </c>
      <c r="M28" s="681"/>
      <c r="P28" s="66"/>
      <c r="U28" s="63"/>
      <c r="V28" s="63"/>
      <c r="Y28" s="713" t="s">
        <v>175</v>
      </c>
      <c r="Z28" s="714"/>
      <c r="AA28" s="669">
        <v>5.2</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3.8</v>
      </c>
      <c r="E29" s="729">
        <f>IF(OR([1]ｲ.汚泥!C44&gt;0,[1]ｲ.汚泥!C44&lt;0),[1]ｲ.汚泥!C44,IF(E$19&gt;0,"0",0))</f>
        <v>0</v>
      </c>
      <c r="F29" s="729">
        <f>IF(OR([1]ｲ.汚泥!D44&gt;0,[1]ｲ.汚泥!D44&lt;0),[1]ｲ.汚泥!D44,IF(F$19&gt;0,"0",0))</f>
        <v>0</v>
      </c>
      <c r="G29" s="211" t="s">
        <v>198</v>
      </c>
      <c r="H29" s="707">
        <f>+AL27</f>
        <v>5.3</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0.4</v>
      </c>
      <c r="E30" s="729">
        <f>IF(OR([1]ｲ.汚泥!C45&gt;0,[1]ｲ.汚泥!C45&lt;0),[1]ｲ.汚泥!C45,IF(E$19&gt;0,"0",0))</f>
        <v>0</v>
      </c>
      <c r="F30" s="729">
        <f>IF(OR([1]ｲ.汚泥!D45&gt;0,[1]ｲ.汚泥!D45&lt;0),[1]ｲ.汚泥!D45,IF(F$19&gt;0,"0",0))</f>
        <v>0</v>
      </c>
      <c r="G30" s="211" t="s">
        <v>198</v>
      </c>
      <c r="H30" s="707">
        <f>+AL30</f>
        <v>0.1</v>
      </c>
      <c r="I30" s="708"/>
      <c r="J30" s="211" t="s">
        <v>198</v>
      </c>
      <c r="M30" s="681"/>
      <c r="P30" s="66"/>
      <c r="R30" s="711">
        <f>+ROUND(AA28,1)+ROUND(AA29,1)+ROUND(AA30,1)</f>
        <v>5.2</v>
      </c>
      <c r="S30" s="712"/>
      <c r="T30" s="712"/>
      <c r="U30" s="712"/>
      <c r="V30" s="54" t="s">
        <v>16</v>
      </c>
      <c r="Y30" s="713" t="s">
        <v>186</v>
      </c>
      <c r="Z30" s="714"/>
      <c r="AA30" s="669"/>
      <c r="AB30" s="670"/>
      <c r="AC30" s="670"/>
      <c r="AD30" s="670"/>
      <c r="AE30" s="670"/>
      <c r="AF30" s="54" t="s">
        <v>13</v>
      </c>
      <c r="AL30" s="661">
        <v>0.1</v>
      </c>
      <c r="AM30" s="662"/>
      <c r="AN30" s="662"/>
      <c r="AO30" s="662"/>
      <c r="AP30" s="62" t="s">
        <v>13</v>
      </c>
      <c r="AS30" s="706"/>
      <c r="AT30" s="703"/>
      <c r="AU30" s="703"/>
      <c r="AV30" s="704"/>
      <c r="AW30" s="498"/>
    </row>
    <row r="31" spans="2:49" ht="27" customHeight="1" thickTop="1" thickBot="1">
      <c r="B31" s="740" t="s">
        <v>226</v>
      </c>
      <c r="C31" s="741"/>
      <c r="D31" s="729">
        <v>3.8</v>
      </c>
      <c r="E31" s="729">
        <f>IF(OR([1]ｲ.汚泥!C46&gt;0,[1]ｲ.汚泥!C46&lt;0),[1]ｲ.汚泥!C46,IF(E$19&gt;0,"0",0))</f>
        <v>0</v>
      </c>
      <c r="F31" s="729">
        <f>IF(OR([1]ｲ.汚泥!D46&gt;0,[1]ｲ.汚泥!D46&lt;0),[1]ｲ.汚泥!D46,IF(F$19&gt;0,"0",0))</f>
        <v>0</v>
      </c>
      <c r="G31" s="211" t="s">
        <v>198</v>
      </c>
      <c r="H31" s="707">
        <f>+AS24</f>
        <v>5.2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f>IF(OR([1]ｲ.汚泥!B47&gt;0,[1]ｲ.汚泥!B47&lt;0),[1]ｲ.汚泥!B47,IF(D$19&gt;0,"0",0))</f>
        <v>0</v>
      </c>
      <c r="E32" s="729">
        <f>IF(OR([1]ｲ.汚泥!C47&gt;0,[1]ｲ.汚泥!C47&lt;0),[1]ｲ.汚泥!C47,IF(E$19&gt;0,"0",0))</f>
        <v>0</v>
      </c>
      <c r="F32" s="729">
        <f>IF(OR([1]ｲ.汚泥!D47&gt;0,[1]ｲ.汚泥!D47&lt;0),[1]ｲ.汚泥!D47,IF(F$19&gt;0,"0",0))</f>
        <v>0</v>
      </c>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f>IF(OR([1]ｲ.汚泥!B48&gt;0,[1]ｲ.汚泥!B48&lt;0),[1]ｲ.汚泥!B48,IF(D$19&gt;0,"0",0))</f>
        <v>0</v>
      </c>
      <c r="E33" s="696">
        <f>IF(OR([1]ｲ.汚泥!C48&gt;0,[1]ｲ.汚泥!C48&lt;0),[1]ｲ.汚泥!C48,IF(E$19&gt;0,"0",0))</f>
        <v>0</v>
      </c>
      <c r="F33" s="696">
        <f>IF(OR([1]ｲ.汚泥!D48&gt;0,[1]ｲ.汚泥!D48&lt;0),[1]ｲ.汚泥!D48,IF(F$19&gt;0,"0",0))</f>
        <v>0</v>
      </c>
      <c r="G33" s="212" t="s">
        <v>198</v>
      </c>
      <c r="H33" s="709">
        <f>+AS31</f>
        <v>0</v>
      </c>
      <c r="I33" s="710"/>
      <c r="J33" s="212" t="s">
        <v>198</v>
      </c>
      <c r="M33" s="682"/>
      <c r="R33" s="669">
        <v>0.1</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B1:BJ76"/>
  <sheetViews>
    <sheetView showGridLines="0" topLeftCell="A12" zoomScaleNormal="100" workbookViewId="0">
      <selection activeCell="AA28" sqref="AA28:AE28"/>
    </sheetView>
  </sheetViews>
  <sheetFormatPr defaultColWidth="9" defaultRowHeight="12"/>
  <cols>
    <col min="1" max="2" width="2.90625" style="50" customWidth="1"/>
    <col min="3" max="3" width="18.36328125" style="50" customWidth="1"/>
    <col min="4" max="5" width="4.36328125" style="50" customWidth="1"/>
    <col min="6" max="6" width="3.7265625" style="50" customWidth="1"/>
    <col min="7" max="7" width="2.36328125" style="50" customWidth="1"/>
    <col min="8" max="8" width="10.36328125" style="50" customWidth="1"/>
    <col min="9" max="9" width="2.36328125" style="50" customWidth="1"/>
    <col min="10" max="11" width="2.453125" style="50" customWidth="1"/>
    <col min="12" max="12" width="2.7265625" style="50" customWidth="1"/>
    <col min="13" max="13" width="2.90625" style="50" customWidth="1"/>
    <col min="14" max="15" width="2.7265625" style="50" customWidth="1"/>
    <col min="16" max="16" width="3" style="50" customWidth="1"/>
    <col min="17" max="19" width="4.7265625" style="50" customWidth="1"/>
    <col min="20" max="22" width="2.90625" style="50" customWidth="1"/>
    <col min="23" max="24" width="2.453125" style="50" customWidth="1"/>
    <col min="25" max="25" width="2.90625" style="50" customWidth="1"/>
    <col min="26" max="26" width="7.7265625" style="50" customWidth="1"/>
    <col min="27" max="27" width="4.7265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7265625" style="50" customWidth="1"/>
    <col min="36" max="37" width="4.36328125" style="50" customWidth="1"/>
    <col min="38" max="38" width="3.36328125" style="50" customWidth="1"/>
    <col min="39" max="39" width="2.7265625" style="50" customWidth="1"/>
    <col min="40" max="40" width="2.90625" style="50" customWidth="1"/>
    <col min="41" max="41" width="10.7265625" style="50" customWidth="1"/>
    <col min="42" max="42" width="2.90625" style="50" customWidth="1"/>
    <col min="43" max="44" width="2.453125" style="50" customWidth="1"/>
    <col min="45" max="45" width="2.7265625" style="50" customWidth="1"/>
    <col min="46" max="46" width="7.7265625" style="50" customWidth="1"/>
    <col min="47" max="47" width="11.7265625" style="50" customWidth="1"/>
    <col min="48" max="48" width="1.90625" style="50" customWidth="1"/>
    <col min="49" max="49" width="5.36328125" style="50" customWidth="1"/>
    <col min="50" max="58" width="9" style="50"/>
    <col min="59" max="59" width="16.26953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三菱電機ビルソリューションズ　株式会社　横浜市内各所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29</v>
      </c>
      <c r="E24" s="729"/>
      <c r="F24" s="729"/>
      <c r="G24" s="211" t="s">
        <v>198</v>
      </c>
      <c r="H24" s="707">
        <f>+F12</f>
        <v>30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30</v>
      </c>
      <c r="Q27" s="712"/>
      <c r="R27" s="712"/>
      <c r="S27" s="712"/>
      <c r="T27" s="54" t="s">
        <v>38</v>
      </c>
      <c r="U27" s="74"/>
      <c r="V27" s="74"/>
      <c r="Y27" s="72" t="s">
        <v>39</v>
      </c>
      <c r="Z27" s="75"/>
      <c r="AH27" s="63"/>
      <c r="AI27" s="63"/>
      <c r="AJ27" s="63"/>
      <c r="AK27" s="63"/>
      <c r="AL27" s="675">
        <f>+AH18+P27</f>
        <v>30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30</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29</v>
      </c>
      <c r="E29" s="729"/>
      <c r="F29" s="729"/>
      <c r="G29" s="211" t="s">
        <v>198</v>
      </c>
      <c r="H29" s="707">
        <f>+AL27</f>
        <v>30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27.7</v>
      </c>
      <c r="E30" s="729"/>
      <c r="F30" s="729"/>
      <c r="G30" s="211" t="s">
        <v>198</v>
      </c>
      <c r="H30" s="707">
        <f>+AL30</f>
        <v>23.7</v>
      </c>
      <c r="I30" s="708"/>
      <c r="J30" s="211" t="s">
        <v>198</v>
      </c>
      <c r="M30" s="681"/>
      <c r="P30" s="66"/>
      <c r="R30" s="711">
        <f>+ROUND(AA28,1)+ROUND(AA29,1)+ROUND(AA30,1)</f>
        <v>30</v>
      </c>
      <c r="S30" s="712"/>
      <c r="T30" s="712"/>
      <c r="U30" s="712"/>
      <c r="V30" s="54" t="s">
        <v>16</v>
      </c>
      <c r="Y30" s="713" t="s">
        <v>186</v>
      </c>
      <c r="Z30" s="714"/>
      <c r="AA30" s="669"/>
      <c r="AB30" s="670"/>
      <c r="AC30" s="670"/>
      <c r="AD30" s="670"/>
      <c r="AE30" s="670"/>
      <c r="AF30" s="54" t="s">
        <v>13</v>
      </c>
      <c r="AL30" s="661">
        <v>23.7</v>
      </c>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30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7265625" style="50" customWidth="1"/>
    <col min="7" max="7" width="2.36328125" style="50" customWidth="1"/>
    <col min="8" max="8" width="10.36328125" style="50" customWidth="1"/>
    <col min="9" max="9" width="2.36328125" style="50" customWidth="1"/>
    <col min="10" max="11" width="2.453125" style="50" customWidth="1"/>
    <col min="12" max="12" width="2.7265625" style="50" customWidth="1"/>
    <col min="13" max="13" width="2.90625" style="50" customWidth="1"/>
    <col min="14" max="15" width="2.7265625" style="50" customWidth="1"/>
    <col min="16" max="16" width="3" style="50" customWidth="1"/>
    <col min="17" max="19" width="4.7265625" style="50" customWidth="1"/>
    <col min="20" max="22" width="2.90625" style="50" customWidth="1"/>
    <col min="23" max="24" width="2.453125" style="50" customWidth="1"/>
    <col min="25" max="25" width="2.90625" style="50" customWidth="1"/>
    <col min="26" max="26" width="7.7265625" style="50" customWidth="1"/>
    <col min="27" max="27" width="4.7265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7265625" style="50" customWidth="1"/>
    <col min="36" max="37" width="4.36328125" style="50" customWidth="1"/>
    <col min="38" max="38" width="3.36328125" style="50" customWidth="1"/>
    <col min="39" max="39" width="2.7265625" style="50" customWidth="1"/>
    <col min="40" max="40" width="2.90625" style="50" customWidth="1"/>
    <col min="41" max="41" width="10.7265625" style="50" customWidth="1"/>
    <col min="42" max="42" width="2.90625" style="50" customWidth="1"/>
    <col min="43" max="44" width="2.453125" style="50" customWidth="1"/>
    <col min="45" max="45" width="2.7265625" style="50" customWidth="1"/>
    <col min="46" max="46" width="7.7265625" style="50" customWidth="1"/>
    <col min="47" max="47" width="11.7265625" style="50" customWidth="1"/>
    <col min="48" max="48" width="1.90625" style="50" customWidth="1"/>
    <col min="49" max="49" width="5.36328125" style="50" customWidth="1"/>
    <col min="50" max="58" width="9" style="50"/>
    <col min="59" max="59" width="16.26953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三菱電機ビルソリューションズ　株式会社　横浜市内各所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B1:BJ76"/>
  <sheetViews>
    <sheetView showGridLines="0" topLeftCell="A14" zoomScaleNormal="100" workbookViewId="0">
      <selection activeCell="AA28" sqref="AA28:AE28"/>
    </sheetView>
  </sheetViews>
  <sheetFormatPr defaultColWidth="9" defaultRowHeight="12"/>
  <cols>
    <col min="1" max="2" width="2.90625" style="50" customWidth="1"/>
    <col min="3" max="3" width="18.36328125" style="50" customWidth="1"/>
    <col min="4" max="5" width="4.36328125" style="50" customWidth="1"/>
    <col min="6" max="6" width="3.7265625" style="50" customWidth="1"/>
    <col min="7" max="7" width="2.36328125" style="50" customWidth="1"/>
    <col min="8" max="8" width="10.36328125" style="50" customWidth="1"/>
    <col min="9" max="9" width="2.36328125" style="50" customWidth="1"/>
    <col min="10" max="11" width="2.453125" style="50" customWidth="1"/>
    <col min="12" max="12" width="2.7265625" style="50" customWidth="1"/>
    <col min="13" max="13" width="2.90625" style="50" customWidth="1"/>
    <col min="14" max="15" width="2.7265625" style="50" customWidth="1"/>
    <col min="16" max="16" width="3" style="50" customWidth="1"/>
    <col min="17" max="19" width="4.7265625" style="50" customWidth="1"/>
    <col min="20" max="22" width="2.90625" style="50" customWidth="1"/>
    <col min="23" max="24" width="2.453125" style="50" customWidth="1"/>
    <col min="25" max="25" width="2.90625" style="50" customWidth="1"/>
    <col min="26" max="26" width="7.7265625" style="50" customWidth="1"/>
    <col min="27" max="27" width="4.7265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7265625" style="50" customWidth="1"/>
    <col min="36" max="37" width="4.36328125" style="50" customWidth="1"/>
    <col min="38" max="38" width="3.36328125" style="50" customWidth="1"/>
    <col min="39" max="39" width="2.7265625" style="50" customWidth="1"/>
    <col min="40" max="40" width="2.90625" style="50" customWidth="1"/>
    <col min="41" max="41" width="10.7265625" style="50" customWidth="1"/>
    <col min="42" max="42" width="2.90625" style="50" customWidth="1"/>
    <col min="43" max="44" width="2.453125" style="50" customWidth="1"/>
    <col min="45" max="45" width="2.7265625" style="50" customWidth="1"/>
    <col min="46" max="46" width="7.7265625" style="50" customWidth="1"/>
    <col min="47" max="47" width="11.7265625" style="50" customWidth="1"/>
    <col min="48" max="48" width="1.90625" style="50" customWidth="1"/>
    <col min="49" max="49" width="5.36328125" style="50" customWidth="1"/>
    <col min="50" max="58" width="9" style="50"/>
    <col min="59" max="59" width="16.26953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三菱電機ビルソリューションズ　株式会社　横浜市内各所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9.9</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8</v>
      </c>
      <c r="E24" s="729"/>
      <c r="F24" s="729"/>
      <c r="G24" s="211" t="s">
        <v>198</v>
      </c>
      <c r="H24" s="707">
        <f>+F12</f>
        <v>9.9</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9.9</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9.9</v>
      </c>
      <c r="Q27" s="712"/>
      <c r="R27" s="712"/>
      <c r="S27" s="712"/>
      <c r="T27" s="54" t="s">
        <v>38</v>
      </c>
      <c r="U27" s="74"/>
      <c r="V27" s="74"/>
      <c r="Y27" s="72" t="s">
        <v>39</v>
      </c>
      <c r="Z27" s="75"/>
      <c r="AH27" s="63"/>
      <c r="AI27" s="63"/>
      <c r="AJ27" s="63"/>
      <c r="AK27" s="63"/>
      <c r="AL27" s="675">
        <f>+AH18+P27</f>
        <v>9.9</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9.9</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8</v>
      </c>
      <c r="E29" s="729"/>
      <c r="F29" s="729"/>
      <c r="G29" s="211" t="s">
        <v>198</v>
      </c>
      <c r="H29" s="707">
        <f>+AL27</f>
        <v>9.9</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8</v>
      </c>
      <c r="E30" s="729"/>
      <c r="F30" s="729"/>
      <c r="G30" s="211" t="s">
        <v>198</v>
      </c>
      <c r="H30" s="707">
        <f>+AL30</f>
        <v>9.9</v>
      </c>
      <c r="I30" s="708"/>
      <c r="J30" s="211" t="s">
        <v>198</v>
      </c>
      <c r="M30" s="681"/>
      <c r="P30" s="66"/>
      <c r="R30" s="711">
        <f>+ROUND(AA28,1)+ROUND(AA29,1)+ROUND(AA30,1)</f>
        <v>9.9</v>
      </c>
      <c r="S30" s="712"/>
      <c r="T30" s="712"/>
      <c r="U30" s="712"/>
      <c r="V30" s="54" t="s">
        <v>16</v>
      </c>
      <c r="Y30" s="713" t="s">
        <v>186</v>
      </c>
      <c r="Z30" s="714"/>
      <c r="AA30" s="669"/>
      <c r="AB30" s="670"/>
      <c r="AC30" s="670"/>
      <c r="AD30" s="670"/>
      <c r="AE30" s="670"/>
      <c r="AF30" s="54" t="s">
        <v>13</v>
      </c>
      <c r="AL30" s="661">
        <v>9.9</v>
      </c>
      <c r="AM30" s="662"/>
      <c r="AN30" s="662"/>
      <c r="AO30" s="662"/>
      <c r="AP30" s="62" t="s">
        <v>13</v>
      </c>
      <c r="AS30" s="706"/>
      <c r="AT30" s="703"/>
      <c r="AU30" s="703"/>
      <c r="AV30" s="704"/>
      <c r="AW30" s="498"/>
    </row>
    <row r="31" spans="2:49" ht="27" customHeight="1" thickTop="1" thickBot="1">
      <c r="B31" s="740" t="s">
        <v>226</v>
      </c>
      <c r="C31" s="741"/>
      <c r="D31" s="729">
        <v>8</v>
      </c>
      <c r="E31" s="729"/>
      <c r="F31" s="729"/>
      <c r="G31" s="211" t="s">
        <v>198</v>
      </c>
      <c r="H31" s="707">
        <f>+AS24</f>
        <v>9.9</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pageSetUpPr fitToPage="1"/>
  </sheetPr>
  <dimension ref="B1:BJ76"/>
  <sheetViews>
    <sheetView showGridLines="0" tabSelected="1" topLeftCell="A15" zoomScaleNormal="100" workbookViewId="0">
      <selection activeCell="AA28" sqref="AA28:AE28"/>
    </sheetView>
  </sheetViews>
  <sheetFormatPr defaultColWidth="9" defaultRowHeight="12"/>
  <cols>
    <col min="1" max="2" width="2.90625" style="50" customWidth="1"/>
    <col min="3" max="3" width="18.36328125" style="50" customWidth="1"/>
    <col min="4" max="5" width="4.36328125" style="50" customWidth="1"/>
    <col min="6" max="6" width="3.7265625" style="50" customWidth="1"/>
    <col min="7" max="7" width="2.36328125" style="50" customWidth="1"/>
    <col min="8" max="8" width="10.36328125" style="50" customWidth="1"/>
    <col min="9" max="9" width="2.36328125" style="50" customWidth="1"/>
    <col min="10" max="11" width="2.453125" style="50" customWidth="1"/>
    <col min="12" max="12" width="2.7265625" style="50" customWidth="1"/>
    <col min="13" max="13" width="2.90625" style="50" customWidth="1"/>
    <col min="14" max="15" width="2.7265625" style="50" customWidth="1"/>
    <col min="16" max="16" width="3" style="50" customWidth="1"/>
    <col min="17" max="19" width="4.7265625" style="50" customWidth="1"/>
    <col min="20" max="22" width="2.90625" style="50" customWidth="1"/>
    <col min="23" max="24" width="2.453125" style="50" customWidth="1"/>
    <col min="25" max="25" width="2.90625" style="50" customWidth="1"/>
    <col min="26" max="26" width="7.7265625" style="50" customWidth="1"/>
    <col min="27" max="27" width="4.7265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7265625" style="50" customWidth="1"/>
    <col min="36" max="37" width="4.36328125" style="50" customWidth="1"/>
    <col min="38" max="38" width="3.36328125" style="50" customWidth="1"/>
    <col min="39" max="39" width="2.7265625" style="50" customWidth="1"/>
    <col min="40" max="40" width="2.90625" style="50" customWidth="1"/>
    <col min="41" max="41" width="10.7265625" style="50" customWidth="1"/>
    <col min="42" max="42" width="2.90625" style="50" customWidth="1"/>
    <col min="43" max="44" width="2.453125" style="50" customWidth="1"/>
    <col min="45" max="45" width="2.7265625" style="50" customWidth="1"/>
    <col min="46" max="46" width="7.7265625" style="50" customWidth="1"/>
    <col min="47" max="47" width="11.7265625" style="50" customWidth="1"/>
    <col min="48" max="48" width="1.90625" style="50" customWidth="1"/>
    <col min="49" max="49" width="5.36328125" style="50" customWidth="1"/>
    <col min="50" max="58" width="9" style="50"/>
    <col min="59" max="59" width="16.269531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三菱電機ビルソリューションズ　株式会社　横浜市内各所</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497.90000000000003</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v>495.1</v>
      </c>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552.20000000000005</v>
      </c>
      <c r="E24" s="729"/>
      <c r="F24" s="729"/>
      <c r="G24" s="211" t="s">
        <v>198</v>
      </c>
      <c r="H24" s="707">
        <f>+F12</f>
        <v>497.90000000000003</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495.1</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497.90000000000003</v>
      </c>
      <c r="Q27" s="712"/>
      <c r="R27" s="712"/>
      <c r="S27" s="712"/>
      <c r="T27" s="54" t="s">
        <v>38</v>
      </c>
      <c r="U27" s="74"/>
      <c r="V27" s="74"/>
      <c r="Y27" s="72" t="s">
        <v>39</v>
      </c>
      <c r="Z27" s="75"/>
      <c r="AH27" s="63"/>
      <c r="AI27" s="63"/>
      <c r="AJ27" s="63"/>
      <c r="AK27" s="63"/>
      <c r="AL27" s="675">
        <f>+AH18+P27</f>
        <v>497.90000000000003</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495.1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552.20000000000005</v>
      </c>
      <c r="E29" s="729"/>
      <c r="F29" s="729"/>
      <c r="G29" s="211" t="s">
        <v>198</v>
      </c>
      <c r="H29" s="707">
        <f>+AL27</f>
        <v>497.90000000000003</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481.9</v>
      </c>
      <c r="E30" s="729"/>
      <c r="F30" s="729"/>
      <c r="G30" s="211" t="s">
        <v>198</v>
      </c>
      <c r="H30" s="707">
        <f>+AL30</f>
        <v>324.5</v>
      </c>
      <c r="I30" s="708"/>
      <c r="J30" s="211" t="s">
        <v>198</v>
      </c>
      <c r="M30" s="681"/>
      <c r="P30" s="66"/>
      <c r="R30" s="711">
        <f>+ROUND(AA28,1)+ROUND(AA29,1)+ROUND(AA30,1)</f>
        <v>495.1</v>
      </c>
      <c r="S30" s="712"/>
      <c r="T30" s="712"/>
      <c r="U30" s="712"/>
      <c r="V30" s="54" t="s">
        <v>16</v>
      </c>
      <c r="Y30" s="713" t="s">
        <v>186</v>
      </c>
      <c r="Z30" s="714"/>
      <c r="AA30" s="669"/>
      <c r="AB30" s="670"/>
      <c r="AC30" s="670"/>
      <c r="AD30" s="670"/>
      <c r="AE30" s="670"/>
      <c r="AF30" s="54" t="s">
        <v>13</v>
      </c>
      <c r="AL30" s="661">
        <v>324.5</v>
      </c>
      <c r="AM30" s="662"/>
      <c r="AN30" s="662"/>
      <c r="AO30" s="662"/>
      <c r="AP30" s="62" t="s">
        <v>13</v>
      </c>
      <c r="AS30" s="706"/>
      <c r="AT30" s="703"/>
      <c r="AU30" s="703"/>
      <c r="AV30" s="704"/>
      <c r="AW30" s="498"/>
    </row>
    <row r="31" spans="2:51" ht="27" customHeight="1" thickTop="1" thickBot="1">
      <c r="B31" s="740" t="s">
        <v>226</v>
      </c>
      <c r="C31" s="741"/>
      <c r="D31" s="729">
        <v>551.9</v>
      </c>
      <c r="E31" s="729"/>
      <c r="F31" s="729"/>
      <c r="G31" s="211" t="s">
        <v>198</v>
      </c>
      <c r="H31" s="707">
        <f>+AS24</f>
        <v>495.1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2.8</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5"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99.437638079935738</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0</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rgb="FFFFFF00"/>
    <pageSetUpPr fitToPage="1"/>
  </sheetPr>
  <dimension ref="B1:BJ76"/>
  <sheetViews>
    <sheetView showGridLines="0" topLeftCell="A12" zoomScaleNormal="100" workbookViewId="0">
      <selection activeCell="AL30" sqref="AL30:AO30"/>
    </sheetView>
  </sheetViews>
  <sheetFormatPr defaultColWidth="9" defaultRowHeight="12"/>
  <cols>
    <col min="1" max="2" width="2.90625" style="50" customWidth="1"/>
    <col min="3" max="3" width="18.36328125" style="50" customWidth="1"/>
    <col min="4" max="5" width="4.36328125" style="50" customWidth="1"/>
    <col min="6" max="6" width="3.7265625" style="50" customWidth="1"/>
    <col min="7" max="7" width="2.36328125" style="50" customWidth="1"/>
    <col min="8" max="8" width="10.36328125" style="50" customWidth="1"/>
    <col min="9" max="9" width="2.36328125" style="50" customWidth="1"/>
    <col min="10" max="11" width="2.453125" style="50" customWidth="1"/>
    <col min="12" max="12" width="2.7265625" style="50" customWidth="1"/>
    <col min="13" max="13" width="2.90625" style="50" customWidth="1"/>
    <col min="14" max="15" width="2.7265625" style="50" customWidth="1"/>
    <col min="16" max="16" width="3" style="50" customWidth="1"/>
    <col min="17" max="19" width="4.7265625" style="50" customWidth="1"/>
    <col min="20" max="22" width="2.90625" style="50" customWidth="1"/>
    <col min="23" max="24" width="2.453125" style="50" customWidth="1"/>
    <col min="25" max="25" width="2.90625" style="50" customWidth="1"/>
    <col min="26" max="26" width="7.7265625" style="50" customWidth="1"/>
    <col min="27" max="27" width="4.7265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7265625" style="50" customWidth="1"/>
    <col min="36" max="37" width="4.36328125" style="50" customWidth="1"/>
    <col min="38" max="38" width="3.36328125" style="50" customWidth="1"/>
    <col min="39" max="39" width="2.7265625" style="50" customWidth="1"/>
    <col min="40" max="40" width="2.90625" style="50" customWidth="1"/>
    <col min="41" max="41" width="10.7265625" style="50" customWidth="1"/>
    <col min="42" max="42" width="2.90625" style="50" customWidth="1"/>
    <col min="43" max="44" width="2.453125" style="50" customWidth="1"/>
    <col min="45" max="45" width="2.7265625" style="50" customWidth="1"/>
    <col min="46" max="46" width="7.7265625" style="50" customWidth="1"/>
    <col min="47" max="47" width="11.7265625" style="50" customWidth="1"/>
    <col min="48" max="48" width="1.90625" style="50" customWidth="1"/>
    <col min="49" max="49" width="5.36328125" style="50" customWidth="1"/>
    <col min="50" max="58" width="9" style="50"/>
    <col min="59" max="59" width="16.26953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三菱電機ビルソリューションズ　株式会社　横浜市内各所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34.4</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15.7</v>
      </c>
      <c r="E24" s="729"/>
      <c r="F24" s="729"/>
      <c r="G24" s="211" t="s">
        <v>198</v>
      </c>
      <c r="H24" s="707">
        <f>+F12</f>
        <v>34.4</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34.4</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34.4</v>
      </c>
      <c r="Q27" s="712"/>
      <c r="R27" s="712"/>
      <c r="S27" s="712"/>
      <c r="T27" s="54" t="s">
        <v>38</v>
      </c>
      <c r="U27" s="74"/>
      <c r="V27" s="74"/>
      <c r="Y27" s="72" t="s">
        <v>39</v>
      </c>
      <c r="Z27" s="75"/>
      <c r="AH27" s="63"/>
      <c r="AI27" s="63"/>
      <c r="AJ27" s="63"/>
      <c r="AK27" s="63"/>
      <c r="AL27" s="675">
        <f>+AH18+P27</f>
        <v>34.4</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34.4</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15.7</v>
      </c>
      <c r="E29" s="729"/>
      <c r="F29" s="729"/>
      <c r="G29" s="211" t="s">
        <v>198</v>
      </c>
      <c r="H29" s="707">
        <f>+AL27</f>
        <v>34.4</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5.5</v>
      </c>
      <c r="E30" s="729"/>
      <c r="F30" s="729"/>
      <c r="G30" s="211" t="s">
        <v>198</v>
      </c>
      <c r="H30" s="707">
        <f>+AL30</f>
        <v>14.5</v>
      </c>
      <c r="I30" s="708"/>
      <c r="J30" s="211" t="s">
        <v>198</v>
      </c>
      <c r="M30" s="681"/>
      <c r="P30" s="66"/>
      <c r="R30" s="711">
        <f>+ROUND(AA28,1)+ROUND(AA29,1)+ROUND(AA30,1)</f>
        <v>34.4</v>
      </c>
      <c r="S30" s="712"/>
      <c r="T30" s="712"/>
      <c r="U30" s="712"/>
      <c r="V30" s="54" t="s">
        <v>16</v>
      </c>
      <c r="Y30" s="713" t="s">
        <v>186</v>
      </c>
      <c r="Z30" s="714"/>
      <c r="AA30" s="669"/>
      <c r="AB30" s="670"/>
      <c r="AC30" s="670"/>
      <c r="AD30" s="670"/>
      <c r="AE30" s="670"/>
      <c r="AF30" s="54" t="s">
        <v>13</v>
      </c>
      <c r="AL30" s="661">
        <v>14.5</v>
      </c>
      <c r="AM30" s="662"/>
      <c r="AN30" s="662"/>
      <c r="AO30" s="662"/>
      <c r="AP30" s="62" t="s">
        <v>13</v>
      </c>
      <c r="AS30" s="706"/>
      <c r="AT30" s="703"/>
      <c r="AU30" s="703"/>
      <c r="AV30" s="704"/>
      <c r="AW30" s="498"/>
    </row>
    <row r="31" spans="2:49" ht="27" customHeight="1" thickTop="1" thickBot="1">
      <c r="B31" s="740" t="s">
        <v>226</v>
      </c>
      <c r="C31" s="741"/>
      <c r="D31" s="729">
        <v>15.7</v>
      </c>
      <c r="E31" s="729"/>
      <c r="F31" s="729"/>
      <c r="G31" s="211" t="s">
        <v>198</v>
      </c>
      <c r="H31" s="707">
        <f>+AS24</f>
        <v>34.4</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FFC000"/>
    <pageSetUpPr fitToPage="1"/>
  </sheetPr>
  <dimension ref="B1:BJ76"/>
  <sheetViews>
    <sheetView showGridLines="0" topLeftCell="A14" zoomScaleNormal="100" workbookViewId="0">
      <selection activeCell="AA28" sqref="AA28:AE28"/>
    </sheetView>
  </sheetViews>
  <sheetFormatPr defaultColWidth="9" defaultRowHeight="12"/>
  <cols>
    <col min="1" max="2" width="2.90625" style="50" customWidth="1"/>
    <col min="3" max="3" width="18.36328125" style="50" customWidth="1"/>
    <col min="4" max="5" width="4.36328125" style="50" customWidth="1"/>
    <col min="6" max="6" width="3.7265625" style="50" customWidth="1"/>
    <col min="7" max="7" width="2.36328125" style="50" customWidth="1"/>
    <col min="8" max="8" width="10.36328125" style="50" customWidth="1"/>
    <col min="9" max="9" width="2.36328125" style="50" customWidth="1"/>
    <col min="10" max="11" width="2.453125" style="50" customWidth="1"/>
    <col min="12" max="12" width="2.7265625" style="50" customWidth="1"/>
    <col min="13" max="13" width="2.90625" style="50" customWidth="1"/>
    <col min="14" max="15" width="2.7265625" style="50" customWidth="1"/>
    <col min="16" max="16" width="3" style="50" customWidth="1"/>
    <col min="17" max="19" width="4.7265625" style="50" customWidth="1"/>
    <col min="20" max="22" width="2.90625" style="50" customWidth="1"/>
    <col min="23" max="24" width="2.453125" style="50" customWidth="1"/>
    <col min="25" max="25" width="2.90625" style="50" customWidth="1"/>
    <col min="26" max="26" width="7.7265625" style="50" customWidth="1"/>
    <col min="27" max="27" width="4.7265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7265625" style="50" customWidth="1"/>
    <col min="36" max="37" width="4.36328125" style="50" customWidth="1"/>
    <col min="38" max="38" width="3.36328125" style="50" customWidth="1"/>
    <col min="39" max="39" width="2.7265625" style="50" customWidth="1"/>
    <col min="40" max="40" width="2.90625" style="50" customWidth="1"/>
    <col min="41" max="41" width="10.7265625" style="50" customWidth="1"/>
    <col min="42" max="42" width="2.90625" style="50" customWidth="1"/>
    <col min="43" max="44" width="2.453125" style="50" customWidth="1"/>
    <col min="45" max="45" width="2.7265625" style="50" customWidth="1"/>
    <col min="46" max="46" width="7.7265625" style="50" customWidth="1"/>
    <col min="47" max="47" width="11.7265625" style="50" customWidth="1"/>
    <col min="48" max="48" width="1.90625" style="50" customWidth="1"/>
    <col min="49" max="49" width="5.36328125" style="50" customWidth="1"/>
    <col min="50" max="58" width="9" style="50"/>
    <col min="59" max="59" width="16.26953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三菱電機ビルソリューションズ　株式会社　横浜市内各所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50.9</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22.9</v>
      </c>
      <c r="E24" s="729"/>
      <c r="F24" s="729"/>
      <c r="G24" s="211" t="s">
        <v>198</v>
      </c>
      <c r="H24" s="707">
        <f>+F12</f>
        <v>50.9</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50.9</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50.9</v>
      </c>
      <c r="Q27" s="712"/>
      <c r="R27" s="712"/>
      <c r="S27" s="712"/>
      <c r="T27" s="54" t="s">
        <v>38</v>
      </c>
      <c r="U27" s="74"/>
      <c r="V27" s="74"/>
      <c r="Y27" s="72" t="s">
        <v>39</v>
      </c>
      <c r="Z27" s="75"/>
      <c r="AH27" s="63"/>
      <c r="AI27" s="63"/>
      <c r="AJ27" s="63"/>
      <c r="AK27" s="63"/>
      <c r="AL27" s="675">
        <f>+AH18+P27</f>
        <v>50.9</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50.9</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22.9</v>
      </c>
      <c r="E29" s="729"/>
      <c r="F29" s="729"/>
      <c r="G29" s="211" t="s">
        <v>198</v>
      </c>
      <c r="H29" s="707">
        <f>+AL27</f>
        <v>50.9</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5.4</v>
      </c>
      <c r="E30" s="729"/>
      <c r="F30" s="729"/>
      <c r="G30" s="211" t="s">
        <v>198</v>
      </c>
      <c r="H30" s="707">
        <f>+AL30</f>
        <v>13.8</v>
      </c>
      <c r="I30" s="708"/>
      <c r="J30" s="211" t="s">
        <v>198</v>
      </c>
      <c r="M30" s="681"/>
      <c r="P30" s="66"/>
      <c r="R30" s="711">
        <f>+ROUND(AA28,1)+ROUND(AA29,1)+ROUND(AA30,1)</f>
        <v>50.9</v>
      </c>
      <c r="S30" s="712"/>
      <c r="T30" s="712"/>
      <c r="U30" s="712"/>
      <c r="V30" s="54" t="s">
        <v>16</v>
      </c>
      <c r="Y30" s="713" t="s">
        <v>186</v>
      </c>
      <c r="Z30" s="714"/>
      <c r="AA30" s="669"/>
      <c r="AB30" s="670"/>
      <c r="AC30" s="670"/>
      <c r="AD30" s="670"/>
      <c r="AE30" s="670"/>
      <c r="AF30" s="54" t="s">
        <v>13</v>
      </c>
      <c r="AL30" s="661">
        <v>13.8</v>
      </c>
      <c r="AM30" s="662"/>
      <c r="AN30" s="662"/>
      <c r="AO30" s="662"/>
      <c r="AP30" s="62" t="s">
        <v>13</v>
      </c>
      <c r="AS30" s="706"/>
      <c r="AT30" s="703"/>
      <c r="AU30" s="703"/>
      <c r="AV30" s="704"/>
      <c r="AW30" s="498"/>
    </row>
    <row r="31" spans="2:49" ht="27" customHeight="1" thickTop="1" thickBot="1">
      <c r="B31" s="740" t="s">
        <v>226</v>
      </c>
      <c r="C31" s="741"/>
      <c r="D31" s="729">
        <v>22.9</v>
      </c>
      <c r="E31" s="729"/>
      <c r="F31" s="729"/>
      <c r="G31" s="211" t="s">
        <v>198</v>
      </c>
      <c r="H31" s="707">
        <f>+AS24</f>
        <v>50.9</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2025-07-04T10:00:35Z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