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defaultThemeVersion="124226"/>
  <xr:revisionPtr revIDLastSave="0" documentId="13_ncr:1_{BE6A8DD5-3B97-4182-8108-121DD0451207}"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72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O22" i="84"/>
  <c r="T51" i="94" s="1"/>
  <c r="S47" i="94"/>
  <c r="S46" i="94"/>
  <c r="S44" i="94"/>
  <c r="S24" i="94"/>
  <c r="S23" i="94"/>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AK31" i="78" s="1"/>
  <c r="L52" i="94" s="1"/>
  <c r="X18" i="81"/>
  <c r="AK27" i="81"/>
  <c r="AK31" i="81" s="1"/>
  <c r="S52" i="94" s="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AK31" i="84" s="1"/>
  <c r="T52" i="94" s="1"/>
  <c r="O16" i="75"/>
  <c r="I50" i="94" s="1"/>
  <c r="X21" i="75"/>
  <c r="AK27" i="89"/>
  <c r="X18" i="77"/>
  <c r="AA41" i="94"/>
  <c r="AK27" i="75"/>
  <c r="AK31" i="75" s="1"/>
  <c r="I52" i="94" s="1"/>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<sst xmlns="http://schemas.openxmlformats.org/spreadsheetml/2006/main" count="3171" uniqueCount="459">
  <si>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</si>
  <si>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</si>
  <si>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</si>
  <si>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</si>
  <si>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</si>
  <si>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</si>
  <si>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</si>
  <si>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</si>
  <si>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</si>
  <si>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</si>
  <si>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</si>
  <si>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</si>
  <si>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</si>
  <si>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</si>
  <si>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</si>
  <si>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</si>
  <si>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</si>
  <si>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</si>
  <si>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</si>
  <si>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</si>
  <si>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</si>
  <si>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</si>
  <si>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</si>
  <si>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</si>
  <si>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</si>
  <si>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</si>
  <si>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</si>
  <si>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</si>
  <si>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</si>
  <si>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</si>
  <si>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</si>
  <si>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</si>
  <si>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</si>
  <si>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</si>
  <si>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</si>
  <si>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</si>
  <si>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</si>
  <si>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</si>
  <si>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</si>
  <si>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</si>
  <si>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</si>
  <si>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</si>
  <si>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</si>
  <si>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</si>
  <si>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</si>
  <si>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</si>
  <si>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</si>
  <si>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</si>
  <si>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</si>
  <si>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</si>
  <si>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</si>
  <si>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</si>
  <si>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</si>
  <si>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</si>
  <si>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</si>
  <si>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</si>
  <si>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</si>
  <si>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</si>
  <si>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</si>
  <si>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</si>
  <si>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</si>
  <si>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</si>
  <si>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</si>
  <si>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</si>
  <si>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</si>
  <si>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</si>
  <si>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</si>
  <si>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</si>
  <si>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</si>
  <si>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</si>
  <si>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</si>
  <si>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</si>
  <si>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</si>
  <si>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</si>
  <si>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</si>
  <si>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</si>
  <si>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</si>
  <si>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</si>
  <si>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</si>
  <si>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</si>
  <si>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</si>
  <si>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</si>
  <si>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</si>
  <si>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</si>
  <si>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</si>
  <si>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</si>
  <si>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</si>
  <si>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</si>
  <si>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</si>
  <si>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</si>
  <si>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</si>
  <si>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</si>
  <si>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</si>
  <si>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</si>
  <si>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</si>
  <si>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</si>
  <si>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</si>
  <si>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</si>
  <si>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</si>
  <si>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</si>
  <si>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</si>
  <si>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</si>
  <si>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</si>
  <si>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</si>
  <si>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</si>
  <si>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</si>
  <si>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</si>
  <si>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</si>
  <si>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</si>
  <si>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</si>
  <si>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</si>
  <si>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</si>
  <si>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</si>
  <si>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</si>
  <si>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</si>
  <si>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</si>
  <si>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</si>
  <si>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</si>
  <si>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</si>
  <si>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</si>
  <si>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</si>
  <si>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</si>
  <si>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</si>
  <si>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</si>
  <si>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</si>
  <si>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</si>
  <si>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</si>
  <si>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</si>
  <si>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</si>
  <si>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</si>
  <si>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</si>
  <si>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</si>
  <si>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</si>
  <si>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</si>
  <si>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</si>
  <si>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</si>
  <si>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</si>
  <si>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</si>
  <si>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</si>
  <si>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</si>
  <si>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</si>
  <si>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</si>
  <si>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</si>
  <si>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</si>
  <si>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</si>
  <si>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</si>
  <si>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</si>
  <si>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</si>
  <si>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</si>
  <si>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</si>
  <si>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</si>
  <si>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</si>
  <si>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</si>
  <si>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</si>
  <si>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</si>
  <si>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</si>
  <si>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</si>
  <si>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</si>
  <si>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</si>
  <si>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</si>
  <si>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</si>
  <si>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</si>
  <si>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</si>
  <si>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</si>
  <si>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</si>
  <si>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</si>
  <si>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</si>
  <si>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</si>
  <si>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</si>
  <si>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</si>
  <si>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</si>
  <si>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</si>
  <si>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</si>
  <si>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</si>
  <si>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</si>
  <si>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</si>
  <si>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</si>
  <si>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</si>
  <si>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</si>
  <si>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</si>
  <si>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</si>
  <si>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</si>
  <si>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</si>
  <si>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</si>
  <si>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</si>
  <si>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</si>
  <si>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</si>
  <si>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</si>
  <si>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</si>
  <si>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</si>
  <si>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</si>
  <si>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</si>
  <si>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</si>
  <si>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</si>
  <si>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</si>
  <si>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</si>
  <si>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</si>
  <si>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</si>
  <si>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</si>
  <si>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</si>
  <si>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</si>
  <si>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</si>
  <si>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</si>
  <si>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</si>
  <si>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</si>
  <si>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</si>
  <si>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</si>
  <si>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</si>
  <si>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</si>
  <si>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</si>
  <si>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</si>
  <si>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</si>
  <si>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</si>
  <si>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</si>
  <si>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</si>
  <si>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</si>
  <si>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</si>
  <si>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</si>
  <si>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</si>
  <si>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</si>
  <si>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</si>
  <si>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</si>
  <si>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</si>
  <si>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</si>
  <si>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</si>
  <si>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</si>
  <si>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</si>
  <si>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</si>
  <si>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</si>
  <si>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</si>
  <si>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</si>
  <si>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</si>
  <si>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</si>
  <si>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</si>
  <si>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</si>
  <si>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</si>
  <si>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</si>
  <si>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</si>
  <si>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</si>
  <si>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</si>
  <si>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</si>
  <si>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</si>
  <si>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</si>
  <si>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</si>
  <si>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</si>
  <si>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</si>
  <si>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</si>
  <si>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</si>
  <si>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</si>
  <si>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</si>
  <si>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</si>
  <si>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</si>
  <si>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</si>
  <si>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</si>
  <si>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</si>
  <si>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</si>
  <si>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</si>
  <si>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</si>
  <si>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</si>
  <si>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</si>
  <si>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</si>
  <si>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</si>
  <si>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</si>
  <si>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</si>
  <si>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</si>
  <si>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</si>
  <si>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</si>
  <si>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</si>
  <si>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</si>
  <si>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</si>
  <si>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</si>
  <si>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</si>
  <si>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</si>
  <si>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</si>
  <si>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</si>
  <si>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</si>
  <si>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</si>
  <si>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</si>
  <si>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</si>
  <si>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</si>
  <si>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</si>
  <si>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</si>
  <si>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</si>
  <si>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</si>
  <si>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</si>
  <si>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</si>
  <si>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</si>
  <si>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</si>
  <si>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</si>
  <si>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</si>
  <si>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</si>
  <si>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</si>
  <si>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</si>
  <si>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</si>
  <si>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</si>
  <si>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</si>
  <si>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</si>
  <si>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</si>
  <si>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</si>
  <si>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</si>
  <si>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</si>
  <si>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</si>
  <si>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</si>
  <si>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</si>
  <si>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</si>
  <si>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</si>
  <si>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</si>
  <si>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</si>
  <si>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</si>
  <si>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</si>
  <si>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</si>
  <si>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</si>
  <si>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</si>
  <si>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</si>
  <si>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</si>
  <si>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</si>
  <si>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</si>
  <si>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</si>
  <si>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</si>
  <si>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</si>
  <si>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</si>
  <si>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</si>
  <si>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</si>
  <si>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</si>
  <si>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</si>
  <si>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</si>
  <si>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</si>
  <si>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</si>
  <si>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</si>
  <si>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</si>
  <si>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</si>
  <si>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</si>
  <si>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</si>
  <si>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</si>
  <si>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</si>
  <si>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</si>
  <si>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</si>
  <si>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</si>
  <si>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</si>
  <si>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</si>
  <si>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</si>
  <si>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</si>
  <si>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</si>
  <si>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</si>
  <si>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</si>
  <si>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</si>
  <si>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</si>
  <si>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</si>
  <si>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</si>
  <si>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</si>
  <si>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</si>
  <si>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</si>
  <si>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</si>
  <si>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</si>
  <si>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</si>
  <si>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</si>
  <si>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</si>
  <si>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</si>
  <si>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</si>
  <si>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</si>
  <si>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</si>
  <si>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</si>
  <si>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</si>
  <si>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</si>
  <si>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</si>
  <si>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</si>
  <si>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</si>
  <si>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</si>
  <si>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</si>
  <si>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</si>
  <si>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</si>
  <si>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</si>
  <si>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</si>
  <si>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</si>
  <si>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</si>
  <si>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</si>
  <si>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</si>
  <si>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</si>
  <si>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</si>
  <si>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</si>
  <si>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</si>
  <si>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</si>
  <si>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</si>
  <si>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</si>
  <si>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</si>
  <si>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</si>
  <si>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</si>
  <si>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</si>
  <si>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</si>
  <si>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</si>
  <si>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</si>
  <si>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</si>
  <si>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</si>
  <si>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</si>
  <si>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</si>
  <si>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</si>
  <si>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</si>
  <si>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</si>
  <si>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</si>
  <si>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</si>
  <si>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</si>
  <si>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</si>
  <si>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</si>
  <si>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</si>
  <si>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</si>
  <si>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</si>
  <si>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</si>
  <si>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</si>
  <si>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</si>
  <si>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</si>
  <si>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</si>
  <si>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</si>
  <si>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</si>
  <si>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</si>
  <si>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</si>
  <si>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</si>
  <si>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</si>
  <si>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</si>
  <si>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</si>
  <si>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</si>
  <si>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</si>
  <si>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</si>
  <si>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</si>
  <si>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</si>
  <si>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</si>
  <si>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</si>
  <si>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</si>
  <si>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</si>
  <si>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</si>
  <si>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</si>
  <si>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</si>
  <si>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</si>
  <si>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</si>
  <si>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</si>
  <si>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</si>
  <si>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</si>
  <si>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</si>
  <si>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</si>
  <si>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</si>
  <si>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</si>
  <si>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</si>
  <si>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</si>
  <si>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</si>
  <si>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</si>
  <si>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</si>
  <si>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</si>
  <si>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汚泥⇒油水分離⇒最終処分・再資源化
廃油⇒蒸留⇒再資源化
廃アルカリ⇒中和⇒最終処分
廃プラスティック類⇒破砕・圧縮⇒再資源化
紙くず⇒破砕・圧縮⇒再資源化
木くず⇒破砕・圧縮⇒再資源化
金属⇒破砕⇒再資源化
ガラスくず・コンクリートくず・陶磁器⇒破砕⇒再資源化
がれき類⇒破砕⇒再資源化</t>
    <phoneticPr fontId="3"/>
  </si>
  <si>
    <t>・金属くずの分類推進により、有価物処理の増加を図り排出量の抑制を実施した。</t>
    <phoneticPr fontId="3"/>
  </si>
  <si>
    <t>・前年度と同様の対策を実施する。</t>
    <phoneticPr fontId="3"/>
  </si>
  <si>
    <t>0842　　昇降設備工事業</t>
    <phoneticPr fontId="3"/>
  </si>
  <si>
    <t>横浜市長</t>
    <phoneticPr fontId="3"/>
  </si>
  <si>
    <t>Ｄ－建設業</t>
    <phoneticPr fontId="3"/>
  </si>
  <si>
    <t>０３－６２５７－０２０４</t>
    <phoneticPr fontId="3"/>
  </si>
  <si>
    <t>別紙 横浜支社環境推進体制　参照</t>
    <rPh sb="3" eb="5">
      <t>ヨコハマ</t>
    </rPh>
    <rPh sb="5" eb="7">
      <t>シシャ</t>
    </rPh>
    <rPh sb="7" eb="9">
      <t>カンキョウ</t>
    </rPh>
    <rPh sb="9" eb="11">
      <t>スイシン</t>
    </rPh>
    <rPh sb="11" eb="13">
      <t>タイセイ</t>
    </rPh>
    <rPh sb="14" eb="16">
      <t>サンショウ</t>
    </rPh>
    <phoneticPr fontId="3"/>
  </si>
  <si>
    <t>三菱電機ビルソリューションズ株式会社
東日本支社　資材部長　片倉知一　　　</t>
    <phoneticPr fontId="3"/>
  </si>
  <si>
    <t>三菱電機ビルソリューションズ　株式会社　横浜市内各所</t>
    <phoneticPr fontId="3"/>
  </si>
  <si>
    <t>東京都千代田区丸の内２－５－１</t>
    <phoneticPr fontId="3"/>
  </si>
  <si>
    <t>神奈川県横浜市神奈川神大寺３－３３－１２　他　横浜市内各現場</t>
    <phoneticPr fontId="3"/>
  </si>
  <si>
    <t>令和  　7年  6月 30日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</si>
</sst>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4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4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B19" zoomScale="115" zoomScaleNormal="115" zoomScaleSheetLayoutView="115" workbookViewId="0">
      <selection activeCell="L40" sqref="L40:U40"/>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458</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450</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456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454</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452</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455</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2653</v>
      </c>
      <c r="Q49" s="726"/>
      <c r="R49" s="726"/>
      <c r="S49" s="726"/>
      <c r="T49" s="726"/>
      <c r="U49" s="727"/>
    </row>
    <row r="50" spans="3:54" ht="26.25" customHeight="1" x14ac:dyDescent="0.15">
      <c r="C50" s="697" t="s">
        <v>11</v>
      </c>
      <c r="D50" s="698"/>
      <c r="E50" s="699"/>
      <c r="F50" s="708" t="s">
        <v>457</v>
      </c>
      <c r="G50" s="709"/>
      <c r="H50" s="709"/>
      <c r="I50" s="709"/>
      <c r="J50" s="709"/>
      <c r="K50" s="709"/>
      <c r="L50" s="709"/>
      <c r="M50" s="709"/>
      <c r="N50" s="592" t="s">
        <v>172</v>
      </c>
      <c r="O50" s="595"/>
      <c r="P50" s="596"/>
      <c r="Q50" s="712" t="s">
        <v>452</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451</v>
      </c>
      <c r="G54" s="793"/>
      <c r="H54" s="793"/>
      <c r="I54" s="793"/>
      <c r="J54" s="793"/>
      <c r="K54" s="793"/>
      <c r="L54" s="38" t="s">
        <v>48</v>
      </c>
      <c r="M54" s="38"/>
      <c r="N54" s="797" t="s">
        <v>449</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96364</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v>608</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446</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453</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9</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1257.8999999999999</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447</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9</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1199.1999999999998</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448</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1257.8999999999999</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f>+別紙!AA15</f>
        <v>689.1</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1254.8999999999999</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1199.1999999999998</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501</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1195</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topLeftCell="A18"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topLeftCell="A15"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568.5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596.29999999999995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566.5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568.5</v>
      </c>
      <c r="P27" s="881"/>
      <c r="Q27" s="881"/>
      <c r="R27" s="881"/>
      <c r="S27" s="59" t="s">
        <v>38</v>
      </c>
      <c r="T27" s="80"/>
      <c r="U27" s="80"/>
      <c r="X27" s="78" t="s">
        <v>39</v>
      </c>
      <c r="Y27" s="81"/>
      <c r="AG27" s="68"/>
      <c r="AH27" s="68"/>
      <c r="AI27" s="68"/>
      <c r="AJ27" s="68"/>
      <c r="AK27" s="831">
        <f>+AG18+O27</f>
        <v>568.5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566.5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596.29999999999995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277.60000000000002</v>
      </c>
      <c r="G30" s="837"/>
      <c r="H30" s="234" t="s">
        <v>198</v>
      </c>
      <c r="L30" s="845"/>
      <c r="O30" s="71"/>
      <c r="Q30" s="847">
        <f>+ROUND(Z28,1)+ROUND(Z29,1)+ROUND(Z30,1)</f>
        <v>566.5</v>
      </c>
      <c r="R30" s="881"/>
      <c r="S30" s="881"/>
      <c r="T30" s="881"/>
      <c r="U30" s="59" t="s">
        <v>16</v>
      </c>
      <c r="X30" s="889" t="s">
        <v>186</v>
      </c>
      <c r="Y30" s="890"/>
      <c r="Z30" s="833"/>
      <c r="AA30" s="834"/>
      <c r="AB30" s="834"/>
      <c r="AC30" s="834"/>
      <c r="AD30" s="834"/>
      <c r="AE30" s="59" t="s">
        <v>13</v>
      </c>
      <c r="AK30" s="818">
        <v>263.7</v>
      </c>
      <c r="AL30" s="819"/>
      <c r="AM30" s="819"/>
      <c r="AN30" s="819"/>
      <c r="AO30" s="67" t="s">
        <v>13</v>
      </c>
      <c r="AR30" s="830"/>
      <c r="AS30" s="827"/>
      <c r="AT30" s="827"/>
      <c r="AU30" s="828"/>
    </row>
    <row r="31" spans="2:48" ht="27" customHeight="1" thickTop="1" thickBot="1" x14ac:dyDescent="0.2">
      <c r="B31" s="853" t="s">
        <v>375</v>
      </c>
      <c r="C31" s="842"/>
      <c r="D31" s="842"/>
      <c r="E31" s="843"/>
      <c r="F31" s="836">
        <v>596.29999999999995</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2</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topLeftCell="A22"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12.6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13.2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12.5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12.6</v>
      </c>
      <c r="P27" s="881"/>
      <c r="Q27" s="881"/>
      <c r="R27" s="881"/>
      <c r="S27" s="59" t="s">
        <v>38</v>
      </c>
      <c r="T27" s="80"/>
      <c r="U27" s="80"/>
      <c r="X27" s="78" t="s">
        <v>39</v>
      </c>
      <c r="Y27" s="81"/>
      <c r="AG27" s="68"/>
      <c r="AH27" s="68"/>
      <c r="AI27" s="68"/>
      <c r="AJ27" s="68"/>
      <c r="AK27" s="831">
        <f>+AG18+O27</f>
        <v>12.6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12.5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13.2</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10.9</v>
      </c>
      <c r="G30" s="837"/>
      <c r="H30" s="234" t="s">
        <v>198</v>
      </c>
      <c r="L30" s="845"/>
      <c r="O30" s="71"/>
      <c r="Q30" s="847">
        <f>+ROUND(Z28,1)+ROUND(Z29,1)+ROUND(Z30,1)</f>
        <v>12.5</v>
      </c>
      <c r="R30" s="881"/>
      <c r="S30" s="881"/>
      <c r="T30" s="881"/>
      <c r="U30" s="59" t="s">
        <v>16</v>
      </c>
      <c r="X30" s="889" t="s">
        <v>186</v>
      </c>
      <c r="Y30" s="890"/>
      <c r="Z30" s="833"/>
      <c r="AA30" s="834"/>
      <c r="AB30" s="834"/>
      <c r="AC30" s="834"/>
      <c r="AD30" s="834"/>
      <c r="AE30" s="59" t="s">
        <v>13</v>
      </c>
      <c r="AK30" s="818">
        <v>5.5</v>
      </c>
      <c r="AL30" s="819"/>
      <c r="AM30" s="819"/>
      <c r="AN30" s="819"/>
      <c r="AO30" s="67" t="s">
        <v>13</v>
      </c>
      <c r="AR30" s="830"/>
      <c r="AS30" s="827"/>
      <c r="AT30" s="827"/>
      <c r="AU30" s="828"/>
    </row>
    <row r="31" spans="2:48" ht="27" customHeight="1" thickTop="1" thickBot="1" x14ac:dyDescent="0.2">
      <c r="B31" s="853" t="s">
        <v>375</v>
      </c>
      <c r="C31" s="842"/>
      <c r="D31" s="842"/>
      <c r="E31" s="843"/>
      <c r="F31" s="836">
        <v>13.1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0.1</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4"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19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20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19</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19</v>
      </c>
      <c r="P27" s="881"/>
      <c r="Q27" s="881"/>
      <c r="R27" s="881"/>
      <c r="S27" s="59" t="s">
        <v>38</v>
      </c>
      <c r="T27" s="80"/>
      <c r="U27" s="80"/>
      <c r="X27" s="78" t="s">
        <v>39</v>
      </c>
      <c r="Y27" s="81"/>
      <c r="AG27" s="68"/>
      <c r="AH27" s="68"/>
      <c r="AI27" s="68"/>
      <c r="AJ27" s="68"/>
      <c r="AK27" s="831">
        <f>+AG18+O27</f>
        <v>19</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19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20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14.1</v>
      </c>
      <c r="G30" s="837"/>
      <c r="H30" s="234" t="s">
        <v>198</v>
      </c>
      <c r="L30" s="845"/>
      <c r="O30" s="71"/>
      <c r="Q30" s="847">
        <f>+ROUND(Z28,1)+ROUND(Z29,1)+ROUND(Z30,1)</f>
        <v>19</v>
      </c>
      <c r="R30" s="881"/>
      <c r="S30" s="881"/>
      <c r="T30" s="881"/>
      <c r="U30" s="59" t="s">
        <v>16</v>
      </c>
      <c r="X30" s="889" t="s">
        <v>186</v>
      </c>
      <c r="Y30" s="890"/>
      <c r="Z30" s="833"/>
      <c r="AA30" s="834"/>
      <c r="AB30" s="834"/>
      <c r="AC30" s="834"/>
      <c r="AD30" s="834"/>
      <c r="AE30" s="59" t="s">
        <v>13</v>
      </c>
      <c r="AK30" s="818">
        <v>13.4</v>
      </c>
      <c r="AL30" s="819"/>
      <c r="AM30" s="819"/>
      <c r="AN30" s="819"/>
      <c r="AO30" s="67" t="s">
        <v>13</v>
      </c>
      <c r="AR30" s="830"/>
      <c r="AS30" s="827"/>
      <c r="AT30" s="827"/>
      <c r="AU30" s="828"/>
    </row>
    <row r="31" spans="2:48" ht="27" customHeight="1" thickTop="1" thickBot="1" x14ac:dyDescent="0.2">
      <c r="B31" s="853" t="s">
        <v>375</v>
      </c>
      <c r="C31" s="842"/>
      <c r="D31" s="842"/>
      <c r="E31" s="843"/>
      <c r="F31" s="836">
        <v>20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topLeftCell="A6"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三菱電機ビルソリューションズ　株式会社　横浜市内各所</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topLeftCell="A18"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59"/>
  <sheetViews>
    <sheetView showGridLines="0" topLeftCell="A19" zoomScale="80" zoomScaleNormal="80" workbookViewId="0">
      <selection activeCell="I43" sqref="I43"/>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三菱電機ビルソリューションズ　株式会社　横浜市内各所</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5.3</v>
      </c>
      <c r="I9" s="507">
        <f>IF(OR(ｳ.廃油!F24&gt;0,ｳ.廃油!F24&lt;0),ｳ.廃油!F24,IF(I$19&gt;0,"0",0))</f>
        <v>30</v>
      </c>
      <c r="J9" s="507">
        <f>IF(OR(ｴ.廃酸!$F24&gt;0,ｴ.廃酸!$F24&lt;0),ｴ.廃酸!F24,IF(J$19&gt;0,"0",0))</f>
        <v>0</v>
      </c>
      <c r="K9" s="507">
        <f>IF(OR(ｵ.廃ｱﾙｶﾘ!$F24&gt;0,ｵ.廃ｱﾙｶﾘ!$F24&lt;0),ｵ.廃ｱﾙｶﾘ!F24,IF(K$19&gt;0,"0",0))</f>
        <v>9.9</v>
      </c>
      <c r="L9" s="507">
        <f>IF(OR(ｶ.廃ﾌﾟﾗ類!F24&gt;0,ｶ.廃ﾌﾟﾗ類!F24&lt;0),ｶ.廃ﾌﾟﾗ類!F24,IF(L$19&gt;0,"0",0))</f>
        <v>497.90000000000003</v>
      </c>
      <c r="M9" s="507">
        <f>IF(OR(ｷ.紙くず!F24&gt;0,ｷ.紙くず!F24&lt;0),ｷ.紙くず!F24,IF(M$19&gt;0,"0",0))</f>
        <v>34.4</v>
      </c>
      <c r="N9" s="507">
        <f>IF(OR(ｸ.木くず!F24&gt;0,ｸ.木くず!F24&lt;0),ｸ.木くず!F24,IF(N$19&gt;0,"0",0))</f>
        <v>50.9</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596.29999999999995</v>
      </c>
      <c r="T9" s="507">
        <f>IF(OR(ｾ.ｶﾞﾗｽ･ｺﾝｸﾘ･陶磁器くず!F24&gt;0,ｾ.ｶﾞﾗｽ･ｺﾝｸﾘ･陶磁器くず!F24&lt;0),ｾ.ｶﾞﾗｽ･ｺﾝｸﾘ･陶磁器くず!F24,IF(T$19&gt;0,"0",0))</f>
        <v>13.2</v>
      </c>
      <c r="U9" s="507">
        <f>IF(OR(ｿ.鉱さい!F24&gt;0,ｿ.鉱さい!F24&lt;0),ｿ.鉱さい!F24,IF(U$19&gt;0,"0",0))</f>
        <v>0</v>
      </c>
      <c r="V9" s="507">
        <f>IF(OR(ﾀ.がれき類!F24&gt;0,ﾀ.がれき類!F24&lt;0),ﾀ.がれき類!F24,IF(V$19&gt;0,"0",0))</f>
        <v>20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1257.8999999999999</v>
      </c>
    </row>
    <row r="10" spans="2:27" ht="24" customHeight="1" x14ac:dyDescent="0.15">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5.3</v>
      </c>
      <c r="I14" s="513">
        <f>IF(OR(ｳ.廃油!F29&gt;0,ｳ.廃油!F29&lt;0),ｳ.廃油!F29,IF(I$19&gt;0,"0",0))</f>
        <v>30</v>
      </c>
      <c r="J14" s="513">
        <f>IF(OR(ｴ.廃酸!$F29&gt;0,ｴ.廃酸!$F29&lt;0),ｴ.廃酸!F29,IF(J$19&gt;0,"0",0))</f>
        <v>0</v>
      </c>
      <c r="K14" s="513">
        <f>IF(OR(ｵ.廃ｱﾙｶﾘ!$F29&gt;0,ｵ.廃ｱﾙｶﾘ!$F29&lt;0),ｵ.廃ｱﾙｶﾘ!F29,IF(K$19&gt;0,"0",0))</f>
        <v>9.9</v>
      </c>
      <c r="L14" s="513">
        <f>IF(OR(ｶ.廃ﾌﾟﾗ類!F29&gt;0,ｶ.廃ﾌﾟﾗ類!F29&lt;0),ｶ.廃ﾌﾟﾗ類!F29,IF(L$19&gt;0,"0",0))</f>
        <v>497.90000000000003</v>
      </c>
      <c r="M14" s="513">
        <f>IF(OR(ｷ.紙くず!F29&gt;0,ｷ.紙くず!F29&lt;0),ｷ.紙くず!F29,IF(M$19&gt;0,"0",0))</f>
        <v>34.4</v>
      </c>
      <c r="N14" s="513">
        <f>IF(OR(ｸ.木くず!F29&gt;0,ｸ.木くず!F29&lt;0),ｸ.木くず!F29,IF(N$19&gt;0,"0",0))</f>
        <v>50.9</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596.29999999999995</v>
      </c>
      <c r="T14" s="513">
        <f>IF(OR(ｾ.ｶﾞﾗｽ･ｺﾝｸﾘ･陶磁器くず!F29&gt;0,ｾ.ｶﾞﾗｽ･ｺﾝｸﾘ･陶磁器くず!F29&lt;0),ｾ.ｶﾞﾗｽ･ｺﾝｸﾘ･陶磁器くず!F29,IF(T$19&gt;0,"0",0))</f>
        <v>13.2</v>
      </c>
      <c r="U14" s="513">
        <f>IF(OR(ｿ.鉱さい!F29&gt;0,ｿ.鉱さい!F29&lt;0),ｿ.鉱さい!F29,IF(U$19&gt;0,"0",0))</f>
        <v>0</v>
      </c>
      <c r="V14" s="513">
        <f>IF(OR(ﾀ.がれき類!F29&gt;0,ﾀ.がれき類!F29&lt;0),ﾀ.がれき類!F29,IF(V$19&gt;0,"0",0))</f>
        <v>20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1257.8999999999999</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0.1</v>
      </c>
      <c r="I15" s="513">
        <f>IF(OR(ｳ.廃油!F30&gt;0,ｳ.廃油!F30&lt;0),ｳ.廃油!F30,IF(I$19&gt;0,"0",0))</f>
        <v>23.7</v>
      </c>
      <c r="J15" s="513">
        <f>IF(OR(ｴ.廃酸!$F30&gt;0,ｴ.廃酸!$F30&lt;0),ｴ.廃酸!F30,IF(J$19&gt;0,"0",0))</f>
        <v>0</v>
      </c>
      <c r="K15" s="513">
        <f>IF(OR(ｵ.廃ｱﾙｶﾘ!$F30&gt;0,ｵ.廃ｱﾙｶﾘ!$F30&lt;0),ｵ.廃ｱﾙｶﾘ!F30,IF(K$19&gt;0,"0",0))</f>
        <v>9.9</v>
      </c>
      <c r="L15" s="513">
        <f>IF(OR(ｶ.廃ﾌﾟﾗ類!F30&gt;0,ｶ.廃ﾌﾟﾗ類!F30&lt;0),ｶ.廃ﾌﾟﾗ類!F30,IF(L$19&gt;0,"0",0))</f>
        <v>324.5</v>
      </c>
      <c r="M15" s="513">
        <f>IF(OR(ｷ.紙くず!F30&gt;0,ｷ.紙くず!F30&lt;0),ｷ.紙くず!F30,IF(M$19&gt;0,"0",0))</f>
        <v>14.5</v>
      </c>
      <c r="N15" s="513">
        <f>IF(OR(ｸ.木くず!F30&gt;0,ｸ.木くず!F30&lt;0),ｸ.木くず!F30,IF(N$19&gt;0,"0",0))</f>
        <v>13.8</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277.60000000000002</v>
      </c>
      <c r="T15" s="513">
        <f>IF(OR(ｾ.ｶﾞﾗｽ･ｺﾝｸﾘ･陶磁器くず!F30&gt;0,ｾ.ｶﾞﾗｽ･ｺﾝｸﾘ･陶磁器くず!F30&lt;0),ｾ.ｶﾞﾗｽ･ｺﾝｸﾘ･陶磁器くず!F30,IF(T$19&gt;0,"0",0))</f>
        <v>10.9</v>
      </c>
      <c r="U15" s="513">
        <f>IF(OR(ｿ.鉱さい!F30&gt;0,ｿ.鉱さい!F30&lt;0),ｿ.鉱さい!F30,IF(U$19&gt;0,"0",0))</f>
        <v>0</v>
      </c>
      <c r="V15" s="513">
        <f>IF(OR(ﾀ.がれき類!F30&gt;0,ﾀ.がれき類!F30&lt;0),ﾀ.がれき類!F30,IF(V$19&gt;0,"0",0))</f>
        <v>14.1</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f t="shared" si="0"/>
        <v>689.1</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5.2</v>
      </c>
      <c r="I16" s="513">
        <f>IF(OR(ｳ.廃油!F31&gt;0,ｳ.廃油!F31&lt;0),ｳ.廃油!F31,IF(I$19&gt;0,"0",0))</f>
        <v>30</v>
      </c>
      <c r="J16" s="513">
        <f>IF(OR(ｴ.廃酸!$F31&gt;0,ｴ.廃酸!$F31&lt;0),ｴ.廃酸!F31,IF(J$19&gt;0,"0",0))</f>
        <v>0</v>
      </c>
      <c r="K16" s="513">
        <f>IF(OR(ｵ.廃ｱﾙｶﾘ!$F31&gt;0,ｵ.廃ｱﾙｶﾘ!$F31&lt;0),ｵ.廃ｱﾙｶﾘ!F31,IF(K$19&gt;0,"0",0))</f>
        <v>9.9</v>
      </c>
      <c r="L16" s="513">
        <f>IF(OR(ｶ.廃ﾌﾟﾗ類!F31&gt;0,ｶ.廃ﾌﾟﾗ類!F31&lt;0),ｶ.廃ﾌﾟﾗ類!F31,IF(L$19&gt;0,"0",0))</f>
        <v>495.1</v>
      </c>
      <c r="M16" s="513">
        <f>IF(OR(ｷ.紙くず!F31&gt;0,ｷ.紙くず!F31&lt;0),ｷ.紙くず!F31,IF(M$19&gt;0,"0",0))</f>
        <v>34.4</v>
      </c>
      <c r="N16" s="513">
        <f>IF(OR(ｸ.木くず!F31&gt;0,ｸ.木くず!F31&lt;0),ｸ.木くず!F31,IF(N$19&gt;0,"0",0))</f>
        <v>50.9</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596.29999999999995</v>
      </c>
      <c r="T16" s="513">
        <f>IF(OR(ｾ.ｶﾞﾗｽ･ｺﾝｸﾘ･陶磁器くず!F31&gt;0,ｾ.ｶﾞﾗｽ･ｺﾝｸﾘ･陶磁器くず!F31&lt;0),ｾ.ｶﾞﾗｽ･ｺﾝｸﾘ･陶磁器くず!F31,IF(T$19&gt;0,"0",0))</f>
        <v>13.1</v>
      </c>
      <c r="U16" s="513">
        <f>IF(OR(ｿ.鉱さい!F31&gt;0,ｿ.鉱さい!F31&lt;0),ｿ.鉱さい!F31,IF(U$19&gt;0,"0",0))</f>
        <v>0</v>
      </c>
      <c r="V16" s="513">
        <f>IF(OR(ﾀ.がれき類!F31&gt;0,ﾀ.がれき類!F31&lt;0),ﾀ.がれき類!F31,IF(V$19&gt;0,"0",0))</f>
        <v>20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1254.8999999999999</v>
      </c>
    </row>
    <row r="17" spans="2:27" ht="24" customHeight="1" x14ac:dyDescent="0.15">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f>IF(OR(ｴ.廃酸!$F32&gt;0,ｴ.廃酸!$F32&lt;0),ｴ.廃酸!F32,IF(J$19&gt;0,"0",0))</f>
        <v>0</v>
      </c>
      <c r="K17" s="513" t="str">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5.0999999999999996</v>
      </c>
      <c r="I19" s="519">
        <f t="shared" si="1"/>
        <v>28.5</v>
      </c>
      <c r="J19" s="519">
        <f t="shared" si="1"/>
        <v>0</v>
      </c>
      <c r="K19" s="519">
        <f t="shared" si="1"/>
        <v>9.4</v>
      </c>
      <c r="L19" s="519">
        <f t="shared" si="1"/>
        <v>475</v>
      </c>
      <c r="M19" s="519">
        <f t="shared" si="1"/>
        <v>32.700000000000003</v>
      </c>
      <c r="N19" s="519">
        <f t="shared" si="1"/>
        <v>48.4</v>
      </c>
      <c r="O19" s="519">
        <f t="shared" si="1"/>
        <v>0</v>
      </c>
      <c r="P19" s="519">
        <f t="shared" si="1"/>
        <v>0</v>
      </c>
      <c r="Q19" s="519">
        <f t="shared" si="1"/>
        <v>0</v>
      </c>
      <c r="R19" s="519">
        <f t="shared" si="1"/>
        <v>0</v>
      </c>
      <c r="S19" s="519">
        <f t="shared" si="1"/>
        <v>568.5</v>
      </c>
      <c r="T19" s="519">
        <f t="shared" si="1"/>
        <v>12.6</v>
      </c>
      <c r="U19" s="519">
        <f t="shared" si="1"/>
        <v>0</v>
      </c>
      <c r="V19" s="519">
        <f t="shared" si="1"/>
        <v>19</v>
      </c>
      <c r="W19" s="519">
        <f t="shared" si="1"/>
        <v>0</v>
      </c>
      <c r="X19" s="519">
        <f t="shared" si="1"/>
        <v>0</v>
      </c>
      <c r="Y19" s="519">
        <f t="shared" si="1"/>
        <v>0</v>
      </c>
      <c r="Z19" s="520">
        <f t="shared" si="1"/>
        <v>0</v>
      </c>
      <c r="AA19" s="521">
        <f t="shared" ref="AA19:AA25" si="2">SUM(G19:Z19)</f>
        <v>1199.1999999999998</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5.0999999999999996</v>
      </c>
      <c r="I37" s="554">
        <f t="shared" si="8"/>
        <v>28.5</v>
      </c>
      <c r="J37" s="554">
        <f t="shared" si="8"/>
        <v>0</v>
      </c>
      <c r="K37" s="554">
        <f t="shared" si="8"/>
        <v>9.4</v>
      </c>
      <c r="L37" s="554">
        <f t="shared" si="8"/>
        <v>475</v>
      </c>
      <c r="M37" s="554">
        <f t="shared" si="8"/>
        <v>32.700000000000003</v>
      </c>
      <c r="N37" s="554">
        <f t="shared" si="8"/>
        <v>48.4</v>
      </c>
      <c r="O37" s="554">
        <f t="shared" si="8"/>
        <v>0</v>
      </c>
      <c r="P37" s="554">
        <f t="shared" si="8"/>
        <v>0</v>
      </c>
      <c r="Q37" s="554">
        <f t="shared" si="8"/>
        <v>0</v>
      </c>
      <c r="R37" s="554">
        <f t="shared" si="8"/>
        <v>0</v>
      </c>
      <c r="S37" s="554">
        <f t="shared" si="8"/>
        <v>568.5</v>
      </c>
      <c r="T37" s="554">
        <f t="shared" si="8"/>
        <v>12.6</v>
      </c>
      <c r="U37" s="554">
        <f t="shared" si="8"/>
        <v>0</v>
      </c>
      <c r="V37" s="554">
        <f t="shared" si="8"/>
        <v>19</v>
      </c>
      <c r="W37" s="554">
        <f t="shared" si="8"/>
        <v>0</v>
      </c>
      <c r="X37" s="554">
        <f t="shared" si="8"/>
        <v>0</v>
      </c>
      <c r="Y37" s="554">
        <f t="shared" si="8"/>
        <v>0</v>
      </c>
      <c r="Z37" s="555">
        <f t="shared" si="8"/>
        <v>0</v>
      </c>
      <c r="AA37" s="556">
        <f t="shared" si="4"/>
        <v>1199.1999999999998</v>
      </c>
    </row>
    <row r="38" spans="2:27" ht="24" customHeight="1" x14ac:dyDescent="0.15">
      <c r="B38" s="186"/>
      <c r="C38" s="972"/>
      <c r="D38" s="247"/>
      <c r="E38" s="245" t="s">
        <v>319</v>
      </c>
      <c r="F38" s="585"/>
      <c r="G38" s="545">
        <f t="shared" ref="G38:Z38" si="9">SUM(G39:G41)</f>
        <v>0</v>
      </c>
      <c r="H38" s="545">
        <f t="shared" si="9"/>
        <v>5</v>
      </c>
      <c r="I38" s="545">
        <f t="shared" si="9"/>
        <v>28.5</v>
      </c>
      <c r="J38" s="545">
        <f t="shared" si="9"/>
        <v>0</v>
      </c>
      <c r="K38" s="545">
        <f t="shared" si="9"/>
        <v>9.4</v>
      </c>
      <c r="L38" s="545">
        <f t="shared" si="9"/>
        <v>473</v>
      </c>
      <c r="M38" s="545">
        <f t="shared" si="9"/>
        <v>32.700000000000003</v>
      </c>
      <c r="N38" s="545">
        <f t="shared" si="9"/>
        <v>48.4</v>
      </c>
      <c r="O38" s="545">
        <f t="shared" si="9"/>
        <v>0</v>
      </c>
      <c r="P38" s="545">
        <f t="shared" si="9"/>
        <v>0</v>
      </c>
      <c r="Q38" s="545">
        <f t="shared" si="9"/>
        <v>0</v>
      </c>
      <c r="R38" s="545">
        <f t="shared" si="9"/>
        <v>0</v>
      </c>
      <c r="S38" s="545">
        <f t="shared" si="9"/>
        <v>566.5</v>
      </c>
      <c r="T38" s="545">
        <f t="shared" si="9"/>
        <v>12.5</v>
      </c>
      <c r="U38" s="545">
        <f t="shared" si="9"/>
        <v>0</v>
      </c>
      <c r="V38" s="545">
        <f t="shared" si="9"/>
        <v>19</v>
      </c>
      <c r="W38" s="545">
        <f t="shared" si="9"/>
        <v>0</v>
      </c>
      <c r="X38" s="545">
        <f t="shared" si="9"/>
        <v>0</v>
      </c>
      <c r="Y38" s="545">
        <f t="shared" si="9"/>
        <v>0</v>
      </c>
      <c r="Z38" s="546">
        <f t="shared" si="9"/>
        <v>0</v>
      </c>
      <c r="AA38" s="547">
        <f t="shared" si="4"/>
        <v>1195</v>
      </c>
    </row>
    <row r="39" spans="2:27" ht="24" customHeight="1" x14ac:dyDescent="0.15">
      <c r="B39" s="186"/>
      <c r="C39" s="972"/>
      <c r="D39" s="248"/>
      <c r="E39" s="243"/>
      <c r="F39" s="241" t="s">
        <v>233</v>
      </c>
      <c r="G39" s="548">
        <f>+ｱ.燃え殻!$Z$28</f>
        <v>0</v>
      </c>
      <c r="H39" s="548">
        <f>+ｲ.汚泥!$Z$28</f>
        <v>5</v>
      </c>
      <c r="I39" s="548">
        <f>+ｳ.廃油!$Z$28</f>
        <v>28.5</v>
      </c>
      <c r="J39" s="548">
        <f>+ｴ.廃酸!$Z$28</f>
        <v>0</v>
      </c>
      <c r="K39" s="548">
        <f>+ｵ.廃ｱﾙｶﾘ!$Z$28</f>
        <v>9.4</v>
      </c>
      <c r="L39" s="548">
        <f>+ｶ.廃ﾌﾟﾗ類!$Z$28</f>
        <v>473</v>
      </c>
      <c r="M39" s="548">
        <f>+ｷ.紙くず!$Z$28</f>
        <v>32.700000000000003</v>
      </c>
      <c r="N39" s="548">
        <f>+ｸ.木くず!$Z$28</f>
        <v>48.4</v>
      </c>
      <c r="O39" s="548">
        <f>+ｹ.繊維くず!$Z$28</f>
        <v>0</v>
      </c>
      <c r="P39" s="548">
        <f>+ｺ.動植物性残さ!$Z$28</f>
        <v>0</v>
      </c>
      <c r="Q39" s="548">
        <f>+ｻ.動物系固形不要物!$Z$28</f>
        <v>0</v>
      </c>
      <c r="R39" s="548">
        <f>+ｼ.ｺﾞﾑくず!$Z$28</f>
        <v>0</v>
      </c>
      <c r="S39" s="548">
        <f>+ｽ.金属くず!$Z$28</f>
        <v>566.5</v>
      </c>
      <c r="T39" s="548">
        <f>+ｾ.ｶﾞﾗｽ･ｺﾝｸﾘ･陶磁器くず!$Z$28</f>
        <v>12.5</v>
      </c>
      <c r="U39" s="548">
        <f>+ｿ.鉱さい!$Z$28</f>
        <v>0</v>
      </c>
      <c r="V39" s="548">
        <f>+ﾀ.がれき類!$Z$28</f>
        <v>19</v>
      </c>
      <c r="W39" s="548">
        <f>+ﾁ.動物のふん尿!$Z$28</f>
        <v>0</v>
      </c>
      <c r="X39" s="548">
        <f>+ﾂ.動物の死体!$Z$28</f>
        <v>0</v>
      </c>
      <c r="Y39" s="548">
        <f>+ﾃ.ばいじん!$Z$28</f>
        <v>0</v>
      </c>
      <c r="Z39" s="549">
        <f>+ﾄ.混合廃棄物その他!$Z$28</f>
        <v>0</v>
      </c>
      <c r="AA39" s="550">
        <f t="shared" si="4"/>
        <v>1195</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0.1</v>
      </c>
      <c r="I42" s="551">
        <f>+ｳ.廃油!$Q$33</f>
        <v>0</v>
      </c>
      <c r="J42" s="551">
        <f>+ｴ.廃酸!$Q$33</f>
        <v>0</v>
      </c>
      <c r="K42" s="551">
        <f>+ｵ.廃ｱﾙｶﾘ!$Q$33</f>
        <v>0</v>
      </c>
      <c r="L42" s="551">
        <f>+ｶ.廃ﾌﾟﾗ類!$Q$33</f>
        <v>2</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2</v>
      </c>
      <c r="T42" s="551">
        <f>+ｾ.ｶﾞﾗｽ･ｺﾝｸﾘ･陶磁器くず!$Q$33</f>
        <v>0.1</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4.1999999999999993</v>
      </c>
    </row>
    <row r="43" spans="2:27" ht="24" customHeight="1" x14ac:dyDescent="0.15">
      <c r="B43" s="186"/>
      <c r="C43" s="142" t="s">
        <v>235</v>
      </c>
      <c r="D43" s="952" t="s">
        <v>349</v>
      </c>
      <c r="E43" s="952"/>
      <c r="F43" s="953"/>
      <c r="G43" s="557">
        <f>+ｱ.燃え殻!$AK$27</f>
        <v>0</v>
      </c>
      <c r="H43" s="557">
        <f>+ｲ.汚泥!$AK$27</f>
        <v>5.0999999999999996</v>
      </c>
      <c r="I43" s="557">
        <f>+ｳ.廃油!$AK$27</f>
        <v>28.5</v>
      </c>
      <c r="J43" s="557">
        <f>+ｴ.廃酸!$AK$27</f>
        <v>0</v>
      </c>
      <c r="K43" s="557">
        <f>+ｵ.廃ｱﾙｶﾘ!$AK$27</f>
        <v>9.4</v>
      </c>
      <c r="L43" s="557">
        <f>+ｶ.廃ﾌﾟﾗ類!$AK$27</f>
        <v>475</v>
      </c>
      <c r="M43" s="557">
        <f>+ｷ.紙くず!$AK$27</f>
        <v>32.700000000000003</v>
      </c>
      <c r="N43" s="557">
        <f>+ｸ.木くず!$AK$27</f>
        <v>48.4</v>
      </c>
      <c r="O43" s="557">
        <f>+ｹ.繊維くず!$AK$27</f>
        <v>0</v>
      </c>
      <c r="P43" s="557">
        <f>+ｺ.動植物性残さ!$AK$27</f>
        <v>0</v>
      </c>
      <c r="Q43" s="557">
        <f>+ｻ.動物系固形不要物!$AK$27</f>
        <v>0</v>
      </c>
      <c r="R43" s="557">
        <f>+ｼ.ｺﾞﾑくず!$AK$27</f>
        <v>0</v>
      </c>
      <c r="S43" s="557">
        <f>+ｽ.金属くず!$AK$27</f>
        <v>568.5</v>
      </c>
      <c r="T43" s="557">
        <f>+ｾ.ｶﾞﾗｽ･ｺﾝｸﾘ･陶磁器くず!$AK$27</f>
        <v>12.6</v>
      </c>
      <c r="U43" s="557">
        <f>+ｿ.鉱さい!$AK$27</f>
        <v>0</v>
      </c>
      <c r="V43" s="557">
        <f>+ﾀ.がれき類!$AK$27</f>
        <v>19</v>
      </c>
      <c r="W43" s="557">
        <f>+ﾁ.動物のふん尿!$AK$27</f>
        <v>0</v>
      </c>
      <c r="X43" s="557">
        <f>+ﾂ.動物の死体!$AK$27</f>
        <v>0</v>
      </c>
      <c r="Y43" s="557">
        <f>+ﾃ.ばいじん!$AK$27</f>
        <v>0</v>
      </c>
      <c r="Z43" s="558">
        <f>+ﾄ.混合廃棄物その他!$AK$27</f>
        <v>0</v>
      </c>
      <c r="AA43" s="559">
        <f t="shared" si="4"/>
        <v>1199.1999999999998</v>
      </c>
    </row>
    <row r="44" spans="2:27" ht="24" customHeight="1" x14ac:dyDescent="0.15">
      <c r="B44" s="186"/>
      <c r="C44" s="193"/>
      <c r="D44" s="191" t="s">
        <v>188</v>
      </c>
      <c r="E44" s="969" t="s">
        <v>236</v>
      </c>
      <c r="F44" s="970"/>
      <c r="G44" s="560">
        <f>+ｱ.燃え殻!$AK$30</f>
        <v>0</v>
      </c>
      <c r="H44" s="560">
        <f>+ｲ.汚泥!$AK$30</f>
        <v>0.1</v>
      </c>
      <c r="I44" s="560">
        <f>+ｳ.廃油!$AK$30</f>
        <v>22.5</v>
      </c>
      <c r="J44" s="560">
        <f>+ｴ.廃酸!$AK$30</f>
        <v>0</v>
      </c>
      <c r="K44" s="560">
        <f>+ｵ.廃ｱﾙｶﾘ!$AK$30</f>
        <v>9.4</v>
      </c>
      <c r="L44" s="560">
        <f>+ｶ.廃ﾌﾟﾗ類!$AK$30</f>
        <v>162.30000000000001</v>
      </c>
      <c r="M44" s="560">
        <f>+ｷ.紙くず!$AK$30</f>
        <v>17.2</v>
      </c>
      <c r="N44" s="560">
        <f>+ｸ.木くず!$AK$30</f>
        <v>6.9</v>
      </c>
      <c r="O44" s="560">
        <f>+ｹ.繊維くず!$AK$30</f>
        <v>0</v>
      </c>
      <c r="P44" s="560">
        <f>+ｺ.動植物性残さ!$AK$30</f>
        <v>0</v>
      </c>
      <c r="Q44" s="560">
        <f>+ｻ.動物系固形不要物!$AK$30</f>
        <v>0</v>
      </c>
      <c r="R44" s="560">
        <f>+ｼ.ｺﾞﾑくず!$AK$30</f>
        <v>0</v>
      </c>
      <c r="S44" s="560">
        <f>+ｽ.金属くず!$AK$30</f>
        <v>263.7</v>
      </c>
      <c r="T44" s="560">
        <f>+ｾ.ｶﾞﾗｽ･ｺﾝｸﾘ･陶磁器くず!$AK$30</f>
        <v>5.5</v>
      </c>
      <c r="U44" s="560">
        <f>+ｿ.鉱さい!$AK$30</f>
        <v>0</v>
      </c>
      <c r="V44" s="560">
        <f>+ﾀ.がれき類!$AK$30</f>
        <v>13.4</v>
      </c>
      <c r="W44" s="560">
        <f>+ﾁ.動物のふん尿!$AK$30</f>
        <v>0</v>
      </c>
      <c r="X44" s="560">
        <f>+ﾂ.動物の死体!$AK$30</f>
        <v>0</v>
      </c>
      <c r="Y44" s="560">
        <f>+ﾃ.ばいじん!$AK$30</f>
        <v>0</v>
      </c>
      <c r="Z44" s="561">
        <f>+ﾄ.混合廃棄物その他!$AK$30</f>
        <v>0</v>
      </c>
      <c r="AA44" s="562">
        <f t="shared" si="4"/>
        <v>501</v>
      </c>
    </row>
    <row r="45" spans="2:27" ht="24" customHeight="1" x14ac:dyDescent="0.15">
      <c r="B45" s="186"/>
      <c r="C45" s="193"/>
      <c r="D45" s="584" t="s">
        <v>190</v>
      </c>
      <c r="E45" s="962" t="s">
        <v>237</v>
      </c>
      <c r="F45" s="963"/>
      <c r="G45" s="563">
        <f>+ｱ.燃え殻!$AR$24</f>
        <v>0</v>
      </c>
      <c r="H45" s="563">
        <f>+ｲ.汚泥!$AR$24</f>
        <v>5</v>
      </c>
      <c r="I45" s="563">
        <f>+ｳ.廃油!$AR$24</f>
        <v>28.5</v>
      </c>
      <c r="J45" s="563">
        <f>+ｴ.廃酸!$AR$24</f>
        <v>0</v>
      </c>
      <c r="K45" s="563">
        <f>+ｵ.廃ｱﾙｶﾘ!$AR$24</f>
        <v>9.4</v>
      </c>
      <c r="L45" s="563">
        <f>+ｶ.廃ﾌﾟﾗ類!$AR$24</f>
        <v>473</v>
      </c>
      <c r="M45" s="563">
        <f>+ｷ.紙くず!$AR$24</f>
        <v>32.700000000000003</v>
      </c>
      <c r="N45" s="563">
        <f>+ｸ.木くず!$AR$24</f>
        <v>48.4</v>
      </c>
      <c r="O45" s="563">
        <f>+ｹ.繊維くず!$AR$24</f>
        <v>0</v>
      </c>
      <c r="P45" s="563">
        <f>+ｺ.動植物性残さ!$AR$24</f>
        <v>0</v>
      </c>
      <c r="Q45" s="563">
        <f>+ｻ.動物系固形不要物!$AR$24</f>
        <v>0</v>
      </c>
      <c r="R45" s="563">
        <f>+ｼ.ｺﾞﾑくず!$AR$24</f>
        <v>0</v>
      </c>
      <c r="S45" s="563">
        <f>+ｽ.金属くず!$AR$24</f>
        <v>566.5</v>
      </c>
      <c r="T45" s="563">
        <f>+ｾ.ｶﾞﾗｽ･ｺﾝｸﾘ･陶磁器くず!$AR$24</f>
        <v>12.5</v>
      </c>
      <c r="U45" s="563">
        <f>+ｿ.鉱さい!$AR$24</f>
        <v>0</v>
      </c>
      <c r="V45" s="563">
        <f>+ﾀ.がれき類!$AR$24</f>
        <v>19</v>
      </c>
      <c r="W45" s="563">
        <f>+ﾁ.動物のふん尿!$AR$24</f>
        <v>0</v>
      </c>
      <c r="X45" s="563">
        <f>+ﾂ.動物の死体!$AR$24</f>
        <v>0</v>
      </c>
      <c r="Y45" s="563">
        <f>+ﾃ.ばいじん!$AR$24</f>
        <v>0</v>
      </c>
      <c r="Z45" s="564">
        <f>+ﾄ.混合廃棄物その他!$AR$24</f>
        <v>0</v>
      </c>
      <c r="AA45" s="565">
        <f t="shared" si="4"/>
        <v>1195</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10.399999999999999</v>
      </c>
      <c r="I55" s="634">
        <f t="shared" si="10"/>
        <v>58.5</v>
      </c>
      <c r="J55" s="634">
        <f t="shared" si="10"/>
        <v>0</v>
      </c>
      <c r="K55" s="634">
        <f t="shared" si="10"/>
        <v>19.3</v>
      </c>
      <c r="L55" s="634">
        <f t="shared" si="10"/>
        <v>972.90000000000009</v>
      </c>
      <c r="M55" s="634">
        <f t="shared" si="10"/>
        <v>67.099999999999994</v>
      </c>
      <c r="N55" s="634">
        <f t="shared" si="10"/>
        <v>99.3</v>
      </c>
      <c r="O55" s="634">
        <f t="shared" si="10"/>
        <v>0</v>
      </c>
      <c r="P55" s="634">
        <f t="shared" si="10"/>
        <v>0</v>
      </c>
      <c r="Q55" s="634">
        <f t="shared" si="10"/>
        <v>0</v>
      </c>
      <c r="R55" s="634">
        <f t="shared" si="10"/>
        <v>0</v>
      </c>
      <c r="S55" s="634">
        <f t="shared" si="10"/>
        <v>1164.8</v>
      </c>
      <c r="T55" s="634">
        <f t="shared" si="10"/>
        <v>25.799999999999997</v>
      </c>
      <c r="U55" s="634">
        <f t="shared" si="10"/>
        <v>0</v>
      </c>
      <c r="V55" s="634">
        <f t="shared" si="10"/>
        <v>39</v>
      </c>
      <c r="W55" s="634">
        <f t="shared" si="10"/>
        <v>0</v>
      </c>
      <c r="X55" s="634">
        <f t="shared" si="10"/>
        <v>0</v>
      </c>
      <c r="Y55" s="634">
        <f t="shared" si="10"/>
        <v>0</v>
      </c>
      <c r="Z55" s="634">
        <f t="shared" si="10"/>
        <v>0</v>
      </c>
      <c r="AA55" s="633">
        <f>+AA9+AA19+AA20</f>
        <v>2457.0999999999995</v>
      </c>
    </row>
    <row r="56" spans="6:27" ht="13.5" x14ac:dyDescent="0.15">
      <c r="F56" s="86"/>
    </row>
    <row r="57" spans="6:27" ht="13.5" x14ac:dyDescent="0.15">
      <c r="F57" s="86"/>
    </row>
    <row r="58" spans="6:27" ht="13.5" x14ac:dyDescent="0.15">
      <c r="F58" s="86"/>
    </row>
    <row r="59" spans="6:27" ht="13.5" x14ac:dyDescent="0.15">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7年  6月 30日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東京都千代田区丸の内２－５－１</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三菱電機ビルソリューションズ株式会社
東日本支社　資材部長　片倉知一　　　</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０３－６２５７－０２０４</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三菱電機ビルソリューションズ　株式会社　横浜市内各所</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2653</v>
      </c>
      <c r="Q25" s="1086"/>
      <c r="R25" s="1086"/>
      <c r="S25" s="1086"/>
      <c r="T25" s="1086"/>
      <c r="U25" s="1087"/>
    </row>
    <row r="26" spans="1:22" ht="26.25" customHeight="1" x14ac:dyDescent="0.15">
      <c r="C26" s="1099" t="s">
        <v>11</v>
      </c>
      <c r="D26" s="1100"/>
      <c r="E26" s="1101"/>
      <c r="F26" s="1118" t="str">
        <f>+表紙!F50</f>
        <v>神奈川県横浜市神奈川神大寺３－３３－１２　他　横浜市内各現場</v>
      </c>
      <c r="G26" s="1119"/>
      <c r="H26" s="1119"/>
      <c r="I26" s="1119"/>
      <c r="J26" s="1119"/>
      <c r="K26" s="1119"/>
      <c r="L26" s="1119"/>
      <c r="M26" s="1119"/>
      <c r="N26" s="454" t="s">
        <v>172</v>
      </c>
      <c r="O26" s="383"/>
      <c r="P26" s="383"/>
      <c r="Q26" s="1113" t="str">
        <f>IF(+表紙!Q50="","",+表紙!Q50)</f>
        <v>０３－６２５７－０２０４</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0842　　昇降設備工事業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96364</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608</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9</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1257.8999999999999</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・金属くずの分類推進により、有価物処理の増加を図り排出量の抑制を実施した。</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9</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1199.1999999999998</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・前年度と同様の対策を実施する。</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1257.8999999999999</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f>+表紙!K209</f>
        <v>689.1</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1254.8999999999999</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1199.1999999999998</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501</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1195</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A8" sqref="A8:XFD8"/>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topLeftCell="C12" zoomScaleNormal="100"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5.0999999999999996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5.0999999999999996</v>
      </c>
      <c r="P27" s="881"/>
      <c r="Q27" s="881"/>
      <c r="R27" s="881"/>
      <c r="S27" s="59" t="s">
        <v>38</v>
      </c>
      <c r="T27" s="80"/>
      <c r="U27" s="80"/>
      <c r="X27" s="78" t="s">
        <v>39</v>
      </c>
      <c r="Y27" s="81"/>
      <c r="AG27" s="68"/>
      <c r="AH27" s="68"/>
      <c r="AI27" s="68"/>
      <c r="AJ27" s="68"/>
      <c r="AK27" s="831">
        <f>+AG18+O27</f>
        <v>5.0999999999999996</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0.1</v>
      </c>
      <c r="G30" s="837"/>
      <c r="H30" s="234" t="s">
        <v>198</v>
      </c>
      <c r="L30" s="845"/>
      <c r="O30" s="71"/>
      <c r="Q30" s="847">
        <f>+ROUND(Z28,1)+ROUND(Z29,1)+ROUND(Z30,1)</f>
        <v>5</v>
      </c>
      <c r="R30" s="881"/>
      <c r="S30" s="881"/>
      <c r="T30" s="881"/>
      <c r="U30" s="59" t="s">
        <v>16</v>
      </c>
      <c r="X30" s="889" t="s">
        <v>186</v>
      </c>
      <c r="Y30" s="890"/>
      <c r="Z30" s="833"/>
      <c r="AA30" s="834"/>
      <c r="AB30" s="834"/>
      <c r="AC30" s="834"/>
      <c r="AD30" s="834"/>
      <c r="AE30" s="59" t="s">
        <v>13</v>
      </c>
      <c r="AK30" s="818">
        <v>0.1</v>
      </c>
      <c r="AL30" s="819"/>
      <c r="AM30" s="819"/>
      <c r="AN30" s="819"/>
      <c r="AO30" s="67" t="s">
        <v>13</v>
      </c>
      <c r="AR30" s="830"/>
      <c r="AS30" s="827"/>
      <c r="AT30" s="827"/>
      <c r="AU30" s="828"/>
    </row>
    <row r="31" spans="2:48" ht="27" customHeight="1" thickTop="1" thickBot="1" x14ac:dyDescent="0.2">
      <c r="B31" s="853" t="s">
        <v>375</v>
      </c>
      <c r="C31" s="842"/>
      <c r="D31" s="842"/>
      <c r="E31" s="843"/>
      <c r="F31" s="836">
        <v>5.2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0.1</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topLeftCell="A18"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28.5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28.5</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28.5</v>
      </c>
      <c r="P27" s="881"/>
      <c r="Q27" s="881"/>
      <c r="R27" s="881"/>
      <c r="S27" s="59" t="s">
        <v>38</v>
      </c>
      <c r="T27" s="80"/>
      <c r="U27" s="80"/>
      <c r="X27" s="78" t="s">
        <v>39</v>
      </c>
      <c r="Y27" s="81"/>
      <c r="AG27" s="68"/>
      <c r="AH27" s="68"/>
      <c r="AI27" s="68"/>
      <c r="AJ27" s="68"/>
      <c r="AK27" s="831">
        <f>+AG18+O27</f>
        <v>28.5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28.5</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23.7</v>
      </c>
      <c r="G30" s="837"/>
      <c r="H30" s="234" t="s">
        <v>198</v>
      </c>
      <c r="L30" s="845"/>
      <c r="O30" s="71"/>
      <c r="Q30" s="847">
        <f>+ROUND(Z28,1)+ROUND(Z29,1)+ROUND(Z30,1)</f>
        <v>28.5</v>
      </c>
      <c r="R30" s="881"/>
      <c r="S30" s="881"/>
      <c r="T30" s="881"/>
      <c r="U30" s="59" t="s">
        <v>16</v>
      </c>
      <c r="X30" s="889" t="s">
        <v>186</v>
      </c>
      <c r="Y30" s="890"/>
      <c r="Z30" s="833"/>
      <c r="AA30" s="834"/>
      <c r="AB30" s="834"/>
      <c r="AC30" s="834"/>
      <c r="AD30" s="834"/>
      <c r="AE30" s="59" t="s">
        <v>13</v>
      </c>
      <c r="AK30" s="818">
        <v>22.5</v>
      </c>
      <c r="AL30" s="819"/>
      <c r="AM30" s="819"/>
      <c r="AN30" s="819"/>
      <c r="AO30" s="67" t="s">
        <v>13</v>
      </c>
      <c r="AR30" s="830"/>
      <c r="AS30" s="827"/>
      <c r="AT30" s="827"/>
      <c r="AU30" s="828"/>
    </row>
    <row r="31" spans="2:48" ht="27" customHeight="1" thickTop="1" thickBot="1" x14ac:dyDescent="0.2">
      <c r="B31" s="853" t="s">
        <v>375</v>
      </c>
      <c r="C31" s="842"/>
      <c r="D31" s="842"/>
      <c r="E31" s="843"/>
      <c r="F31" s="836">
        <v>30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6"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topLeftCell="A21"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9.4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9.4</v>
      </c>
      <c r="P27" s="881"/>
      <c r="Q27" s="881"/>
      <c r="R27" s="881"/>
      <c r="S27" s="59" t="s">
        <v>38</v>
      </c>
      <c r="T27" s="80"/>
      <c r="U27" s="80"/>
      <c r="X27" s="78" t="s">
        <v>39</v>
      </c>
      <c r="Y27" s="81"/>
      <c r="AG27" s="68"/>
      <c r="AH27" s="68"/>
      <c r="AI27" s="68"/>
      <c r="AJ27" s="68"/>
      <c r="AK27" s="831">
        <f>+AG18+O27</f>
        <v>9.4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9.4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9.9</v>
      </c>
      <c r="G30" s="837"/>
      <c r="H30" s="234" t="s">
        <v>198</v>
      </c>
      <c r="L30" s="845"/>
      <c r="O30" s="71"/>
      <c r="Q30" s="847">
        <f>+ROUND(Z28,1)+ROUND(Z29,1)+ROUND(Z30,1)</f>
        <v>9.4</v>
      </c>
      <c r="R30" s="881"/>
      <c r="S30" s="881"/>
      <c r="T30" s="881"/>
      <c r="U30" s="59" t="s">
        <v>16</v>
      </c>
      <c r="X30" s="889" t="s">
        <v>186</v>
      </c>
      <c r="Y30" s="890"/>
      <c r="Z30" s="833"/>
      <c r="AA30" s="834"/>
      <c r="AB30" s="834"/>
      <c r="AC30" s="834"/>
      <c r="AD30" s="834"/>
      <c r="AE30" s="59" t="s">
        <v>13</v>
      </c>
      <c r="AK30" s="818">
        <v>9.4</v>
      </c>
      <c r="AL30" s="819"/>
      <c r="AM30" s="819"/>
      <c r="AN30" s="819"/>
      <c r="AO30" s="67" t="s">
        <v>13</v>
      </c>
      <c r="AR30" s="830"/>
      <c r="AS30" s="827"/>
      <c r="AT30" s="827"/>
      <c r="AU30" s="828"/>
    </row>
    <row r="31" spans="2:48" ht="27" customHeight="1" thickTop="1" thickBot="1" x14ac:dyDescent="0.2">
      <c r="B31" s="853" t="s">
        <v>375</v>
      </c>
      <c r="C31" s="842"/>
      <c r="D31" s="842"/>
      <c r="E31" s="843"/>
      <c r="F31" s="836">
        <v>9.9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topLeftCell="A22"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475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497.90000000000003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473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475</v>
      </c>
      <c r="P27" s="881"/>
      <c r="Q27" s="881"/>
      <c r="R27" s="881"/>
      <c r="S27" s="59" t="s">
        <v>38</v>
      </c>
      <c r="T27" s="80"/>
      <c r="U27" s="80"/>
      <c r="X27" s="78" t="s">
        <v>39</v>
      </c>
      <c r="Y27" s="81"/>
      <c r="AG27" s="68"/>
      <c r="AH27" s="68"/>
      <c r="AI27" s="68"/>
      <c r="AJ27" s="68"/>
      <c r="AK27" s="831">
        <f>+AG18+O27</f>
        <v>475</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473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497.90000000000003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324.5</v>
      </c>
      <c r="G30" s="837"/>
      <c r="H30" s="234" t="s">
        <v>198</v>
      </c>
      <c r="L30" s="845"/>
      <c r="O30" s="71"/>
      <c r="Q30" s="847">
        <f>+ROUND(Z28,1)+ROUND(Z29,1)+ROUND(Z30,1)</f>
        <v>473</v>
      </c>
      <c r="R30" s="881"/>
      <c r="S30" s="881"/>
      <c r="T30" s="881"/>
      <c r="U30" s="59" t="s">
        <v>16</v>
      </c>
      <c r="X30" s="889" t="s">
        <v>186</v>
      </c>
      <c r="Y30" s="890"/>
      <c r="Z30" s="833"/>
      <c r="AA30" s="834"/>
      <c r="AB30" s="834"/>
      <c r="AC30" s="834"/>
      <c r="AD30" s="834"/>
      <c r="AE30" s="59" t="s">
        <v>13</v>
      </c>
      <c r="AK30" s="818">
        <v>162.30000000000001</v>
      </c>
      <c r="AL30" s="819"/>
      <c r="AM30" s="819"/>
      <c r="AN30" s="819"/>
      <c r="AO30" s="67" t="s">
        <v>13</v>
      </c>
      <c r="AR30" s="830"/>
      <c r="AS30" s="827"/>
      <c r="AT30" s="827"/>
      <c r="AU30" s="828"/>
    </row>
    <row r="31" spans="2:48" ht="27" customHeight="1" thickTop="1" thickBot="1" x14ac:dyDescent="0.2">
      <c r="B31" s="853" t="s">
        <v>375</v>
      </c>
      <c r="C31" s="842"/>
      <c r="D31" s="842"/>
      <c r="E31" s="843"/>
      <c r="F31" s="836">
        <v>495.1</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2</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topLeftCell="A14" workbookViewId="0">
      <selection activeCell="Z28" sqref="Z28:AD28"/>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32.700000000000003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34.4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32.700000000000003</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32.700000000000003</v>
      </c>
      <c r="P27" s="881"/>
      <c r="Q27" s="881"/>
      <c r="R27" s="881"/>
      <c r="S27" s="59" t="s">
        <v>38</v>
      </c>
      <c r="T27" s="80"/>
      <c r="U27" s="80"/>
      <c r="X27" s="78" t="s">
        <v>39</v>
      </c>
      <c r="Y27" s="81"/>
      <c r="AG27" s="68"/>
      <c r="AH27" s="68"/>
      <c r="AI27" s="68"/>
      <c r="AJ27" s="68"/>
      <c r="AK27" s="831">
        <f>+AG18+O27</f>
        <v>32.700000000000003</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32.700000000000003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34.4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14.5</v>
      </c>
      <c r="G30" s="837"/>
      <c r="H30" s="234" t="s">
        <v>198</v>
      </c>
      <c r="L30" s="845"/>
      <c r="O30" s="71"/>
      <c r="Q30" s="847">
        <f>+ROUND(Z28,1)+ROUND(Z29,1)+ROUND(Z30,1)</f>
        <v>32.700000000000003</v>
      </c>
      <c r="R30" s="881"/>
      <c r="S30" s="881"/>
      <c r="T30" s="881"/>
      <c r="U30" s="59" t="s">
        <v>16</v>
      </c>
      <c r="X30" s="889" t="s">
        <v>186</v>
      </c>
      <c r="Y30" s="890"/>
      <c r="Z30" s="833"/>
      <c r="AA30" s="834"/>
      <c r="AB30" s="834"/>
      <c r="AC30" s="834"/>
      <c r="AD30" s="834"/>
      <c r="AE30" s="59" t="s">
        <v>13</v>
      </c>
      <c r="AK30" s="818">
        <v>17.2</v>
      </c>
      <c r="AL30" s="819"/>
      <c r="AM30" s="819"/>
      <c r="AN30" s="819"/>
      <c r="AO30" s="67" t="s">
        <v>13</v>
      </c>
      <c r="AR30" s="830"/>
      <c r="AS30" s="827"/>
      <c r="AT30" s="827"/>
      <c r="AU30" s="828"/>
    </row>
    <row r="31" spans="2:48" ht="27" customHeight="1" thickTop="1" thickBot="1" x14ac:dyDescent="0.2">
      <c r="B31" s="853" t="s">
        <v>375</v>
      </c>
      <c r="C31" s="842"/>
      <c r="D31" s="842"/>
      <c r="E31" s="843"/>
      <c r="F31" s="836">
        <v>34.4</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topLeftCell="A18" workbookViewId="0">
      <selection activeCell="AK30" sqref="AK30:AN30"/>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三菱電機ビルソリューションズ　株式会社　横浜市内各所</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48.4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50.9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48.4</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48.4</v>
      </c>
      <c r="P27" s="881"/>
      <c r="Q27" s="881"/>
      <c r="R27" s="881"/>
      <c r="S27" s="59" t="s">
        <v>38</v>
      </c>
      <c r="T27" s="80"/>
      <c r="U27" s="80"/>
      <c r="X27" s="78" t="s">
        <v>39</v>
      </c>
      <c r="Y27" s="81"/>
      <c r="AG27" s="68"/>
      <c r="AH27" s="68"/>
      <c r="AI27" s="68"/>
      <c r="AJ27" s="68"/>
      <c r="AK27" s="831">
        <f>+AG18+O27</f>
        <v>48.4</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48.4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50.9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13.8</v>
      </c>
      <c r="G30" s="837"/>
      <c r="H30" s="234" t="s">
        <v>198</v>
      </c>
      <c r="L30" s="845"/>
      <c r="O30" s="71"/>
      <c r="Q30" s="847">
        <f>+ROUND(Z28,1)+ROUND(Z29,1)+ROUND(Z30,1)</f>
        <v>48.4</v>
      </c>
      <c r="R30" s="881"/>
      <c r="S30" s="881"/>
      <c r="T30" s="881"/>
      <c r="U30" s="59" t="s">
        <v>16</v>
      </c>
      <c r="X30" s="889" t="s">
        <v>186</v>
      </c>
      <c r="Y30" s="890"/>
      <c r="Z30" s="833"/>
      <c r="AA30" s="834"/>
      <c r="AB30" s="834"/>
      <c r="AC30" s="834"/>
      <c r="AD30" s="834"/>
      <c r="AE30" s="59" t="s">
        <v>13</v>
      </c>
      <c r="AK30" s="818">
        <v>6.9</v>
      </c>
      <c r="AL30" s="819"/>
      <c r="AM30" s="819"/>
      <c r="AN30" s="819"/>
      <c r="AO30" s="67" t="s">
        <v>13</v>
      </c>
      <c r="AR30" s="830"/>
      <c r="AS30" s="827"/>
      <c r="AT30" s="827"/>
      <c r="AU30" s="828"/>
    </row>
    <row r="31" spans="2:48" ht="27" customHeight="1" thickTop="1" thickBot="1" x14ac:dyDescent="0.2">
      <c r="B31" s="853" t="s">
        <v>375</v>
      </c>
      <c r="C31" s="842"/>
      <c r="D31" s="842"/>
      <c r="E31" s="843"/>
      <c r="F31" s="836">
        <v>50.9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2025-06-30T08:06:34Z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