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6"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M49" i="94" l="1"/>
  <c r="N49" i="94"/>
  <c r="H31" i="74"/>
  <c r="H49" i="94"/>
  <c r="H36" i="78"/>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<sst xmlns="http://schemas.openxmlformats.org/spreadsheetml/2006/main" count="3304" uniqueCount="471">
  <si>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</si>
  <si>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</si>
  <si>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</si>
  <si>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</si>
  <si>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</si>
  <si>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</si>
  <si>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</si>
  <si>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</si>
  <si>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</si>
  <si>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</si>
  <si>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</si>
  <si>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</si>
  <si>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</si>
  <si>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</si>
  <si>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</si>
  <si>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</si>
  <si>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</si>
  <si>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</si>
  <si>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</si>
  <si>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</si>
  <si>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</si>
  <si>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</si>
  <si>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</si>
  <si>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</si>
  <si>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</si>
  <si>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</si>
  <si>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</si>
  <si>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</si>
  <si>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</si>
  <si>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</si>
  <si>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</si>
  <si>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</si>
  <si>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</si>
  <si>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</si>
  <si>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</si>
  <si>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</si>
  <si>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</si>
  <si>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</si>
  <si>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</si>
  <si>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</si>
  <si>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</si>
  <si>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</si>
  <si>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</si>
  <si>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</si>
  <si>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</si>
  <si>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</si>
  <si>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</si>
  <si>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</si>
  <si>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</si>
  <si>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</si>
  <si>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</si>
  <si>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</si>
  <si>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</si>
  <si>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</si>
  <si>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</si>
  <si>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</si>
  <si>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</si>
  <si>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</si>
  <si>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</si>
  <si>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</si>
  <si>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</si>
  <si>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</si>
  <si>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</si>
  <si>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</si>
  <si>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</si>
  <si>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</si>
  <si>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</si>
  <si>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</si>
  <si>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</si>
  <si>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</si>
  <si>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</si>
  <si>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</si>
  <si>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</si>
  <si>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</si>
  <si>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</si>
  <si>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</si>
  <si>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</si>
  <si>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</si>
  <si>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</si>
  <si>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</si>
  <si>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</si>
  <si>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</si>
  <si>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</si>
  <si>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</si>
  <si>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</si>
  <si>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</si>
  <si>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</si>
  <si>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</si>
  <si>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</si>
  <si>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</si>
  <si>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</si>
  <si>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</si>
  <si>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</si>
  <si>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</si>
  <si>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</si>
  <si>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</si>
  <si>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</si>
  <si>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</si>
  <si>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</si>
  <si>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</si>
  <si>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</si>
  <si>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</si>
  <si>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</si>
  <si>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</si>
  <si>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</si>
  <si>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</si>
  <si>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</si>
  <si>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</si>
  <si>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</si>
  <si>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</si>
  <si>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</si>
  <si>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</si>
  <si>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</si>
  <si>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</si>
  <si>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</si>
  <si>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</si>
  <si>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</si>
  <si>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</si>
  <si>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</si>
  <si>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</si>
  <si>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</si>
  <si>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</si>
  <si>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</si>
  <si>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</si>
  <si>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</si>
  <si>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</si>
  <si>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</si>
  <si>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</si>
  <si>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</si>
  <si>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</si>
  <si>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</si>
  <si>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</si>
  <si>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</si>
  <si>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</si>
  <si>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</si>
  <si>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</si>
  <si>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</si>
  <si>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</si>
  <si>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</si>
  <si>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</si>
  <si>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</si>
  <si>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</si>
  <si>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</si>
  <si>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</si>
  <si>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</si>
  <si>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</si>
  <si>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</si>
  <si>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</si>
  <si>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</si>
  <si>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</si>
  <si>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</si>
  <si>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</si>
  <si>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</si>
  <si>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</si>
  <si>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</si>
  <si>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</si>
  <si>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</si>
  <si>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</si>
  <si>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</si>
  <si>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</si>
  <si>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</si>
  <si>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</si>
  <si>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</si>
  <si>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</si>
  <si>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</si>
  <si>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</si>
  <si>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</si>
  <si>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</si>
  <si>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</si>
  <si>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</si>
  <si>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</si>
  <si>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</si>
  <si>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</si>
  <si>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</si>
  <si>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</si>
  <si>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</si>
  <si>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</si>
  <si>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</si>
  <si>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</si>
  <si>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</si>
  <si>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</si>
  <si>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</si>
  <si>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</si>
  <si>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</si>
  <si>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</si>
  <si>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</si>
  <si>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</si>
  <si>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</si>
  <si>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</si>
  <si>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</si>
  <si>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</si>
  <si>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</si>
  <si>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</si>
  <si>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</si>
  <si>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</si>
  <si>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</si>
  <si>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</si>
  <si>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</si>
  <si>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</si>
  <si>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</si>
  <si>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</si>
  <si>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</si>
  <si>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</si>
  <si>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</si>
  <si>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</si>
  <si>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</si>
  <si>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</si>
  <si>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</si>
  <si>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</si>
  <si>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</si>
  <si>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</si>
  <si>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</si>
  <si>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</si>
  <si>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</si>
  <si>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</si>
  <si>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</si>
  <si>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</si>
  <si>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</si>
  <si>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</si>
  <si>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</si>
  <si>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</si>
  <si>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</si>
  <si>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</si>
  <si>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</si>
  <si>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</si>
  <si>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</si>
  <si>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</si>
  <si>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</si>
  <si>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</si>
  <si>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</si>
  <si>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</si>
  <si>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</si>
  <si>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</si>
  <si>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</si>
  <si>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</si>
  <si>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</si>
  <si>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</si>
  <si>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</si>
  <si>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</si>
  <si>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</si>
  <si>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</si>
  <si>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</si>
  <si>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</si>
  <si>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</si>
  <si>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</si>
  <si>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</si>
  <si>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</si>
  <si>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</si>
  <si>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</si>
  <si>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</si>
  <si>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</si>
  <si>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</si>
  <si>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</si>
  <si>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</si>
  <si>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</si>
  <si>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</si>
  <si>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</si>
  <si>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</si>
  <si>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</si>
  <si>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</si>
  <si>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</si>
  <si>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</si>
  <si>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</si>
  <si>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</si>
  <si>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</si>
  <si>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</si>
  <si>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</si>
  <si>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</si>
  <si>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</si>
  <si>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</si>
  <si>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</si>
  <si>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</si>
  <si>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</si>
  <si>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</si>
  <si>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</si>
  <si>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</si>
  <si>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</si>
  <si>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</si>
  <si>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</si>
  <si>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</si>
  <si>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</si>
  <si>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</si>
  <si>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</si>
  <si>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</si>
  <si>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</si>
  <si>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</si>
  <si>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</si>
  <si>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</si>
  <si>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</si>
  <si>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</si>
  <si>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</si>
  <si>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</si>
  <si>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</si>
  <si>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</si>
  <si>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</si>
  <si>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</si>
  <si>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</si>
  <si>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</si>
  <si>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</si>
  <si>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</si>
  <si>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</si>
  <si>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</si>
  <si>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</si>
  <si>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</si>
  <si>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</si>
  <si>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</si>
  <si>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</si>
  <si>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</si>
  <si>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</si>
  <si>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</si>
  <si>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</si>
  <si>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</si>
  <si>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</si>
  <si>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</si>
  <si>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</si>
  <si>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</si>
  <si>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</si>
  <si>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</si>
  <si>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</si>
  <si>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</si>
  <si>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</si>
  <si>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</si>
  <si>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</si>
  <si>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</si>
  <si>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</si>
  <si>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</si>
  <si>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</si>
  <si>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</si>
  <si>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</si>
  <si>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</si>
  <si>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</si>
  <si>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</si>
  <si>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</si>
  <si>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</si>
  <si>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</si>
  <si>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</si>
  <si>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</si>
  <si>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</si>
  <si>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</si>
  <si>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</si>
  <si>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</si>
  <si>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</si>
  <si>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</si>
  <si>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</si>
  <si>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</si>
  <si>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</si>
  <si>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</si>
  <si>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</si>
  <si>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</si>
  <si>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</si>
  <si>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</si>
  <si>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</si>
  <si>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</si>
  <si>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</si>
  <si>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</si>
  <si>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</si>
  <si>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</si>
  <si>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</si>
  <si>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</si>
  <si>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</si>
  <si>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</si>
  <si>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</si>
  <si>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</si>
  <si>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</si>
  <si>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</si>
  <si>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</si>
  <si>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</si>
  <si>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</si>
  <si>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</si>
  <si>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</si>
  <si>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</si>
  <si>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</si>
  <si>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</si>
  <si>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</si>
  <si>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</si>
  <si>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</si>
  <si>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</si>
  <si>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</si>
  <si>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</si>
  <si>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</si>
  <si>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</si>
  <si>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</si>
  <si>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</si>
  <si>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</si>
  <si>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</si>
  <si>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</si>
  <si>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</si>
  <si>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</si>
  <si>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</si>
  <si>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</si>
  <si>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</si>
  <si>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</si>
  <si>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</si>
  <si>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</si>
  <si>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</si>
  <si>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</si>
  <si>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</si>
  <si>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</si>
  <si>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</si>
  <si>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</si>
  <si>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</si>
  <si>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</si>
  <si>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</si>
  <si>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</si>
  <si>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</si>
  <si>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</si>
  <si>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</si>
  <si>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</si>
  <si>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</si>
  <si>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</si>
  <si>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</si>
  <si>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</si>
  <si>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</si>
  <si>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</si>
  <si>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</si>
  <si>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</si>
  <si>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</si>
  <si>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</si>
  <si>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</si>
  <si>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</si>
  <si>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</si>
  <si>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</si>
  <si>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</si>
  <si>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</si>
  <si>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</si>
  <si>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</si>
  <si>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</si>
  <si>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</si>
  <si>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</si>
  <si>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</si>
  <si>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</si>
  <si>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</si>
  <si>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</si>
  <si>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</si>
  <si>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</si>
  <si>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</si>
  <si>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</si>
  <si>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</si>
  <si>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</si>
  <si>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</si>
  <si>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</si>
  <si>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</si>
  <si>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</si>
  <si>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</si>
  <si>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</si>
  <si>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</si>
  <si>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</si>
  <si>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</si>
  <si>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</si>
  <si>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</si>
  <si>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</si>
  <si>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</si>
  <si>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</si>
  <si>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</si>
  <si>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</si>
  <si>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</si>
  <si>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</si>
  <si>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</si>
  <si>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</si>
  <si>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</si>
  <si>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</si>
  <si>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</si>
  <si>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</si>
  <si>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東京都新宿区西新宿3-7-1　　　　　　　　　                   　　　新宿ﾊﾟｰｸﾀﾜｰ31F</t>
    <phoneticPr fontId="3"/>
  </si>
  <si>
    <t>東亜建設工業(株)　東日本建築支店
執行役員常務支店長　   北林　勇武</t>
    <rPh sb="22" eb="24">
      <t>ジョウム</t>
    </rPh>
    <phoneticPr fontId="3"/>
  </si>
  <si>
    <t>03-6758-2606</t>
    <phoneticPr fontId="3"/>
  </si>
  <si>
    <t>東亜建設工業株式会社　東日本建築支店</t>
    <phoneticPr fontId="3"/>
  </si>
  <si>
    <t>東京都新宿区西新宿3-7-1　新宿ﾊﾟｰｸﾀﾜｰ３１Ｆ</t>
    <phoneticPr fontId="3"/>
  </si>
  <si>
    <t>建設業</t>
    <phoneticPr fontId="3"/>
  </si>
  <si>
    <t>○</t>
  </si>
  <si>
    <t>令和    7年    5月    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</si>
</sst>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73" zoomScaleNormal="100" zoomScaleSheetLayoutView="100" workbookViewId="0">
      <selection activeCell="J40" sqref="J40:O4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470</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465</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2649</v>
      </c>
      <c r="N48" s="507"/>
      <c r="O48" s="508"/>
    </row>
    <row r="49" spans="3:21" ht="18" customHeight="1">
      <c r="C49" s="457" t="s">
        <v>11</v>
      </c>
      <c r="D49" s="489"/>
      <c r="E49" s="490"/>
      <c r="F49" s="476" t="s">
        <v>467</v>
      </c>
      <c r="G49" s="477"/>
      <c r="H49" s="477"/>
      <c r="I49" s="477"/>
      <c r="J49" s="477"/>
      <c r="K49" s="477"/>
      <c r="L49" s="126" t="s">
        <v>172</v>
      </c>
      <c r="M49" s="386"/>
      <c r="N49" s="509" t="s">
        <v>465</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79825</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308</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3740</v>
      </c>
      <c r="I63" s="240" t="s">
        <v>4</v>
      </c>
      <c r="J63" s="525" t="s">
        <v>324</v>
      </c>
      <c r="K63" s="526"/>
      <c r="L63" s="527"/>
      <c r="M63" s="523">
        <f>+別紙!AA14</f>
        <v>3740</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3740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7"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3.9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3.9</v>
      </c>
      <c r="Q27" s="633"/>
      <c r="R27" s="633"/>
      <c r="S27" s="633"/>
      <c r="T27" s="44" t="s">
        <v>38</v>
      </c>
      <c r="U27" s="64"/>
      <c r="V27" s="64"/>
      <c r="Y27" s="62" t="s">
        <v>39</v>
      </c>
      <c r="Z27" s="65"/>
      <c r="AH27" s="53"/>
      <c r="AI27" s="53"/>
      <c r="AJ27" s="53"/>
      <c r="AK27" s="53"/>
      <c r="AL27" s="603">
        <f>+AH18+P27</f>
        <v>3.9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3.9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100</v>
      </c>
      <c r="E31" s="584"/>
      <c r="F31" s="584"/>
      <c r="G31" s="194" t="s">
        <v>198</v>
      </c>
      <c r="H31" s="573">
        <f>+AS24</f>
        <v>3.9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6"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420.5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1000</v>
      </c>
      <c r="E24" s="584"/>
      <c r="F24" s="584"/>
      <c r="G24" s="194" t="s">
        <v>198</v>
      </c>
      <c r="H24" s="573">
        <f>+F12</f>
        <v>420.5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420.5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420.5</v>
      </c>
      <c r="Q27" s="633"/>
      <c r="R27" s="633"/>
      <c r="S27" s="633"/>
      <c r="T27" s="44" t="s">
        <v>38</v>
      </c>
      <c r="U27" s="64"/>
      <c r="V27" s="64"/>
      <c r="Y27" s="62" t="s">
        <v>39</v>
      </c>
      <c r="Z27" s="65"/>
      <c r="AH27" s="53"/>
      <c r="AI27" s="53"/>
      <c r="AJ27" s="53"/>
      <c r="AK27" s="53"/>
      <c r="AL27" s="603">
        <f>+AH18+P27</f>
        <v>420.5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420.5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1000</v>
      </c>
      <c r="E29" s="584"/>
      <c r="F29" s="584"/>
      <c r="G29" s="194" t="s">
        <v>198</v>
      </c>
      <c r="H29" s="573">
        <f>+AL27</f>
        <v>420.5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420.5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1000</v>
      </c>
      <c r="E31" s="584"/>
      <c r="F31" s="584"/>
      <c r="G31" s="194" t="s">
        <v>198</v>
      </c>
      <c r="H31" s="573">
        <f>+AS24</f>
        <v>420.5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5"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640.6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1000</v>
      </c>
      <c r="E24" s="584"/>
      <c r="F24" s="584"/>
      <c r="G24" s="194" t="s">
        <v>198</v>
      </c>
      <c r="H24" s="573">
        <f>+F12</f>
        <v>640.6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640.6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640.6</v>
      </c>
      <c r="Q27" s="633"/>
      <c r="R27" s="633"/>
      <c r="S27" s="633"/>
      <c r="T27" s="44" t="s">
        <v>38</v>
      </c>
      <c r="U27" s="64"/>
      <c r="V27" s="64"/>
      <c r="Y27" s="62" t="s">
        <v>39</v>
      </c>
      <c r="Z27" s="65"/>
      <c r="AH27" s="53"/>
      <c r="AI27" s="53"/>
      <c r="AJ27" s="53"/>
      <c r="AK27" s="53"/>
      <c r="AL27" s="603">
        <f>+AH18+P27</f>
        <v>640.6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640.6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1000</v>
      </c>
      <c r="E29" s="584"/>
      <c r="F29" s="584"/>
      <c r="G29" s="194" t="s">
        <v>198</v>
      </c>
      <c r="H29" s="573">
        <f>+AL27</f>
        <v>640.6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640.6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1000</v>
      </c>
      <c r="E31" s="584"/>
      <c r="F31" s="584"/>
      <c r="G31" s="194" t="s">
        <v>198</v>
      </c>
      <c r="H31" s="573">
        <f>+AS24</f>
        <v>640.6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2" zoomScaleNormal="100" workbookViewId="0">
      <selection activeCell="D18" sqref="D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8"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2803.7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500</v>
      </c>
      <c r="E24" s="584"/>
      <c r="F24" s="584"/>
      <c r="G24" s="194" t="s">
        <v>198</v>
      </c>
      <c r="H24" s="573">
        <f>+F12</f>
        <v>2803.7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2803.7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2803.7</v>
      </c>
      <c r="Q27" s="633"/>
      <c r="R27" s="633"/>
      <c r="S27" s="633"/>
      <c r="T27" s="44" t="s">
        <v>38</v>
      </c>
      <c r="U27" s="64"/>
      <c r="V27" s="64"/>
      <c r="Y27" s="62" t="s">
        <v>39</v>
      </c>
      <c r="Z27" s="65"/>
      <c r="AH27" s="53"/>
      <c r="AI27" s="53"/>
      <c r="AJ27" s="53"/>
      <c r="AK27" s="53"/>
      <c r="AL27" s="603">
        <f>+AH18+P27</f>
        <v>2803.7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2803.7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500</v>
      </c>
      <c r="E29" s="584"/>
      <c r="F29" s="584"/>
      <c r="G29" s="194" t="s">
        <v>198</v>
      </c>
      <c r="H29" s="573">
        <f>+AL27</f>
        <v>2803.7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2803.7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500</v>
      </c>
      <c r="E31" s="584"/>
      <c r="F31" s="584"/>
      <c r="G31" s="194" t="s">
        <v>198</v>
      </c>
      <c r="H31" s="573">
        <f>+AS24</f>
        <v>2803.7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9" zoomScale="70" zoomScaleNormal="70" workbookViewId="0">
      <selection activeCell="O24" sqref="O24"/>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東亜建設工業株式会社　東日本建築支店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20</v>
      </c>
      <c r="I9" s="319">
        <f>IF(OR(ｳ.廃油!D24&gt;0,ｳ.廃油!D24&lt;0),ｳ.廃油!D24,IF(I$19&gt;0,"0",0))</f>
        <v>100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500</v>
      </c>
      <c r="M9" s="319">
        <f>IF(OR(ｷ.紙くず!D24&gt;0,ｷ.紙くず!D24&lt;0),ｷ.紙くず!D24,IF(M$19&gt;0,"0",0))</f>
        <v>20</v>
      </c>
      <c r="N9" s="319">
        <f>IF(OR(ｸ.木くず!D24&gt;0,ｸ.木くず!D24&lt;0),ｸ.木くず!D24,IF(N$19&gt;0,"0",0))</f>
        <v>500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100</v>
      </c>
      <c r="T9" s="319">
        <f>IF(OR(ｾ.ｶﾞﾗｽ･ｺﾝｸﾘ･陶磁器くず!D24&gt;0,ｾ.ｶﾞﾗｽ･ｺﾝｸﾘ･陶磁器くず!D24&lt;0),ｾ.ｶﾞﾗｽ･ｺﾝｸﾘ･陶磁器くず!D24,IF(T$19&gt;0,"0",0))</f>
        <v>1000</v>
      </c>
      <c r="U9" s="319">
        <f>IF(OR(ｿ.鉱さい!D24&gt;0,ｿ.鉱さい!D24&lt;0),ｿ.鉱さい!D24,IF(U$19&gt;0,"0",0))</f>
        <v>0</v>
      </c>
      <c r="V9" s="319">
        <f>IF(OR(ﾀ.がれき類!D24&gt;0,ﾀ.がれき類!D24&lt;0),ﾀ.がれき類!D24,IF(V$19&gt;0,"0",0))</f>
        <v>1000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500</v>
      </c>
      <c r="AA9" s="321">
        <f>IF(SUM(G9:Z9)&gt;0,SUM(G9:Z9),IF(AA$19&gt;0,"0",0))</f>
        <v>3740</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20</v>
      </c>
      <c r="I14" s="325">
        <f>IF(OR(ｳ.廃油!D29&gt;0,ｳ.廃油!D29&lt;0),ｳ.廃油!D29,IF(I$19&gt;0,"0",0))</f>
        <v>100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500</v>
      </c>
      <c r="M14" s="325">
        <f>IF(OR(ｷ.紙くず!D29&gt;0,ｷ.紙くず!D29&lt;0),ｷ.紙くず!D29,IF(M$19&gt;0,"0",0))</f>
        <v>20</v>
      </c>
      <c r="N14" s="325">
        <f>IF(OR(ｸ.木くず!D29&gt;0,ｸ.木くず!D29&lt;0),ｸ.木くず!D29,IF(N$19&gt;0,"0",0))</f>
        <v>500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100</v>
      </c>
      <c r="T14" s="325">
        <f>IF(OR(ｾ.ｶﾞﾗｽ･ｺﾝｸﾘ･陶磁器くず!D29&gt;0,ｾ.ｶﾞﾗｽ･ｺﾝｸﾘ･陶磁器くず!D29&lt;0),ｾ.ｶﾞﾗｽ･ｺﾝｸﾘ･陶磁器くず!D29,IF(T$19&gt;0,"0",0))</f>
        <v>1000</v>
      </c>
      <c r="U14" s="325">
        <f>IF(OR(ｿ.鉱さい!D29&gt;0,ｿ.鉱さい!D29&lt;0),ｿ.鉱さい!D29,IF(U$19&gt;0,"0",0))</f>
        <v>0</v>
      </c>
      <c r="V14" s="325">
        <f>IF(OR(ﾀ.がれき類!D29&gt;0,ﾀ.がれき類!D29&lt;0),ﾀ.がれき類!D29,IF(V$19&gt;0,"0",0))</f>
        <v>1000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500</v>
      </c>
      <c r="AA14" s="327">
        <f t="shared" si="0"/>
        <v>3740</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20</v>
      </c>
      <c r="I16" s="325">
        <f>IF(OR(ｳ.廃油!D31&gt;0,ｳ.廃油!D31&lt;0),ｳ.廃油!D31,IF(I$19&gt;0,"0",0))</f>
        <v>100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500</v>
      </c>
      <c r="M16" s="325">
        <f>IF(OR(ｷ.紙くず!D31&gt;0,ｷ.紙くず!D31&lt;0),ｷ.紙くず!D31,IF(M$19&gt;0,"0",0))</f>
        <v>20</v>
      </c>
      <c r="N16" s="325">
        <f>IF(OR(ｸ.木くず!D31&gt;0,ｸ.木くず!D31&lt;0),ｸ.木くず!D31,IF(N$19&gt;0,"0",0))</f>
        <v>500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100</v>
      </c>
      <c r="T16" s="325">
        <f>IF(OR(ｾ.ｶﾞﾗｽ･ｺﾝｸﾘ･陶磁器くず!D31&gt;0,ｾ.ｶﾞﾗｽ･ｺﾝｸﾘ･陶磁器くず!D31&lt;0),ｾ.ｶﾞﾗｽ･ｺﾝｸﾘ･陶磁器くず!D31,IF(T$19&gt;0,"0",0))</f>
        <v>1000</v>
      </c>
      <c r="U16" s="325">
        <f>IF(OR(ｿ.鉱さい!D31&gt;0,ｿ.鉱さい!D31&lt;0),ｿ.鉱さい!D31,IF(U$19&gt;0,"0",0))</f>
        <v>0</v>
      </c>
      <c r="V16" s="325">
        <f>IF(OR(ﾀ.がれき類!D31&gt;0,ﾀ.がれき類!D31&lt;0),ﾀ.がれき類!D31,IF(V$19&gt;0,"0",0))</f>
        <v>1000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500</v>
      </c>
      <c r="AA16" s="327">
        <f t="shared" si="0"/>
        <v>3740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1.2</v>
      </c>
      <c r="I19" s="331">
        <f t="shared" si="1"/>
        <v>0</v>
      </c>
      <c r="J19" s="331">
        <f t="shared" si="1"/>
        <v>0</v>
      </c>
      <c r="K19" s="331">
        <f t="shared" si="1"/>
        <v>0</v>
      </c>
      <c r="L19" s="331">
        <f t="shared" si="1"/>
        <v>0.1</v>
      </c>
      <c r="M19" s="331">
        <f t="shared" si="1"/>
        <v>379.7</v>
      </c>
      <c r="N19" s="331">
        <f t="shared" si="1"/>
        <v>145.5</v>
      </c>
      <c r="O19" s="331">
        <f t="shared" si="1"/>
        <v>0</v>
      </c>
      <c r="P19" s="331">
        <f t="shared" si="1"/>
        <v>0</v>
      </c>
      <c r="Q19" s="331">
        <f t="shared" si="1"/>
        <v>0</v>
      </c>
      <c r="R19" s="331">
        <f t="shared" si="1"/>
        <v>0</v>
      </c>
      <c r="S19" s="331">
        <f t="shared" si="1"/>
        <v>3.9</v>
      </c>
      <c r="T19" s="331">
        <f t="shared" si="1"/>
        <v>420.5</v>
      </c>
      <c r="U19" s="331">
        <f t="shared" si="1"/>
        <v>0</v>
      </c>
      <c r="V19" s="331">
        <f t="shared" si="1"/>
        <v>640.6</v>
      </c>
      <c r="W19" s="331">
        <f t="shared" si="1"/>
        <v>0</v>
      </c>
      <c r="X19" s="331">
        <f t="shared" si="1"/>
        <v>0</v>
      </c>
      <c r="Y19" s="331">
        <f t="shared" si="1"/>
        <v>0</v>
      </c>
      <c r="Z19" s="332">
        <f t="shared" si="1"/>
        <v>2803.7</v>
      </c>
      <c r="AA19" s="333">
        <f t="shared" ref="AA19:AA25" si="2">SUM(G19:Z19)</f>
        <v>4395.2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1.2</v>
      </c>
      <c r="I41" s="367">
        <f t="shared" si="8"/>
        <v>0</v>
      </c>
      <c r="J41" s="367">
        <f t="shared" si="8"/>
        <v>0</v>
      </c>
      <c r="K41" s="367">
        <f t="shared" si="8"/>
        <v>0</v>
      </c>
      <c r="L41" s="367">
        <f t="shared" si="8"/>
        <v>0.1</v>
      </c>
      <c r="M41" s="367">
        <f t="shared" si="8"/>
        <v>379.7</v>
      </c>
      <c r="N41" s="367">
        <f t="shared" si="8"/>
        <v>145.5</v>
      </c>
      <c r="O41" s="367">
        <f t="shared" si="8"/>
        <v>0</v>
      </c>
      <c r="P41" s="367">
        <f t="shared" si="8"/>
        <v>0</v>
      </c>
      <c r="Q41" s="367">
        <f t="shared" si="8"/>
        <v>0</v>
      </c>
      <c r="R41" s="367">
        <f t="shared" si="8"/>
        <v>0</v>
      </c>
      <c r="S41" s="367">
        <f t="shared" si="8"/>
        <v>3.9</v>
      </c>
      <c r="T41" s="367">
        <f t="shared" si="8"/>
        <v>420.5</v>
      </c>
      <c r="U41" s="367">
        <f t="shared" si="8"/>
        <v>0</v>
      </c>
      <c r="V41" s="367">
        <f t="shared" si="8"/>
        <v>640.6</v>
      </c>
      <c r="W41" s="367">
        <f t="shared" si="8"/>
        <v>0</v>
      </c>
      <c r="X41" s="367">
        <f t="shared" si="8"/>
        <v>0</v>
      </c>
      <c r="Y41" s="367">
        <f t="shared" si="8"/>
        <v>0</v>
      </c>
      <c r="Z41" s="368">
        <f t="shared" si="8"/>
        <v>2803.7</v>
      </c>
      <c r="AA41" s="369">
        <f t="shared" si="4"/>
        <v>4395.2</v>
      </c>
    </row>
    <row r="42" spans="2:27" ht="20.45" customHeight="1">
      <c r="B42" s="167"/>
      <c r="C42" s="721"/>
      <c r="D42" s="207"/>
      <c r="E42" s="205" t="s">
        <v>262</v>
      </c>
      <c r="F42" s="383"/>
      <c r="G42" s="358">
        <f t="shared" ref="G42:Z42" si="9">SUM(G43:G45)</f>
        <v>0</v>
      </c>
      <c r="H42" s="358">
        <f t="shared" si="9"/>
        <v>1.2</v>
      </c>
      <c r="I42" s="358">
        <f t="shared" si="9"/>
        <v>0</v>
      </c>
      <c r="J42" s="358">
        <f t="shared" si="9"/>
        <v>0</v>
      </c>
      <c r="K42" s="358">
        <f t="shared" si="9"/>
        <v>0</v>
      </c>
      <c r="L42" s="358">
        <f t="shared" si="9"/>
        <v>0.1</v>
      </c>
      <c r="M42" s="358">
        <f t="shared" si="9"/>
        <v>379.7</v>
      </c>
      <c r="N42" s="358">
        <f t="shared" si="9"/>
        <v>145.5</v>
      </c>
      <c r="O42" s="358">
        <f t="shared" si="9"/>
        <v>0</v>
      </c>
      <c r="P42" s="358">
        <f t="shared" si="9"/>
        <v>0</v>
      </c>
      <c r="Q42" s="358">
        <f t="shared" si="9"/>
        <v>0</v>
      </c>
      <c r="R42" s="358">
        <f t="shared" si="9"/>
        <v>0</v>
      </c>
      <c r="S42" s="358">
        <f t="shared" si="9"/>
        <v>3.9</v>
      </c>
      <c r="T42" s="358">
        <f t="shared" si="9"/>
        <v>420.5</v>
      </c>
      <c r="U42" s="358">
        <f t="shared" si="9"/>
        <v>0</v>
      </c>
      <c r="V42" s="358">
        <f t="shared" si="9"/>
        <v>640.6</v>
      </c>
      <c r="W42" s="358">
        <f t="shared" si="9"/>
        <v>0</v>
      </c>
      <c r="X42" s="358">
        <f t="shared" si="9"/>
        <v>0</v>
      </c>
      <c r="Y42" s="358">
        <f t="shared" si="9"/>
        <v>0</v>
      </c>
      <c r="Z42" s="359">
        <f t="shared" si="9"/>
        <v>2803.7</v>
      </c>
      <c r="AA42" s="360">
        <f t="shared" si="4"/>
        <v>4395.2</v>
      </c>
    </row>
    <row r="43" spans="2:27" ht="20.45" customHeight="1">
      <c r="B43" s="167"/>
      <c r="C43" s="721"/>
      <c r="D43" s="208"/>
      <c r="E43" s="203"/>
      <c r="F43" s="201" t="s">
        <v>235</v>
      </c>
      <c r="G43" s="361">
        <f>+ｱ.燃え殻!$AA$28</f>
        <v>0</v>
      </c>
      <c r="H43" s="361">
        <f>+ｲ.汚泥!$AA$28</f>
        <v>1.2</v>
      </c>
      <c r="I43" s="361">
        <f>+ｳ.廃油!$AA$28</f>
        <v>0</v>
      </c>
      <c r="J43" s="361">
        <f>+ｴ.廃酸!$AA$28</f>
        <v>0</v>
      </c>
      <c r="K43" s="361">
        <f>+ｵ.廃ｱﾙｶﾘ!$AA$28</f>
        <v>0</v>
      </c>
      <c r="L43" s="361">
        <f>+ｶ.廃ﾌﾟﾗ類!$AA$28</f>
        <v>0.1</v>
      </c>
      <c r="M43" s="361">
        <f>+ｷ.紙くず!$AA$28</f>
        <v>379.7</v>
      </c>
      <c r="N43" s="361">
        <f>+ｸ.木くず!$AA$28</f>
        <v>145.5</v>
      </c>
      <c r="O43" s="361">
        <f>+ｹ.繊維くず!$AA$28</f>
        <v>0</v>
      </c>
      <c r="P43" s="361">
        <f>+ｺ.動植物性残さ!$AA$28</f>
        <v>0</v>
      </c>
      <c r="Q43" s="361">
        <f>+ｻ.動物系固形不要物!$AA$28</f>
        <v>0</v>
      </c>
      <c r="R43" s="361">
        <f>+ｼ.ｺﾞﾑくず!$AA$28</f>
        <v>0</v>
      </c>
      <c r="S43" s="361">
        <f>+ｽ.金属くず!$AA$28</f>
        <v>3.9</v>
      </c>
      <c r="T43" s="361">
        <f>+ｾ.ｶﾞﾗｽ･ｺﾝｸﾘ･陶磁器くず!$AA$28</f>
        <v>420.5</v>
      </c>
      <c r="U43" s="361">
        <f>+ｿ.鉱さい!$AA$28</f>
        <v>0</v>
      </c>
      <c r="V43" s="361">
        <f>+ﾀ.がれき類!$AA$28</f>
        <v>640.6</v>
      </c>
      <c r="W43" s="361">
        <f>+ﾁ.動物のふん尿!$AA$28</f>
        <v>0</v>
      </c>
      <c r="X43" s="361">
        <f>+ﾂ.動物の死体!$AA$28</f>
        <v>0</v>
      </c>
      <c r="Y43" s="361">
        <f>+ﾃ.ばいじん!$AA$28</f>
        <v>0</v>
      </c>
      <c r="Z43" s="362">
        <f>+ﾄ.混合廃棄物その他!$AA$28</f>
        <v>2803.7</v>
      </c>
      <c r="AA43" s="363">
        <f t="shared" si="4"/>
        <v>4395.2</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1.2</v>
      </c>
      <c r="I47" s="370">
        <f>+ｳ.廃油!$AL$27</f>
        <v>0</v>
      </c>
      <c r="J47" s="370">
        <f>+ｴ.廃酸!$AL$27</f>
        <v>0</v>
      </c>
      <c r="K47" s="370">
        <f>+ｵ.廃ｱﾙｶﾘ!$AL$27</f>
        <v>0</v>
      </c>
      <c r="L47" s="370">
        <f>+ｶ.廃ﾌﾟﾗ類!$AL$27</f>
        <v>0.1</v>
      </c>
      <c r="M47" s="370">
        <f>+ｷ.紙くず!$AL$27</f>
        <v>379.7</v>
      </c>
      <c r="N47" s="370">
        <f>+ｸ.木くず!$AL$27</f>
        <v>145.5</v>
      </c>
      <c r="O47" s="370">
        <f>+ｹ.繊維くず!$AL$27</f>
        <v>0</v>
      </c>
      <c r="P47" s="370">
        <f>+ｺ.動植物性残さ!$AL$27</f>
        <v>0</v>
      </c>
      <c r="Q47" s="370">
        <f>+ｻ.動物系固形不要物!$AL$27</f>
        <v>0</v>
      </c>
      <c r="R47" s="370">
        <f>+ｼ.ｺﾞﾑくず!$AL$27</f>
        <v>0</v>
      </c>
      <c r="S47" s="370">
        <f>+ｽ.金属くず!$AL$27</f>
        <v>3.9</v>
      </c>
      <c r="T47" s="370">
        <f>+ｾ.ｶﾞﾗｽ･ｺﾝｸﾘ･陶磁器くず!$AL$27</f>
        <v>420.5</v>
      </c>
      <c r="U47" s="370">
        <f>+ｿ.鉱さい!$AL$27</f>
        <v>0</v>
      </c>
      <c r="V47" s="370">
        <f>+ﾀ.がれき類!$AL$27</f>
        <v>640.6</v>
      </c>
      <c r="W47" s="370">
        <f>+ﾁ.動物のふん尿!$AL$27</f>
        <v>0</v>
      </c>
      <c r="X47" s="370">
        <f>+ﾂ.動物の死体!$AL$27</f>
        <v>0</v>
      </c>
      <c r="Y47" s="370">
        <f>+ﾃ.ばいじん!$AL$27</f>
        <v>0</v>
      </c>
      <c r="Z47" s="371">
        <f>+ﾄ.混合廃棄物その他!$AL$27</f>
        <v>2803.7</v>
      </c>
      <c r="AA47" s="372">
        <f t="shared" si="4"/>
        <v>4395.2</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1.2</v>
      </c>
      <c r="I49" s="422">
        <f>+ｳ.廃油!$AS$24</f>
        <v>0</v>
      </c>
      <c r="J49" s="422">
        <f>+ｴ.廃酸!$AS$24</f>
        <v>0</v>
      </c>
      <c r="K49" s="422">
        <f>+ｵ.廃ｱﾙｶﾘ!$AS$24</f>
        <v>0</v>
      </c>
      <c r="L49" s="422">
        <f>+ｶ.廃ﾌﾟﾗ類!$AS$24</f>
        <v>0.1</v>
      </c>
      <c r="M49" s="422">
        <f>+ｷ.紙くず!$AS$24</f>
        <v>379.7</v>
      </c>
      <c r="N49" s="422">
        <f>+ｸ.木くず!$AS$24</f>
        <v>145.5</v>
      </c>
      <c r="O49" s="422">
        <f>+ｹ.繊維くず!$AS$24</f>
        <v>0</v>
      </c>
      <c r="P49" s="422">
        <f>+ｺ.動植物性残さ!$AS$24</f>
        <v>0</v>
      </c>
      <c r="Q49" s="422">
        <f>+ｻ.動物系固形不要物!$AS$24</f>
        <v>0</v>
      </c>
      <c r="R49" s="422">
        <f>+ｼ.ｺﾞﾑくず!$AS$24</f>
        <v>0</v>
      </c>
      <c r="S49" s="422">
        <f>+ｽ.金属くず!$AS$24</f>
        <v>3.9</v>
      </c>
      <c r="T49" s="422">
        <f>+ｾ.ｶﾞﾗｽ･ｺﾝｸﾘ･陶磁器くず!$AS$24</f>
        <v>420.5</v>
      </c>
      <c r="U49" s="422">
        <f>+ｿ.鉱さい!$AS$24</f>
        <v>0</v>
      </c>
      <c r="V49" s="422">
        <f>+ﾀ.がれき類!$AS$24</f>
        <v>640.6</v>
      </c>
      <c r="W49" s="422">
        <f>+ﾁ.動物のふん尿!$AS$24</f>
        <v>0</v>
      </c>
      <c r="X49" s="422">
        <f>+ﾂ.動物の死体!$AS$24</f>
        <v>0</v>
      </c>
      <c r="Y49" s="422">
        <f>+ﾃ.ばいじん!$AS$24</f>
        <v>0</v>
      </c>
      <c r="Z49" s="423">
        <f>+ﾄ.混合廃棄物その他!$AS$24</f>
        <v>2803.7</v>
      </c>
      <c r="AA49" s="424">
        <f t="shared" si="4"/>
        <v>4395.2</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0.1</v>
      </c>
      <c r="M51" s="415"/>
      <c r="N51" s="415"/>
      <c r="O51" s="415"/>
      <c r="P51" s="415"/>
      <c r="Q51" s="415"/>
      <c r="R51" s="415"/>
      <c r="S51" s="415"/>
      <c r="T51" s="415"/>
      <c r="U51" s="415"/>
      <c r="V51" s="415"/>
      <c r="W51" s="415"/>
      <c r="X51" s="415"/>
      <c r="Y51" s="415"/>
      <c r="Z51" s="433"/>
      <c r="AA51" s="377">
        <f t="shared" si="4"/>
        <v>0.1</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21.2</v>
      </c>
      <c r="I63" s="406">
        <f t="shared" si="10"/>
        <v>100</v>
      </c>
      <c r="J63" s="406">
        <f t="shared" si="10"/>
        <v>0</v>
      </c>
      <c r="K63" s="406">
        <f t="shared" si="10"/>
        <v>0</v>
      </c>
      <c r="L63" s="406">
        <f t="shared" si="10"/>
        <v>500.1</v>
      </c>
      <c r="M63" s="406">
        <f t="shared" si="10"/>
        <v>399.7</v>
      </c>
      <c r="N63" s="406">
        <f t="shared" si="10"/>
        <v>645.5</v>
      </c>
      <c r="O63" s="406">
        <f t="shared" si="10"/>
        <v>0</v>
      </c>
      <c r="P63" s="406">
        <f t="shared" si="10"/>
        <v>0</v>
      </c>
      <c r="Q63" s="406">
        <f t="shared" si="10"/>
        <v>0</v>
      </c>
      <c r="R63" s="406">
        <f t="shared" si="10"/>
        <v>0</v>
      </c>
      <c r="S63" s="406">
        <f t="shared" si="10"/>
        <v>103.9</v>
      </c>
      <c r="T63" s="406">
        <f t="shared" si="10"/>
        <v>1420.5</v>
      </c>
      <c r="U63" s="406">
        <f t="shared" si="10"/>
        <v>0</v>
      </c>
      <c r="V63" s="406">
        <f t="shared" si="10"/>
        <v>1640.6</v>
      </c>
      <c r="W63" s="406">
        <f t="shared" si="10"/>
        <v>0</v>
      </c>
      <c r="X63" s="406">
        <f t="shared" si="10"/>
        <v>0</v>
      </c>
      <c r="Y63" s="406">
        <f t="shared" si="10"/>
        <v>0</v>
      </c>
      <c r="Z63" s="406">
        <f t="shared" si="10"/>
        <v>3303.7</v>
      </c>
      <c r="AA63" s="407">
        <f>+AA9+AA19+AA20</f>
        <v>8135.2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5月    30日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東京都新宿区西新宿3-7-1　　　　　　　　　                   　　　新宿ﾊﾟｰｸﾀﾜｰ31F</v>
      </c>
      <c r="K16" s="780"/>
      <c r="L16" s="781"/>
      <c r="M16" s="781"/>
      <c r="N16" s="781"/>
      <c r="O16" s="782"/>
    </row>
    <row r="17" spans="1:15" ht="26.25" customHeight="1">
      <c r="C17" s="78"/>
      <c r="H17" s="23" t="s">
        <v>7</v>
      </c>
      <c r="I17" s="23"/>
      <c r="J17" s="780" t="str">
        <f>+表紙!J40</f>
        <v>東亜建設工業(株)　東日本建築支店
執行役員常務支店長　   北林　勇武</v>
      </c>
      <c r="K17" s="780"/>
      <c r="L17" s="781"/>
      <c r="M17" s="781"/>
      <c r="N17" s="781"/>
      <c r="O17" s="782"/>
    </row>
    <row r="18" spans="1:15">
      <c r="C18" s="78"/>
      <c r="J18" s="21" t="s">
        <v>8</v>
      </c>
      <c r="O18" s="79"/>
    </row>
    <row r="19" spans="1:15">
      <c r="C19" s="78"/>
      <c r="J19" s="24" t="s">
        <v>9</v>
      </c>
      <c r="K19" s="24"/>
      <c r="L19" s="746" t="str">
        <f>IF(+表紙!L42="","",+表紙!L42)</f>
        <v>03-6758-2606</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東亜建設工業株式会社　東日本建築支店</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2649</v>
      </c>
      <c r="N25" s="770"/>
      <c r="O25" s="771"/>
    </row>
    <row r="26" spans="1:15" ht="18" customHeight="1">
      <c r="C26" s="457" t="s">
        <v>11</v>
      </c>
      <c r="D26" s="489"/>
      <c r="E26" s="490"/>
      <c r="F26" s="756" t="str">
        <f>+表紙!F49</f>
        <v>東京都新宿区西新宿3-7-1　新宿ﾊﾟｰｸﾀﾜｰ３１Ｆ</v>
      </c>
      <c r="G26" s="757"/>
      <c r="H26" s="757"/>
      <c r="I26" s="757"/>
      <c r="J26" s="757"/>
      <c r="K26" s="757"/>
      <c r="L26" s="126" t="s">
        <v>172</v>
      </c>
      <c r="M26" s="222"/>
      <c r="N26" s="760" t="str">
        <f>IF(+表紙!N49="","",+表紙!N49)</f>
        <v>03-6758-2606</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建設業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79825</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308</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3740</v>
      </c>
      <c r="I40" s="240" t="s">
        <v>4</v>
      </c>
      <c r="J40" s="525" t="s">
        <v>324</v>
      </c>
      <c r="K40" s="526"/>
      <c r="L40" s="527"/>
      <c r="M40" s="741">
        <f>+表紙!M63</f>
        <v>3740</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3740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2"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20</v>
      </c>
      <c r="E24" s="584"/>
      <c r="F24" s="584"/>
      <c r="G24" s="194" t="s">
        <v>198</v>
      </c>
      <c r="H24" s="573">
        <f>+F12</f>
        <v>1.2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v>
      </c>
      <c r="Q27" s="633"/>
      <c r="R27" s="633"/>
      <c r="S27" s="633"/>
      <c r="T27" s="44" t="s">
        <v>38</v>
      </c>
      <c r="U27" s="64"/>
      <c r="V27" s="64"/>
      <c r="Y27" s="62" t="s">
        <v>39</v>
      </c>
      <c r="Z27" s="65"/>
      <c r="AH27" s="53"/>
      <c r="AI27" s="53"/>
      <c r="AJ27" s="53"/>
      <c r="AK27" s="53"/>
      <c r="AL27" s="603">
        <f>+AH18+P27</f>
        <v>1.2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20</v>
      </c>
      <c r="E29" s="584"/>
      <c r="F29" s="584"/>
      <c r="G29" s="194" t="s">
        <v>198</v>
      </c>
      <c r="H29" s="573">
        <f>+AL27</f>
        <v>1.2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20</v>
      </c>
      <c r="E31" s="584"/>
      <c r="F31" s="584"/>
      <c r="G31" s="194" t="s">
        <v>198</v>
      </c>
      <c r="H31" s="573">
        <f>+AS24</f>
        <v>1.2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5"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L14"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0.1</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500</v>
      </c>
      <c r="E24" s="584"/>
      <c r="F24" s="584"/>
      <c r="G24" s="194" t="s">
        <v>198</v>
      </c>
      <c r="H24" s="573">
        <f>+F12</f>
        <v>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0.1</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0.1</v>
      </c>
      <c r="Q27" s="633"/>
      <c r="R27" s="633"/>
      <c r="S27" s="633"/>
      <c r="T27" s="44" t="s">
        <v>38</v>
      </c>
      <c r="U27" s="64"/>
      <c r="V27" s="64"/>
      <c r="Y27" s="62" t="s">
        <v>39</v>
      </c>
      <c r="Z27" s="65"/>
      <c r="AH27" s="53"/>
      <c r="AI27" s="53"/>
      <c r="AJ27" s="53"/>
      <c r="AK27" s="53"/>
      <c r="AL27" s="603">
        <f>+AH18+P27</f>
        <v>0.1</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500</v>
      </c>
      <c r="E29" s="584"/>
      <c r="F29" s="584"/>
      <c r="G29" s="194" t="s">
        <v>198</v>
      </c>
      <c r="H29" s="573">
        <f>+AL27</f>
        <v>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500</v>
      </c>
      <c r="E31" s="584"/>
      <c r="F31" s="584"/>
      <c r="G31" s="194" t="s">
        <v>198</v>
      </c>
      <c r="H31" s="573">
        <f>+AS24</f>
        <v>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5"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379.7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20</v>
      </c>
      <c r="E24" s="584"/>
      <c r="F24" s="584"/>
      <c r="G24" s="194" t="s">
        <v>198</v>
      </c>
      <c r="H24" s="573">
        <f>+F12</f>
        <v>379.7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379.7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379.7</v>
      </c>
      <c r="Q27" s="633"/>
      <c r="R27" s="633"/>
      <c r="S27" s="633"/>
      <c r="T27" s="44" t="s">
        <v>38</v>
      </c>
      <c r="U27" s="64"/>
      <c r="V27" s="64"/>
      <c r="Y27" s="62" t="s">
        <v>39</v>
      </c>
      <c r="Z27" s="65"/>
      <c r="AH27" s="53"/>
      <c r="AI27" s="53"/>
      <c r="AJ27" s="53"/>
      <c r="AK27" s="53"/>
      <c r="AL27" s="603">
        <f>+AH18+P27</f>
        <v>379.7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379.7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20</v>
      </c>
      <c r="E29" s="584"/>
      <c r="F29" s="584"/>
      <c r="G29" s="194" t="s">
        <v>198</v>
      </c>
      <c r="H29" s="573">
        <f>+AL27</f>
        <v>379.7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379.7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20</v>
      </c>
      <c r="E31" s="584"/>
      <c r="F31" s="584"/>
      <c r="G31" s="194" t="s">
        <v>198</v>
      </c>
      <c r="H31" s="573">
        <f>+AS24</f>
        <v>379.7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5"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東亜建設工業株式会社　東日本建築支店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145.5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500</v>
      </c>
      <c r="E24" s="584"/>
      <c r="F24" s="584"/>
      <c r="G24" s="194" t="s">
        <v>198</v>
      </c>
      <c r="H24" s="573">
        <f>+F12</f>
        <v>145.5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145.5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145.5</v>
      </c>
      <c r="Q27" s="633"/>
      <c r="R27" s="633"/>
      <c r="S27" s="633"/>
      <c r="T27" s="44" t="s">
        <v>38</v>
      </c>
      <c r="U27" s="64"/>
      <c r="V27" s="64"/>
      <c r="Y27" s="62" t="s">
        <v>39</v>
      </c>
      <c r="Z27" s="65"/>
      <c r="AH27" s="53"/>
      <c r="AI27" s="53"/>
      <c r="AJ27" s="53"/>
      <c r="AK27" s="53"/>
      <c r="AL27" s="603">
        <f>+AH18+P27</f>
        <v>145.5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145.5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500</v>
      </c>
      <c r="E29" s="584"/>
      <c r="F29" s="584"/>
      <c r="G29" s="194" t="s">
        <v>198</v>
      </c>
      <c r="H29" s="573">
        <f>+AL27</f>
        <v>145.5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145.5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500</v>
      </c>
      <c r="E31" s="584"/>
      <c r="F31" s="584"/>
      <c r="G31" s="194" t="s">
        <v>198</v>
      </c>
      <c r="H31" s="573">
        <f>+AS24</f>
        <v>145.5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2025-05-30T06:52:10Z</dcterms:created>
  <dcterms:modified xsi:type="dcterms:W3CDTF">2025-05-30T06:52:10Z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