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<sst xmlns="http://schemas.openxmlformats.org/spreadsheetml/2006/main" count="3173" uniqueCount="459">
  <si>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</si>
  <si>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</si>
  <si>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</si>
  <si>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</si>
  <si>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</si>
  <si>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</si>
  <si>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</si>
  <si>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</si>
  <si>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</si>
  <si>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</si>
  <si>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</si>
  <si>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</si>
  <si>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</si>
  <si>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</si>
  <si>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</si>
  <si>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</si>
  <si>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</si>
  <si>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</si>
  <si>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</si>
  <si>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</si>
  <si>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</si>
  <si>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</si>
  <si>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</si>
  <si>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</si>
  <si>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</si>
  <si>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</si>
  <si>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</si>
  <si>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</si>
  <si>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</si>
  <si>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</si>
  <si>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</si>
  <si>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</si>
  <si>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</si>
  <si>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</si>
  <si>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</si>
  <si>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</si>
  <si>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</si>
  <si>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</si>
  <si>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</si>
  <si>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</si>
  <si>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</si>
  <si>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</si>
  <si>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</si>
  <si>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</si>
  <si>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</si>
  <si>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</si>
  <si>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</si>
  <si>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</si>
  <si>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</si>
  <si>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</si>
  <si>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</si>
  <si>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</si>
  <si>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</si>
  <si>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</si>
  <si>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</si>
  <si>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</si>
  <si>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</si>
  <si>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</si>
  <si>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</si>
  <si>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</si>
  <si>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</si>
  <si>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</si>
  <si>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</si>
  <si>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</si>
  <si>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</si>
  <si>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</si>
  <si>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</si>
  <si>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</si>
  <si>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</si>
  <si>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</si>
  <si>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</si>
  <si>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</si>
  <si>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</si>
  <si>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</si>
  <si>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</si>
  <si>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</si>
  <si>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</si>
  <si>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</si>
  <si>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</si>
  <si>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</si>
  <si>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</si>
  <si>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</si>
  <si>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</si>
  <si>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</si>
  <si>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</si>
  <si>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</si>
  <si>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</si>
  <si>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</si>
  <si>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</si>
  <si>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</si>
  <si>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</si>
  <si>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</si>
  <si>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</si>
  <si>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</si>
  <si>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</si>
  <si>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</si>
  <si>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</si>
  <si>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</si>
  <si>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</si>
  <si>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</si>
  <si>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</si>
  <si>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</si>
  <si>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</si>
  <si>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</si>
  <si>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</si>
  <si>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</si>
  <si>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</si>
  <si>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</si>
  <si>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</si>
  <si>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</si>
  <si>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</si>
  <si>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</si>
  <si>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</si>
  <si>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</si>
  <si>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</si>
  <si>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</si>
  <si>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</si>
  <si>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</si>
  <si>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</si>
  <si>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</si>
  <si>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</si>
  <si>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</si>
  <si>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</si>
  <si>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</si>
  <si>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</si>
  <si>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</si>
  <si>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</si>
  <si>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</si>
  <si>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</si>
  <si>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</si>
  <si>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</si>
  <si>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</si>
  <si>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</si>
  <si>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</si>
  <si>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</si>
  <si>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</si>
  <si>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</si>
  <si>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</si>
  <si>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</si>
  <si>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</si>
  <si>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</si>
  <si>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</si>
  <si>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</si>
  <si>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</si>
  <si>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</si>
  <si>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</si>
  <si>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</si>
  <si>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</si>
  <si>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</si>
  <si>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</si>
  <si>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</si>
  <si>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</si>
  <si>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</si>
  <si>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</si>
  <si>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</si>
  <si>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</si>
  <si>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</si>
  <si>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</si>
  <si>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</si>
  <si>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</si>
  <si>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</si>
  <si>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</si>
  <si>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</si>
  <si>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</si>
  <si>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</si>
  <si>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</si>
  <si>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</si>
  <si>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</si>
  <si>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</si>
  <si>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</si>
  <si>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</si>
  <si>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</si>
  <si>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</si>
  <si>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</si>
  <si>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</si>
  <si>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</si>
  <si>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</si>
  <si>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</si>
  <si>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</si>
  <si>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</si>
  <si>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</si>
  <si>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</si>
  <si>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</si>
  <si>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</si>
  <si>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</si>
  <si>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</si>
  <si>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</si>
  <si>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</si>
  <si>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</si>
  <si>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</si>
  <si>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</si>
  <si>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</si>
  <si>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</si>
  <si>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</si>
  <si>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</si>
  <si>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</si>
  <si>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</si>
  <si>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</si>
  <si>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</si>
  <si>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</si>
  <si>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</si>
  <si>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</si>
  <si>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</si>
  <si>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</si>
  <si>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</si>
  <si>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</si>
  <si>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</si>
  <si>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</si>
  <si>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</si>
  <si>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</si>
  <si>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</si>
  <si>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</si>
  <si>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</si>
  <si>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</si>
  <si>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</si>
  <si>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</si>
  <si>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</si>
  <si>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</si>
  <si>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</si>
  <si>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</si>
  <si>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</si>
  <si>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</si>
  <si>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</si>
  <si>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</si>
  <si>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</si>
  <si>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</si>
  <si>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</si>
  <si>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</si>
  <si>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</si>
  <si>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</si>
  <si>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</si>
  <si>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</si>
  <si>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</si>
  <si>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</si>
  <si>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</si>
  <si>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</si>
  <si>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</si>
  <si>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</si>
  <si>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</si>
  <si>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</si>
  <si>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</si>
  <si>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</si>
  <si>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</si>
  <si>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</si>
  <si>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</si>
  <si>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</si>
  <si>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</si>
  <si>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</si>
  <si>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</si>
  <si>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</si>
  <si>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</si>
  <si>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</si>
  <si>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</si>
  <si>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</si>
  <si>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</si>
  <si>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</si>
  <si>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</si>
  <si>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</si>
  <si>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</si>
  <si>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</si>
  <si>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</si>
  <si>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</si>
  <si>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</si>
  <si>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</si>
  <si>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</si>
  <si>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</si>
  <si>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</si>
  <si>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</si>
  <si>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</si>
  <si>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</si>
  <si>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</si>
  <si>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</si>
  <si>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</si>
  <si>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</si>
  <si>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</si>
  <si>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</si>
  <si>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</si>
  <si>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</si>
  <si>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</si>
  <si>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</si>
  <si>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</si>
  <si>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</si>
  <si>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</si>
  <si>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</si>
  <si>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</si>
  <si>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</si>
  <si>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</si>
  <si>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</si>
  <si>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</si>
  <si>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</si>
  <si>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</si>
  <si>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</si>
  <si>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</si>
  <si>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</si>
  <si>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</si>
  <si>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</si>
  <si>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</si>
  <si>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</si>
  <si>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</si>
  <si>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</si>
  <si>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</si>
  <si>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</si>
  <si>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</si>
  <si>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</si>
  <si>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</si>
  <si>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</si>
  <si>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</si>
  <si>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</si>
  <si>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</si>
  <si>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</si>
  <si>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</si>
  <si>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</si>
  <si>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</si>
  <si>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</si>
  <si>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</si>
  <si>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</si>
  <si>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</si>
  <si>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</si>
  <si>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</si>
  <si>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</si>
  <si>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</si>
  <si>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</si>
  <si>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</si>
  <si>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</si>
  <si>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</si>
  <si>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</si>
  <si>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</si>
  <si>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</si>
  <si>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</si>
  <si>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</si>
  <si>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</si>
  <si>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</si>
  <si>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</si>
  <si>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</si>
  <si>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</si>
  <si>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</si>
  <si>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</si>
  <si>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</si>
  <si>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</si>
  <si>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</si>
  <si>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</si>
  <si>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</si>
  <si>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</si>
  <si>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</si>
  <si>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</si>
  <si>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</si>
  <si>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</si>
  <si>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</si>
  <si>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</si>
  <si>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</si>
  <si>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</si>
  <si>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</si>
  <si>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</si>
  <si>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</si>
  <si>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</si>
  <si>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</si>
  <si>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</si>
  <si>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</si>
  <si>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</si>
  <si>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</si>
  <si>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</si>
  <si>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</si>
  <si>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</si>
  <si>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</si>
  <si>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</si>
  <si>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</si>
  <si>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</si>
  <si>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</si>
  <si>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</si>
  <si>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</si>
  <si>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</si>
  <si>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</si>
  <si>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</si>
  <si>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</si>
  <si>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</si>
  <si>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</si>
  <si>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</si>
  <si>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</si>
  <si>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</si>
  <si>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</si>
  <si>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</si>
  <si>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</si>
  <si>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</si>
  <si>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</si>
  <si>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</si>
  <si>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</si>
  <si>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</si>
  <si>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</si>
  <si>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</si>
  <si>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</si>
  <si>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</si>
  <si>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</si>
  <si>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</si>
  <si>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</si>
  <si>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</si>
  <si>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</si>
  <si>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</si>
  <si>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</si>
  <si>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</si>
  <si>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</si>
  <si>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</si>
  <si>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</si>
  <si>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</si>
  <si>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</si>
  <si>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</si>
  <si>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</si>
  <si>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</si>
  <si>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</si>
  <si>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</si>
  <si>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</si>
  <si>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</si>
  <si>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</si>
  <si>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</si>
  <si>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</si>
  <si>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</si>
  <si>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</si>
  <si>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</si>
  <si>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</si>
  <si>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</si>
  <si>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</si>
  <si>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</si>
  <si>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</si>
  <si>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</si>
  <si>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</si>
  <si>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</si>
  <si>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</si>
  <si>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</si>
  <si>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</si>
  <si>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</si>
  <si>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</si>
  <si>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</si>
  <si>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</si>
  <si>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</si>
  <si>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</si>
  <si>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</si>
  <si>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</si>
  <si>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</si>
  <si>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</si>
  <si>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</si>
  <si>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</si>
  <si>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</si>
  <si>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</si>
  <si>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</si>
  <si>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</si>
  <si>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</si>
  <si>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</si>
  <si>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東京都新宿区西新宿3-7-1
新宿パークタワー31階</t>
    <rPh sb="0" eb="3">
      <t>トウキョウト</t>
    </rPh>
    <rPh sb="3" eb="9">
      <t>シンジュククニシシンジュク</t>
    </rPh>
    <rPh sb="15" eb="17">
      <t>シンジュク</t>
    </rPh>
    <rPh sb="25" eb="26">
      <t>カイ</t>
    </rPh>
    <phoneticPr fontId="3"/>
  </si>
  <si>
    <t>東亜建設工業㈱　東日本建築支店
執行役員常務支店長　北林　勇武</t>
    <rPh sb="0" eb="6">
      <t>トウアケンセツコウギョウ</t>
    </rPh>
    <rPh sb="8" eb="15">
      <t>ヒガシニホンケンチクシテン</t>
    </rPh>
    <rPh sb="16" eb="20">
      <t>シッコウヤクイン</t>
    </rPh>
    <rPh sb="20" eb="22">
      <t>ジョウム</t>
    </rPh>
    <rPh sb="22" eb="25">
      <t>シテンチョウ</t>
    </rPh>
    <rPh sb="26" eb="28">
      <t>キタバヤシ</t>
    </rPh>
    <rPh sb="29" eb="31">
      <t>ユウブ</t>
    </rPh>
    <phoneticPr fontId="3"/>
  </si>
  <si>
    <t>03-6758-2606</t>
    <phoneticPr fontId="3"/>
  </si>
  <si>
    <t>東京都新宿区西新宿3-7-1　新宿ﾊﾟｰｸﾀﾜｰ３１Ｆ</t>
    <phoneticPr fontId="3"/>
  </si>
  <si>
    <t>建設業</t>
    <phoneticPr fontId="3"/>
  </si>
  <si>
    <t>汚泥→焼却→埋立
廃油→油水分離→助燃剤
廃プラスチック類→破砕・圧縮→再資源化
紙くず→破砕・圧縮→再資源化
木くず→破砕→再資源化
金属くず→破砕→再資源化
ガラス・コンクリート・陶磁器くず→破砕→再資源化
がれき類→破砕→再資源化　
混合廃棄物→破砕。・分離→埋立</t>
    <rPh sb="41" eb="42">
      <t>カミ</t>
    </rPh>
    <rPh sb="45" eb="47">
      <t>ハサイ</t>
    </rPh>
    <rPh sb="48" eb="50">
      <t>アッシュク</t>
    </rPh>
    <rPh sb="51" eb="55">
      <t>サイシゲンカ</t>
    </rPh>
    <rPh sb="56" eb="57">
      <t>キ</t>
    </rPh>
    <rPh sb="60" eb="62">
      <t>ハサイ</t>
    </rPh>
    <rPh sb="63" eb="67">
      <t>サイシゲンカ</t>
    </rPh>
    <rPh sb="120" eb="122">
      <t>コンゴウ</t>
    </rPh>
    <rPh sb="122" eb="125">
      <t>ハイキブツ</t>
    </rPh>
    <rPh sb="126" eb="128">
      <t>ハサイ</t>
    </rPh>
    <rPh sb="130" eb="132">
      <t>ブンリ</t>
    </rPh>
    <rPh sb="133" eb="135">
      <t>ウメタテ</t>
    </rPh>
    <phoneticPr fontId="3"/>
  </si>
  <si>
    <t>社長
　↓
本社　安全環境部（廃棄物管理部長）
　↓
東日本建築支店長（廃棄物処理統括責任者）
　↓
安全環境部（部長、廃棄物管理担当）
　↓
各事業所（作業所長：環境管理責任者）</t>
    <rPh sb="20" eb="21">
      <t>ブ</t>
    </rPh>
    <phoneticPr fontId="3"/>
  </si>
  <si>
    <t>分別を徹底し、再資源化率の高い処分業者に処理委託した。</t>
  </si>
  <si>
    <t>引き続き、分別を徹底し、再資源化率の高い処分業者に処理委託する。</t>
  </si>
  <si>
    <t>汚泥、廃プラスチック、紙くず、木くず、金属くず、ｶﾞﾗｽ・陶磁器くず、その他ガレキ、コンガラ、
アスコンガラ、混廃
分別収集の徹底。</t>
  </si>
  <si>
    <t>同上</t>
    <rPh sb="0" eb="2">
      <t>ドウジョウ</t>
    </rPh>
    <phoneticPr fontId="3"/>
  </si>
  <si>
    <t>令和    7年    5月    30日</t>
    <phoneticPr fontId="3"/>
  </si>
  <si>
    <t>東亜建設工業株式会社　東日本建築支店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</si>
</sst>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A36" zoomScaleNormal="115" zoomScaleSheetLayoutView="100" workbookViewId="0">
      <selection activeCell="W46" sqref="W46"/>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457</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448</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458</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2649</v>
      </c>
      <c r="Q49" s="567"/>
      <c r="R49" s="567"/>
      <c r="S49" s="567"/>
      <c r="T49" s="567"/>
      <c r="U49" s="568"/>
    </row>
    <row r="50" spans="3:23" ht="26.25" customHeight="1" x14ac:dyDescent="0.15">
      <c r="C50" s="538" t="s">
        <v>11</v>
      </c>
      <c r="D50" s="539"/>
      <c r="E50" s="540"/>
      <c r="F50" s="549" t="s">
        <v>449</v>
      </c>
      <c r="G50" s="550"/>
      <c r="H50" s="550"/>
      <c r="I50" s="550"/>
      <c r="J50" s="550"/>
      <c r="K50" s="550"/>
      <c r="L50" s="550"/>
      <c r="M50" s="550"/>
      <c r="N50" s="341" t="s">
        <v>172</v>
      </c>
      <c r="O50" s="449"/>
      <c r="P50" s="450"/>
      <c r="Q50" s="553" t="s">
        <v>448</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5" t="s">
        <v>450</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79825</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308</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451</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452</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8</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4395.2</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453</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8</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3070</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454</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455</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456</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4395.2</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t="str">
        <f>+別紙!AA15</f>
        <v>0</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4395.2</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3070</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3070</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8"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topLeftCell="A7"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東亜建設工業株式会社　東日本建築支店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東亜建設工業株式会社　東日本建築支店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東亜建設工業株式会社　東日本建築支店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東亜建設工業株式会社　東日本建築支店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11"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東亜建設工業株式会社　東日本建築支店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50</v>
      </c>
      <c r="P27" s="718"/>
      <c r="Q27" s="718"/>
      <c r="R27" s="718"/>
      <c r="S27" s="49" t="s">
        <v>38</v>
      </c>
      <c r="T27" s="70"/>
      <c r="U27" s="70"/>
      <c r="X27" s="68" t="s">
        <v>39</v>
      </c>
      <c r="Y27" s="71"/>
      <c r="AG27" s="58"/>
      <c r="AH27" s="58"/>
      <c r="AI27" s="58"/>
      <c r="AJ27" s="58"/>
      <c r="AK27" s="668">
        <f>+AG18+O27</f>
        <v>50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50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3.9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2"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東亜建設工業株式会社　東日本建築支店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420.5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500</v>
      </c>
      <c r="P27" s="718"/>
      <c r="Q27" s="718"/>
      <c r="R27" s="718"/>
      <c r="S27" s="49" t="s">
        <v>38</v>
      </c>
      <c r="T27" s="70"/>
      <c r="U27" s="70"/>
      <c r="X27" s="68" t="s">
        <v>39</v>
      </c>
      <c r="Y27" s="71"/>
      <c r="AG27" s="58"/>
      <c r="AH27" s="58"/>
      <c r="AI27" s="58"/>
      <c r="AJ27" s="58"/>
      <c r="AK27" s="668">
        <f>+AG18+O27</f>
        <v>500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420.5</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500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420.5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東亜建設工業株式会社　東日本建築支店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18" workbookViewId="0">
      <selection activeCell="Z28" sqref="Z28:AD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東亜建設工業株式会社　東日本建築支店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640.6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1000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1000</v>
      </c>
      <c r="P27" s="718"/>
      <c r="Q27" s="718"/>
      <c r="R27" s="718"/>
      <c r="S27" s="49" t="s">
        <v>38</v>
      </c>
      <c r="T27" s="70"/>
      <c r="U27" s="70"/>
      <c r="X27" s="68" t="s">
        <v>39</v>
      </c>
      <c r="Y27" s="71"/>
      <c r="AG27" s="58"/>
      <c r="AH27" s="58"/>
      <c r="AI27" s="58"/>
      <c r="AJ27" s="58"/>
      <c r="AK27" s="668">
        <f>+AG18+O27</f>
        <v>1000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1000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640.6</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1000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640.6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東亜建設工業株式会社　東日本建築支店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東亜建設工業株式会社　東日本建築支店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8" zoomScaleNormal="100" workbookViewId="0">
      <selection activeCell="AR4" sqref="AR4:AS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東亜建設工業株式会社　東日本建築支店</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東亜建設工業株式会社　東日本建築支店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14"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東亜建設工業株式会社　東日本建築支店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2803.7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1000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1000</v>
      </c>
      <c r="P27" s="718"/>
      <c r="Q27" s="718"/>
      <c r="R27" s="718"/>
      <c r="S27" s="49" t="s">
        <v>38</v>
      </c>
      <c r="T27" s="70"/>
      <c r="U27" s="70"/>
      <c r="X27" s="68" t="s">
        <v>39</v>
      </c>
      <c r="Y27" s="71"/>
      <c r="AG27" s="58"/>
      <c r="AH27" s="58"/>
      <c r="AI27" s="58"/>
      <c r="AJ27" s="58"/>
      <c r="AK27" s="668">
        <f>+AG18+O27</f>
        <v>1000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1000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2803.7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1000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2803.7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G10" zoomScale="80" zoomScaleNormal="80" workbookViewId="0">
      <selection activeCell="H38" sqref="H38"/>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東亜建設工業株式会社　東日本建築支店</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1.2</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0.1</v>
      </c>
      <c r="M9" s="377">
        <f>IF(OR(ｷ.紙くず!F24&gt;0,ｷ.紙くず!F24&lt;0),ｷ.紙くず!F24,IF(M$19&gt;0,"0",0))</f>
        <v>379.7</v>
      </c>
      <c r="N9" s="377">
        <f>IF(OR(ｸ.木くず!F24&gt;0,ｸ.木くず!F24&lt;0),ｸ.木くず!F24,IF(N$19&gt;0,"0",0))</f>
        <v>145.5</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3.9</v>
      </c>
      <c r="T9" s="377">
        <f>IF(OR(ｾ.ｶﾞﾗｽ･ｺﾝｸﾘ･陶磁器くず!F24&gt;0,ｾ.ｶﾞﾗｽ･ｺﾝｸﾘ･陶磁器くず!F24&lt;0),ｾ.ｶﾞﾗｽ･ｺﾝｸﾘ･陶磁器くず!F24,IF(T$19&gt;0,"0",0))</f>
        <v>420.5</v>
      </c>
      <c r="U9" s="377">
        <f>IF(OR(ｿ.鉱さい!F24&gt;0,ｿ.鉱さい!F24&lt;0),ｿ.鉱さい!F24,IF(U$19&gt;0,"0",0))</f>
        <v>0</v>
      </c>
      <c r="V9" s="377">
        <f>IF(OR(ﾀ.がれき類!F24&gt;0,ﾀ.がれき類!F24&lt;0),ﾀ.がれき類!F24,IF(V$19&gt;0,"0",0))</f>
        <v>640.6</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2803.7</v>
      </c>
      <c r="AA9" s="379">
        <f>IF(SUM(G9:Z9)&gt;0,SUM(G9:Z9),IF(AA$19&gt;0,"0",0))</f>
        <v>4395.2</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1.2</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0.1</v>
      </c>
      <c r="M14" s="383">
        <f>IF(OR(ｷ.紙くず!F29&gt;0,ｷ.紙くず!F29&lt;0),ｷ.紙くず!F29,IF(M$19&gt;0,"0",0))</f>
        <v>379.7</v>
      </c>
      <c r="N14" s="383">
        <f>IF(OR(ｸ.木くず!F29&gt;0,ｸ.木くず!F29&lt;0),ｸ.木くず!F29,IF(N$19&gt;0,"0",0))</f>
        <v>145.5</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3.9</v>
      </c>
      <c r="T14" s="383">
        <f>IF(OR(ｾ.ｶﾞﾗｽ･ｺﾝｸﾘ･陶磁器くず!F29&gt;0,ｾ.ｶﾞﾗｽ･ｺﾝｸﾘ･陶磁器くず!F29&lt;0),ｾ.ｶﾞﾗｽ･ｺﾝｸﾘ･陶磁器くず!F29,IF(T$19&gt;0,"0",0))</f>
        <v>420.5</v>
      </c>
      <c r="U14" s="383">
        <f>IF(OR(ｿ.鉱さい!F29&gt;0,ｿ.鉱さい!F29&lt;0),ｿ.鉱さい!F29,IF(U$19&gt;0,"0",0))</f>
        <v>0</v>
      </c>
      <c r="V14" s="383">
        <f>IF(OR(ﾀ.がれき類!F29&gt;0,ﾀ.がれき類!F29&lt;0),ﾀ.がれき類!F29,IF(V$19&gt;0,"0",0))</f>
        <v>640.6</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2803.7</v>
      </c>
      <c r="AA14" s="385">
        <f t="shared" si="0"/>
        <v>4395.2</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t="str">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1.2</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0.1</v>
      </c>
      <c r="M16" s="383">
        <f>IF(OR(ｷ.紙くず!F31&gt;0,ｷ.紙くず!F31&lt;0),ｷ.紙くず!F31,IF(M$19&gt;0,"0",0))</f>
        <v>379.7</v>
      </c>
      <c r="N16" s="383">
        <f>IF(OR(ｸ.木くず!F31&gt;0,ｸ.木くず!F31&lt;0),ｸ.木くず!F31,IF(N$19&gt;0,"0",0))</f>
        <v>145.5</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3.9</v>
      </c>
      <c r="T16" s="383">
        <f>IF(OR(ｾ.ｶﾞﾗｽ･ｺﾝｸﾘ･陶磁器くず!F31&gt;0,ｾ.ｶﾞﾗｽ･ｺﾝｸﾘ･陶磁器くず!F31&lt;0),ｾ.ｶﾞﾗｽ･ｺﾝｸﾘ･陶磁器くず!F31,IF(T$19&gt;0,"0",0))</f>
        <v>420.5</v>
      </c>
      <c r="U16" s="383">
        <f>IF(OR(ｿ.鉱さい!F31&gt;0,ｿ.鉱さい!F31&lt;0),ｿ.鉱さい!F31,IF(U$19&gt;0,"0",0))</f>
        <v>0</v>
      </c>
      <c r="V16" s="383">
        <f>IF(OR(ﾀ.がれき類!F31&gt;0,ﾀ.がれき類!F31&lt;0),ﾀ.がれき類!F31,IF(V$19&gt;0,"0",0))</f>
        <v>640.6</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2803.7</v>
      </c>
      <c r="AA16" s="385">
        <f t="shared" si="0"/>
        <v>4395.2</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20</v>
      </c>
      <c r="I19" s="389">
        <f t="shared" si="1"/>
        <v>0</v>
      </c>
      <c r="J19" s="389">
        <f t="shared" si="1"/>
        <v>0</v>
      </c>
      <c r="K19" s="389">
        <f t="shared" si="1"/>
        <v>0</v>
      </c>
      <c r="L19" s="389">
        <f t="shared" si="1"/>
        <v>100</v>
      </c>
      <c r="M19" s="389">
        <f t="shared" si="1"/>
        <v>100</v>
      </c>
      <c r="N19" s="389">
        <f t="shared" si="1"/>
        <v>300</v>
      </c>
      <c r="O19" s="389">
        <f t="shared" si="1"/>
        <v>0</v>
      </c>
      <c r="P19" s="389">
        <f t="shared" si="1"/>
        <v>0</v>
      </c>
      <c r="Q19" s="389">
        <f t="shared" si="1"/>
        <v>0</v>
      </c>
      <c r="R19" s="389">
        <f t="shared" si="1"/>
        <v>0</v>
      </c>
      <c r="S19" s="389">
        <f t="shared" si="1"/>
        <v>50</v>
      </c>
      <c r="T19" s="389">
        <f t="shared" si="1"/>
        <v>500</v>
      </c>
      <c r="U19" s="389">
        <f t="shared" si="1"/>
        <v>0</v>
      </c>
      <c r="V19" s="389">
        <f t="shared" si="1"/>
        <v>1000</v>
      </c>
      <c r="W19" s="389">
        <f t="shared" si="1"/>
        <v>0</v>
      </c>
      <c r="X19" s="389">
        <f t="shared" si="1"/>
        <v>0</v>
      </c>
      <c r="Y19" s="389">
        <f t="shared" si="1"/>
        <v>0</v>
      </c>
      <c r="Z19" s="390">
        <f t="shared" si="1"/>
        <v>1000</v>
      </c>
      <c r="AA19" s="391">
        <f t="shared" ref="AA19:AA25" si="2">SUM(G19:Z19)</f>
        <v>3070</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20</v>
      </c>
      <c r="I37" s="424">
        <f t="shared" si="8"/>
        <v>0</v>
      </c>
      <c r="J37" s="424">
        <f t="shared" si="8"/>
        <v>0</v>
      </c>
      <c r="K37" s="424">
        <f t="shared" si="8"/>
        <v>0</v>
      </c>
      <c r="L37" s="424">
        <f t="shared" si="8"/>
        <v>100</v>
      </c>
      <c r="M37" s="424">
        <f t="shared" si="8"/>
        <v>100</v>
      </c>
      <c r="N37" s="424">
        <f t="shared" si="8"/>
        <v>300</v>
      </c>
      <c r="O37" s="424">
        <f t="shared" si="8"/>
        <v>0</v>
      </c>
      <c r="P37" s="424">
        <f t="shared" si="8"/>
        <v>0</v>
      </c>
      <c r="Q37" s="424">
        <f t="shared" si="8"/>
        <v>0</v>
      </c>
      <c r="R37" s="424">
        <f t="shared" si="8"/>
        <v>0</v>
      </c>
      <c r="S37" s="424">
        <f t="shared" si="8"/>
        <v>50</v>
      </c>
      <c r="T37" s="424">
        <f t="shared" si="8"/>
        <v>500</v>
      </c>
      <c r="U37" s="424">
        <f t="shared" si="8"/>
        <v>0</v>
      </c>
      <c r="V37" s="424">
        <f t="shared" si="8"/>
        <v>1000</v>
      </c>
      <c r="W37" s="424">
        <f t="shared" si="8"/>
        <v>0</v>
      </c>
      <c r="X37" s="424">
        <f t="shared" si="8"/>
        <v>0</v>
      </c>
      <c r="Y37" s="424">
        <f t="shared" si="8"/>
        <v>0</v>
      </c>
      <c r="Z37" s="425">
        <f t="shared" si="8"/>
        <v>1000</v>
      </c>
      <c r="AA37" s="426">
        <f t="shared" si="4"/>
        <v>3070</v>
      </c>
    </row>
    <row r="38" spans="2:27" ht="24" customHeight="1" x14ac:dyDescent="0.15">
      <c r="B38" s="170"/>
      <c r="C38" s="809"/>
      <c r="D38" s="227"/>
      <c r="E38" s="225" t="s">
        <v>319</v>
      </c>
      <c r="F38" s="443"/>
      <c r="G38" s="415">
        <f t="shared" ref="G38:Z38" si="9">SUM(G39:G41)</f>
        <v>0</v>
      </c>
      <c r="H38" s="415">
        <f t="shared" si="9"/>
        <v>20</v>
      </c>
      <c r="I38" s="415">
        <f t="shared" si="9"/>
        <v>0</v>
      </c>
      <c r="J38" s="415">
        <f t="shared" si="9"/>
        <v>0</v>
      </c>
      <c r="K38" s="415">
        <f t="shared" si="9"/>
        <v>0</v>
      </c>
      <c r="L38" s="415">
        <f t="shared" si="9"/>
        <v>100</v>
      </c>
      <c r="M38" s="415">
        <f t="shared" si="9"/>
        <v>100</v>
      </c>
      <c r="N38" s="415">
        <f t="shared" si="9"/>
        <v>300</v>
      </c>
      <c r="O38" s="415">
        <f t="shared" si="9"/>
        <v>0</v>
      </c>
      <c r="P38" s="415">
        <f t="shared" si="9"/>
        <v>0</v>
      </c>
      <c r="Q38" s="415">
        <f t="shared" si="9"/>
        <v>0</v>
      </c>
      <c r="R38" s="415">
        <f t="shared" si="9"/>
        <v>0</v>
      </c>
      <c r="S38" s="415">
        <f t="shared" si="9"/>
        <v>50</v>
      </c>
      <c r="T38" s="415">
        <f t="shared" si="9"/>
        <v>500</v>
      </c>
      <c r="U38" s="415">
        <f t="shared" si="9"/>
        <v>0</v>
      </c>
      <c r="V38" s="415">
        <f t="shared" si="9"/>
        <v>1000</v>
      </c>
      <c r="W38" s="415">
        <f t="shared" si="9"/>
        <v>0</v>
      </c>
      <c r="X38" s="415">
        <f t="shared" si="9"/>
        <v>0</v>
      </c>
      <c r="Y38" s="415">
        <f t="shared" si="9"/>
        <v>0</v>
      </c>
      <c r="Z38" s="416">
        <f t="shared" si="9"/>
        <v>1000</v>
      </c>
      <c r="AA38" s="417">
        <f t="shared" si="4"/>
        <v>3070</v>
      </c>
    </row>
    <row r="39" spans="2:27" ht="24" customHeight="1" x14ac:dyDescent="0.15">
      <c r="B39" s="170"/>
      <c r="C39" s="809"/>
      <c r="D39" s="228"/>
      <c r="E39" s="223"/>
      <c r="F39" s="221" t="s">
        <v>233</v>
      </c>
      <c r="G39" s="418">
        <f>+ｱ.燃え殻!$Z$28</f>
        <v>0</v>
      </c>
      <c r="H39" s="418">
        <f>+ｲ.汚泥!$Z$28</f>
        <v>20</v>
      </c>
      <c r="I39" s="418">
        <f>+ｳ.廃油!$Z$28</f>
        <v>0</v>
      </c>
      <c r="J39" s="418">
        <f>+ｴ.廃酸!$Z$28</f>
        <v>0</v>
      </c>
      <c r="K39" s="418">
        <f>+ｵ.廃ｱﾙｶﾘ!$Z$28</f>
        <v>0</v>
      </c>
      <c r="L39" s="418">
        <f>+ｶ.廃ﾌﾟﾗ類!$Z$28</f>
        <v>100</v>
      </c>
      <c r="M39" s="418">
        <f>+ｷ.紙くず!$Z$28</f>
        <v>100</v>
      </c>
      <c r="N39" s="418">
        <f>+ｸ.木くず!$Z$28</f>
        <v>300</v>
      </c>
      <c r="O39" s="418">
        <f>+ｹ.繊維くず!$Z$28</f>
        <v>0</v>
      </c>
      <c r="P39" s="418">
        <f>+ｺ.動植物性残さ!$Z$28</f>
        <v>0</v>
      </c>
      <c r="Q39" s="418">
        <f>+ｻ.動物系固形不要物!$Z$28</f>
        <v>0</v>
      </c>
      <c r="R39" s="418">
        <f>+ｼ.ｺﾞﾑくず!$Z$28</f>
        <v>0</v>
      </c>
      <c r="S39" s="418">
        <f>+ｽ.金属くず!$Z$28</f>
        <v>50</v>
      </c>
      <c r="T39" s="418">
        <f>+ｾ.ｶﾞﾗｽ･ｺﾝｸﾘ･陶磁器くず!$Z$28</f>
        <v>500</v>
      </c>
      <c r="U39" s="418">
        <f>+ｿ.鉱さい!$Z$28</f>
        <v>0</v>
      </c>
      <c r="V39" s="418">
        <f>+ﾀ.がれき類!$Z$28</f>
        <v>1000</v>
      </c>
      <c r="W39" s="418">
        <f>+ﾁ.動物のふん尿!$Z$28</f>
        <v>0</v>
      </c>
      <c r="X39" s="418">
        <f>+ﾂ.動物の死体!$Z$28</f>
        <v>0</v>
      </c>
      <c r="Y39" s="418">
        <f>+ﾃ.ばいじん!$Z$28</f>
        <v>0</v>
      </c>
      <c r="Z39" s="419">
        <f>+ﾄ.混合廃棄物その他!$Z$28</f>
        <v>1000</v>
      </c>
      <c r="AA39" s="420">
        <f t="shared" si="4"/>
        <v>3070</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20</v>
      </c>
      <c r="I43" s="427">
        <f>+ｳ.廃油!$AK$27</f>
        <v>0</v>
      </c>
      <c r="J43" s="427">
        <f>+ｴ.廃酸!$AK$27</f>
        <v>0</v>
      </c>
      <c r="K43" s="427">
        <f>+ｵ.廃ｱﾙｶﾘ!$AK$27</f>
        <v>0</v>
      </c>
      <c r="L43" s="427">
        <f>+ｶ.廃ﾌﾟﾗ類!$AK$27</f>
        <v>100</v>
      </c>
      <c r="M43" s="427">
        <f>+ｷ.紙くず!$AK$27</f>
        <v>100</v>
      </c>
      <c r="N43" s="427">
        <f>+ｸ.木くず!$AK$27</f>
        <v>300</v>
      </c>
      <c r="O43" s="427">
        <f>+ｹ.繊維くず!$AK$27</f>
        <v>0</v>
      </c>
      <c r="P43" s="427">
        <f>+ｺ.動植物性残さ!$AK$27</f>
        <v>0</v>
      </c>
      <c r="Q43" s="427">
        <f>+ｻ.動物系固形不要物!$AK$27</f>
        <v>0</v>
      </c>
      <c r="R43" s="427">
        <f>+ｼ.ｺﾞﾑくず!$AK$27</f>
        <v>0</v>
      </c>
      <c r="S43" s="427">
        <f>+ｽ.金属くず!$AK$27</f>
        <v>50</v>
      </c>
      <c r="T43" s="427">
        <f>+ｾ.ｶﾞﾗｽ･ｺﾝｸﾘ･陶磁器くず!$AK$27</f>
        <v>500</v>
      </c>
      <c r="U43" s="427">
        <f>+ｿ.鉱さい!$AK$27</f>
        <v>0</v>
      </c>
      <c r="V43" s="427">
        <f>+ﾀ.がれき類!$AK$27</f>
        <v>1000</v>
      </c>
      <c r="W43" s="427">
        <f>+ﾁ.動物のふん尿!$AK$27</f>
        <v>0</v>
      </c>
      <c r="X43" s="427">
        <f>+ﾂ.動物の死体!$AK$27</f>
        <v>0</v>
      </c>
      <c r="Y43" s="427">
        <f>+ﾃ.ばいじん!$AK$27</f>
        <v>0</v>
      </c>
      <c r="Z43" s="428">
        <f>+ﾄ.混合廃棄物その他!$AK$27</f>
        <v>1000</v>
      </c>
      <c r="AA43" s="429">
        <f t="shared" si="4"/>
        <v>3070</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20</v>
      </c>
      <c r="I45" s="433">
        <f>+ｳ.廃油!$AR$24</f>
        <v>0</v>
      </c>
      <c r="J45" s="433">
        <f>+ｴ.廃酸!$AR$24</f>
        <v>0</v>
      </c>
      <c r="K45" s="433">
        <f>+ｵ.廃ｱﾙｶﾘ!$AR$24</f>
        <v>0</v>
      </c>
      <c r="L45" s="433">
        <f>+ｶ.廃ﾌﾟﾗ類!$AR$24</f>
        <v>100</v>
      </c>
      <c r="M45" s="433">
        <f>+ｷ.紙くず!$AR$24</f>
        <v>100</v>
      </c>
      <c r="N45" s="433">
        <f>+ｸ.木くず!$AR$24</f>
        <v>300</v>
      </c>
      <c r="O45" s="433">
        <f>+ｹ.繊維くず!$AR$24</f>
        <v>0</v>
      </c>
      <c r="P45" s="433">
        <f>+ｺ.動植物性残さ!$AR$24</f>
        <v>0</v>
      </c>
      <c r="Q45" s="433">
        <f>+ｻ.動物系固形不要物!$AR$24</f>
        <v>0</v>
      </c>
      <c r="R45" s="433">
        <f>+ｼ.ｺﾞﾑくず!$AR$24</f>
        <v>0</v>
      </c>
      <c r="S45" s="433">
        <f>+ｽ.金属くず!$AR$24</f>
        <v>50</v>
      </c>
      <c r="T45" s="433">
        <f>+ｾ.ｶﾞﾗｽ･ｺﾝｸﾘ･陶磁器くず!$AR$24</f>
        <v>500</v>
      </c>
      <c r="U45" s="433">
        <f>+ｿ.鉱さい!$AR$24</f>
        <v>0</v>
      </c>
      <c r="V45" s="433">
        <f>+ﾀ.がれき類!$AR$24</f>
        <v>1000</v>
      </c>
      <c r="W45" s="433">
        <f>+ﾁ.動物のふん尿!$AR$24</f>
        <v>0</v>
      </c>
      <c r="X45" s="433">
        <f>+ﾂ.動物の死体!$AR$24</f>
        <v>0</v>
      </c>
      <c r="Y45" s="433">
        <f>+ﾃ.ばいじん!$AR$24</f>
        <v>0</v>
      </c>
      <c r="Z45" s="434">
        <f>+ﾄ.混合廃棄物その他!$AR$24</f>
        <v>1000</v>
      </c>
      <c r="AA45" s="435">
        <f t="shared" si="4"/>
        <v>3070</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21.2</v>
      </c>
      <c r="I55" s="480">
        <f t="shared" si="10"/>
        <v>0</v>
      </c>
      <c r="J55" s="480">
        <f t="shared" si="10"/>
        <v>0</v>
      </c>
      <c r="K55" s="480">
        <f t="shared" si="10"/>
        <v>0</v>
      </c>
      <c r="L55" s="480">
        <f t="shared" si="10"/>
        <v>100.1</v>
      </c>
      <c r="M55" s="480">
        <f t="shared" si="10"/>
        <v>479.7</v>
      </c>
      <c r="N55" s="480">
        <f t="shared" si="10"/>
        <v>445.5</v>
      </c>
      <c r="O55" s="480">
        <f t="shared" si="10"/>
        <v>0</v>
      </c>
      <c r="P55" s="480">
        <f t="shared" si="10"/>
        <v>0</v>
      </c>
      <c r="Q55" s="480">
        <f t="shared" si="10"/>
        <v>0</v>
      </c>
      <c r="R55" s="480">
        <f t="shared" si="10"/>
        <v>0</v>
      </c>
      <c r="S55" s="480">
        <f t="shared" si="10"/>
        <v>53.9</v>
      </c>
      <c r="T55" s="480">
        <f t="shared" si="10"/>
        <v>920.5</v>
      </c>
      <c r="U55" s="480">
        <f t="shared" si="10"/>
        <v>0</v>
      </c>
      <c r="V55" s="480">
        <f t="shared" si="10"/>
        <v>1640.6</v>
      </c>
      <c r="W55" s="480">
        <f t="shared" si="10"/>
        <v>0</v>
      </c>
      <c r="X55" s="480">
        <f t="shared" si="10"/>
        <v>0</v>
      </c>
      <c r="Y55" s="480">
        <f t="shared" si="10"/>
        <v>0</v>
      </c>
      <c r="Z55" s="480">
        <f t="shared" si="10"/>
        <v>3803.7</v>
      </c>
      <c r="AA55" s="481">
        <f>+AA9+AA19+AA20</f>
        <v>7465.2</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19" zoomScale="115" zoomScaleNormal="100" zoomScaleSheetLayoutView="115" workbookViewId="0">
      <selection activeCell="X22" sqref="X22"/>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7年    5月    30日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東京都新宿区西新宿3-7-1
新宿パークタワー31階</v>
      </c>
      <c r="M16" s="884"/>
      <c r="N16" s="884"/>
      <c r="O16" s="884"/>
      <c r="P16" s="884"/>
      <c r="Q16" s="884"/>
      <c r="R16" s="884"/>
      <c r="S16" s="884"/>
      <c r="T16" s="884"/>
      <c r="U16" s="282"/>
    </row>
    <row r="17" spans="1:21" ht="26.25" customHeight="1" x14ac:dyDescent="0.15">
      <c r="C17" s="86"/>
      <c r="I17" s="25"/>
      <c r="J17" s="25" t="s">
        <v>7</v>
      </c>
      <c r="K17" s="25"/>
      <c r="L17" s="884" t="str">
        <f>+表紙!L41</f>
        <v>東亜建設工業㈱　東日本建築支店
執行役員常務支店長　北林　勇武</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03-6758-2606</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東亜建設工業株式会社　東日本建築支店</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2649</v>
      </c>
      <c r="Q25" s="891"/>
      <c r="R25" s="891"/>
      <c r="S25" s="891"/>
      <c r="T25" s="891"/>
      <c r="U25" s="892"/>
    </row>
    <row r="26" spans="1:21" ht="26.25" customHeight="1" x14ac:dyDescent="0.15">
      <c r="C26" s="538" t="s">
        <v>11</v>
      </c>
      <c r="D26" s="539"/>
      <c r="E26" s="540"/>
      <c r="F26" s="906" t="str">
        <f>+表紙!F50</f>
        <v>東京都新宿区西新宿3-7-1　新宿ﾊﾟｰｸﾀﾜｰ３１Ｆ</v>
      </c>
      <c r="G26" s="907"/>
      <c r="H26" s="907"/>
      <c r="I26" s="907"/>
      <c r="J26" s="907"/>
      <c r="K26" s="907"/>
      <c r="L26" s="907"/>
      <c r="M26" s="907"/>
      <c r="N26" s="341" t="s">
        <v>172</v>
      </c>
      <c r="O26"/>
      <c r="P26"/>
      <c r="Q26" s="901" t="str">
        <f>IF(+表紙!Q50="","",+表紙!Q50)</f>
        <v>03-6758-2606</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建設業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79825</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308</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8</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4395.2</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分別を徹底し、再資源化率の高い処分業者に処理委託した。</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8</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3070</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引き続き、分別を徹底し、再資源化率の高い処分業者に処理委託する。</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汚泥、廃プラスチック、紙くず、木くず、金属くず、ｶﾞﾗｽ・陶磁器くず、その他ガレキ、コンガラ、
アスコンガラ、混廃
分別収集の徹底。</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同上</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4395.2</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t="str">
        <f>+表紙!K209</f>
        <v>0</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4395.2</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3070</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3070</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9" zoomScaleNormal="100"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東亜建設工業株式会社　東日本建築支店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20</v>
      </c>
      <c r="P27" s="718"/>
      <c r="Q27" s="718"/>
      <c r="R27" s="718"/>
      <c r="S27" s="49" t="s">
        <v>38</v>
      </c>
      <c r="T27" s="70"/>
      <c r="U27" s="70"/>
      <c r="X27" s="68" t="s">
        <v>39</v>
      </c>
      <c r="Y27" s="71"/>
      <c r="AG27" s="58"/>
      <c r="AH27" s="58"/>
      <c r="AI27" s="58"/>
      <c r="AJ27" s="58"/>
      <c r="AK27" s="668">
        <f>+AG18+O27</f>
        <v>20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20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7"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東亜建設工業株式会社　東日本建築支店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topLeftCell="A8"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東亜建設工業株式会社　東日本建築支店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topLeftCell="A8"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東亜建設工業株式会社　東日本建築支店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4"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東亜建設工業株式会社　東日本建築支店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100</v>
      </c>
      <c r="P27" s="718"/>
      <c r="Q27" s="718"/>
      <c r="R27" s="718"/>
      <c r="S27" s="49" t="s">
        <v>38</v>
      </c>
      <c r="T27" s="70"/>
      <c r="U27" s="70"/>
      <c r="X27" s="68" t="s">
        <v>39</v>
      </c>
      <c r="Y27" s="71"/>
      <c r="AG27" s="58"/>
      <c r="AH27" s="58"/>
      <c r="AI27" s="58"/>
      <c r="AJ27" s="58"/>
      <c r="AK27" s="668">
        <f>+AG18+O27</f>
        <v>100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0.1</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100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topLeftCell="A15"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東亜建設工業株式会社　東日本建築支店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379.7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100</v>
      </c>
      <c r="P27" s="718"/>
      <c r="Q27" s="718"/>
      <c r="R27" s="718"/>
      <c r="S27" s="49" t="s">
        <v>38</v>
      </c>
      <c r="T27" s="70"/>
      <c r="U27" s="70"/>
      <c r="X27" s="68" t="s">
        <v>39</v>
      </c>
      <c r="Y27" s="71"/>
      <c r="AG27" s="58"/>
      <c r="AH27" s="58"/>
      <c r="AI27" s="58"/>
      <c r="AJ27" s="58"/>
      <c r="AK27" s="668">
        <f>+AG18+O27</f>
        <v>100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379.7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100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379.7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5"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東亜建設工業株式会社　東日本建築支店</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300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145.5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300</v>
      </c>
      <c r="P27" s="718"/>
      <c r="Q27" s="718"/>
      <c r="R27" s="718"/>
      <c r="S27" s="49" t="s">
        <v>38</v>
      </c>
      <c r="T27" s="70"/>
      <c r="U27" s="70"/>
      <c r="X27" s="68" t="s">
        <v>39</v>
      </c>
      <c r="Y27" s="71"/>
      <c r="AG27" s="58"/>
      <c r="AH27" s="58"/>
      <c r="AI27" s="58"/>
      <c r="AJ27" s="58"/>
      <c r="AK27" s="668">
        <f>+AG18+O27</f>
        <v>300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145.5</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300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145.5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2025-05-30T06:52:03Z</dcterms:created>
  <dcterms:modified xsi:type="dcterms:W3CDTF">2025-05-30T06:52:04Z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