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5"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M49" i="94"/>
  <c r="N49" i="94"/>
  <c r="F12" i="89"/>
  <c r="H24" i="89" s="1"/>
  <c r="Y18" i="91"/>
  <c r="P16" i="91" s="1"/>
  <c r="X58" i="94" s="1"/>
  <c r="H31" i="76" l="1"/>
  <c r="J49" i="94"/>
  <c r="P42" i="94"/>
  <c r="P41" i="94" s="1"/>
  <c r="P19" i="94" s="1"/>
  <c r="U49" i="94"/>
  <c r="AL27" i="91"/>
  <c r="X47" i="94" s="1"/>
  <c r="H31" i="77"/>
  <c r="K49" i="94"/>
  <c r="H31" i="74"/>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<sst xmlns="http://schemas.openxmlformats.org/spreadsheetml/2006/main" count="3304" uniqueCount="472">
  <si>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</si>
  <si>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</si>
  <si>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</si>
  <si>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</si>
  <si>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</si>
  <si>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</si>
  <si>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</si>
  <si>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</si>
  <si>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</si>
  <si>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</si>
  <si>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</si>
  <si>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</si>
  <si>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</si>
  <si>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</si>
  <si>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</si>
  <si>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</si>
  <si>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</si>
  <si>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</si>
  <si>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</si>
  <si>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</si>
  <si>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</si>
  <si>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</si>
  <si>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</si>
  <si>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</si>
  <si>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</si>
  <si>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</si>
  <si>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</si>
  <si>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</si>
  <si>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</si>
  <si>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</si>
  <si>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</si>
  <si>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</si>
  <si>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</si>
  <si>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</si>
  <si>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</si>
  <si>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</si>
  <si>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</si>
  <si>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</si>
  <si>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</si>
  <si>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</si>
  <si>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</si>
  <si>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</si>
  <si>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</si>
  <si>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</si>
  <si>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</si>
  <si>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</si>
  <si>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</si>
  <si>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</si>
  <si>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</si>
  <si>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</si>
  <si>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</si>
  <si>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</si>
  <si>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</si>
  <si>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</si>
  <si>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</si>
  <si>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</si>
  <si>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</si>
  <si>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</si>
  <si>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</si>
  <si>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</si>
  <si>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</si>
  <si>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</si>
  <si>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</si>
  <si>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</si>
  <si>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</si>
  <si>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</si>
  <si>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</si>
  <si>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</si>
  <si>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</si>
  <si>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</si>
  <si>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</si>
  <si>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</si>
  <si>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</si>
  <si>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</si>
  <si>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</si>
  <si>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</si>
  <si>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</si>
  <si>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</si>
  <si>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</si>
  <si>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</si>
  <si>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</si>
  <si>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</si>
  <si>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</si>
  <si>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</si>
  <si>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</si>
  <si>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</si>
  <si>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</si>
  <si>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</si>
  <si>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</si>
  <si>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</si>
  <si>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</si>
  <si>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</si>
  <si>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</si>
  <si>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</si>
  <si>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</si>
  <si>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</si>
  <si>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</si>
  <si>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</si>
  <si>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</si>
  <si>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</si>
  <si>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</si>
  <si>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</si>
  <si>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</si>
  <si>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</si>
  <si>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</si>
  <si>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</si>
  <si>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</si>
  <si>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</si>
  <si>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</si>
  <si>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</si>
  <si>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</si>
  <si>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</si>
  <si>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</si>
  <si>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</si>
  <si>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</si>
  <si>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</si>
  <si>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</si>
  <si>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</si>
  <si>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</si>
  <si>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</si>
  <si>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</si>
  <si>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</si>
  <si>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</si>
  <si>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</si>
  <si>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</si>
  <si>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</si>
  <si>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</si>
  <si>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</si>
  <si>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</si>
  <si>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</si>
  <si>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</si>
  <si>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</si>
  <si>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</si>
  <si>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</si>
  <si>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</si>
  <si>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</si>
  <si>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</si>
  <si>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</si>
  <si>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</si>
  <si>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</si>
  <si>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</si>
  <si>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</si>
  <si>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</si>
  <si>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</si>
  <si>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</si>
  <si>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</si>
  <si>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</si>
  <si>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</si>
  <si>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</si>
  <si>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</si>
  <si>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</si>
  <si>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</si>
  <si>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</si>
  <si>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</si>
  <si>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</si>
  <si>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</si>
  <si>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</si>
  <si>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</si>
  <si>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</si>
  <si>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</si>
  <si>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</si>
  <si>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</si>
  <si>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</si>
  <si>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</si>
  <si>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</si>
  <si>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</si>
  <si>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</si>
  <si>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</si>
  <si>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</si>
  <si>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</si>
  <si>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</si>
  <si>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</si>
  <si>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</si>
  <si>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</si>
  <si>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</si>
  <si>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</si>
  <si>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</si>
  <si>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</si>
  <si>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</si>
  <si>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</si>
  <si>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</si>
  <si>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</si>
  <si>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</si>
  <si>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</si>
  <si>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</si>
  <si>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</si>
  <si>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</si>
  <si>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</si>
  <si>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</si>
  <si>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</si>
  <si>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</si>
  <si>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</si>
  <si>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</si>
  <si>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</si>
  <si>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</si>
  <si>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</si>
  <si>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</si>
  <si>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</si>
  <si>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</si>
  <si>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</si>
  <si>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</si>
  <si>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</si>
  <si>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</si>
  <si>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</si>
  <si>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</si>
  <si>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</si>
  <si>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</si>
  <si>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</si>
  <si>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</si>
  <si>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</si>
  <si>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</si>
  <si>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</si>
  <si>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</si>
  <si>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</si>
  <si>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</si>
  <si>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</si>
  <si>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</si>
  <si>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</si>
  <si>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</si>
  <si>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</si>
  <si>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</si>
  <si>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</si>
  <si>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</si>
  <si>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</si>
  <si>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</si>
  <si>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</si>
  <si>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</si>
  <si>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</si>
  <si>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</si>
  <si>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</si>
  <si>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</si>
  <si>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</si>
  <si>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</si>
  <si>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</si>
  <si>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</si>
  <si>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</si>
  <si>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</si>
  <si>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</si>
  <si>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</si>
  <si>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</si>
  <si>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</si>
  <si>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</si>
  <si>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</si>
  <si>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</si>
  <si>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</si>
  <si>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</si>
  <si>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</si>
  <si>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</si>
  <si>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</si>
  <si>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</si>
  <si>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</si>
  <si>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</si>
  <si>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</si>
  <si>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</si>
  <si>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</si>
  <si>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</si>
  <si>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</si>
  <si>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</si>
  <si>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</si>
  <si>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</si>
  <si>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</si>
  <si>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</si>
  <si>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</si>
  <si>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</si>
  <si>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</si>
  <si>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</si>
  <si>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</si>
  <si>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</si>
  <si>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</si>
  <si>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</si>
  <si>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</si>
  <si>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</si>
  <si>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</si>
  <si>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</si>
  <si>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</si>
  <si>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</si>
  <si>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</si>
  <si>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</si>
  <si>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</si>
  <si>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</si>
  <si>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</si>
  <si>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</si>
  <si>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</si>
  <si>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</si>
  <si>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</si>
  <si>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</si>
  <si>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</si>
  <si>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</si>
  <si>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</si>
  <si>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</si>
  <si>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</si>
  <si>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</si>
  <si>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</si>
  <si>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</si>
  <si>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</si>
  <si>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</si>
  <si>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</si>
  <si>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</si>
  <si>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</si>
  <si>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</si>
  <si>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</si>
  <si>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</si>
  <si>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</si>
  <si>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</si>
  <si>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</si>
  <si>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</si>
  <si>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</si>
  <si>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</si>
  <si>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</si>
  <si>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</si>
  <si>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</si>
  <si>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</si>
  <si>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</si>
  <si>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</si>
  <si>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</si>
  <si>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</si>
  <si>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</si>
  <si>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</si>
  <si>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</si>
  <si>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</si>
  <si>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</si>
  <si>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</si>
  <si>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</si>
  <si>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</si>
  <si>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</si>
  <si>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</si>
  <si>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</si>
  <si>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</si>
  <si>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</si>
  <si>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</si>
  <si>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</si>
  <si>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</si>
  <si>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</si>
  <si>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</si>
  <si>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</si>
  <si>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</si>
  <si>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</si>
  <si>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</si>
  <si>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</si>
  <si>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</si>
  <si>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</si>
  <si>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</si>
  <si>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</si>
  <si>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</si>
  <si>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</si>
  <si>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</si>
  <si>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</si>
  <si>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</si>
  <si>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</si>
  <si>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</si>
  <si>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</si>
  <si>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</si>
  <si>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</si>
  <si>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</si>
  <si>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</si>
  <si>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</si>
  <si>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</si>
  <si>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</si>
  <si>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</si>
  <si>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</si>
  <si>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</si>
  <si>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</si>
  <si>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</si>
  <si>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</si>
  <si>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</si>
  <si>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</si>
  <si>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</si>
  <si>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</si>
  <si>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</si>
  <si>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</si>
  <si>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</si>
  <si>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</si>
  <si>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</si>
  <si>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</si>
  <si>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</si>
  <si>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</si>
  <si>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</si>
  <si>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</si>
  <si>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</si>
  <si>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</si>
  <si>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</si>
  <si>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</si>
  <si>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</si>
  <si>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</si>
  <si>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</si>
  <si>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</si>
  <si>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</si>
  <si>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</si>
  <si>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</si>
  <si>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</si>
  <si>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</si>
  <si>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</si>
  <si>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</si>
  <si>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</si>
  <si>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</si>
  <si>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</si>
  <si>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</si>
  <si>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</si>
  <si>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</si>
  <si>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</si>
  <si>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</si>
  <si>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</si>
  <si>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</si>
  <si>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</si>
  <si>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</si>
  <si>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</si>
  <si>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</si>
  <si>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</si>
  <si>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</si>
  <si>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</si>
  <si>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</si>
  <si>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</si>
  <si>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</si>
  <si>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</si>
  <si>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</si>
  <si>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</si>
  <si>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</si>
  <si>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</si>
  <si>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</si>
  <si>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</si>
  <si>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</si>
  <si>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</si>
  <si>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</si>
  <si>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</si>
  <si>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</si>
  <si>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</si>
  <si>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</si>
  <si>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</si>
  <si>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</si>
  <si>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</si>
  <si>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</si>
  <si>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</si>
  <si>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</si>
  <si>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</si>
  <si>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</si>
  <si>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</si>
  <si>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</si>
  <si>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</si>
  <si>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</si>
  <si>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</si>
  <si>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</si>
  <si>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</si>
  <si>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</si>
  <si>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</si>
  <si>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</si>
  <si>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</si>
  <si>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</si>
  <si>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</si>
  <si>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</si>
  <si>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</si>
  <si>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</si>
  <si>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</si>
  <si>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</si>
  <si>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</si>
  <si>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</si>
  <si>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</si>
  <si>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</si>
  <si>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</si>
  <si>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</si>
  <si>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</si>
  <si>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</si>
  <si>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</si>
  <si>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</si>
  <si>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横浜市保土ケ谷区峰岡町１－３－１２</t>
  </si>
  <si>
    <t>大雄建設株式会社
代表取締役　米田　とし子</t>
  </si>
  <si>
    <t>大雄建設株式会社（本社）</t>
  </si>
  <si>
    <t>045-333-9364</t>
  </si>
  <si>
    <t>横浜市長</t>
  </si>
  <si>
    <t>06  総合工事業
063 舗装工事業</t>
  </si>
  <si>
    <t>○</t>
  </si>
  <si>
    <t>045-333-9364</t>
    <phoneticPr fontId="3"/>
  </si>
  <si>
    <t>令和  7 年 5  月  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</si>
</sst>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5"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471</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467</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466</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465</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2646</v>
      </c>
      <c r="N48" s="615"/>
      <c r="O48" s="616"/>
    </row>
    <row r="49" spans="3:21" ht="18" customHeight="1">
      <c r="C49" s="593" t="s">
        <v>11</v>
      </c>
      <c r="D49" s="594"/>
      <c r="E49" s="595"/>
      <c r="F49" s="648" t="s">
        <v>463</v>
      </c>
      <c r="G49" s="649"/>
      <c r="H49" s="649"/>
      <c r="I49" s="649"/>
      <c r="J49" s="649"/>
      <c r="K49" s="649"/>
      <c r="L49" s="463" t="s">
        <v>172</v>
      </c>
      <c r="M49" s="466"/>
      <c r="N49" s="617" t="s">
        <v>470</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93</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12</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3040</v>
      </c>
      <c r="I63" s="292" t="s">
        <v>4</v>
      </c>
      <c r="J63" s="571" t="s">
        <v>324</v>
      </c>
      <c r="K63" s="572"/>
      <c r="L63" s="573"/>
      <c r="M63" s="563">
        <f>+別紙!AA14</f>
        <v>3040</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3025</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CCFFFF"/>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CCFFFF"/>
    <pageSetUpPr fitToPage="1"/>
  </sheetPr>
  <dimension ref="B1:BJ76"/>
  <sheetViews>
    <sheetView showGridLines="0" zoomScaleNormal="100" workbookViewId="0">
      <selection activeCell="R34" sqref="R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B1:BJ76"/>
  <sheetViews>
    <sheetView showGridLines="0"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645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3000</v>
      </c>
      <c r="E24" s="729"/>
      <c r="F24" s="729"/>
      <c r="G24" s="211" t="s">
        <v>198</v>
      </c>
      <c r="H24" s="707">
        <f>+F12</f>
        <v>645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645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645</v>
      </c>
      <c r="Q27" s="712"/>
      <c r="R27" s="712"/>
      <c r="S27" s="712"/>
      <c r="T27" s="54" t="s">
        <v>38</v>
      </c>
      <c r="U27" s="74"/>
      <c r="V27" s="74"/>
      <c r="Y27" s="72" t="s">
        <v>39</v>
      </c>
      <c r="Z27" s="75"/>
      <c r="AH27" s="63"/>
      <c r="AI27" s="63"/>
      <c r="AJ27" s="63"/>
      <c r="AK27" s="63"/>
      <c r="AL27" s="675">
        <f>+AH18+P27</f>
        <v>645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645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3000</v>
      </c>
      <c r="E29" s="729"/>
      <c r="F29" s="729"/>
      <c r="G29" s="211" t="s">
        <v>198</v>
      </c>
      <c r="H29" s="707">
        <f>+AL27</f>
        <v>645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645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3000</v>
      </c>
      <c r="E31" s="729"/>
      <c r="F31" s="729"/>
      <c r="G31" s="211" t="s">
        <v>198</v>
      </c>
      <c r="H31" s="707">
        <f>+AS24</f>
        <v>645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大雄建設株式会社（本社）</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CCFFFF"/>
    <pageSetUpPr fitToPage="1"/>
  </sheetPr>
  <dimension ref="B1:BJ76"/>
  <sheetViews>
    <sheetView showGridLines="0" topLeftCell="A19" zoomScaleNormal="100" workbookViewId="0">
      <selection activeCell="R34" sqref="R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5</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大雄建設株式会社（本社）</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15</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5</v>
      </c>
      <c r="M9" s="392">
        <f>IF(OR(ｷ.紙くず!D24&gt;0,ｷ.紙くず!D24&lt;0),ｷ.紙くず!D24,IF(M$19&gt;0,"0",0))</f>
        <v>0</v>
      </c>
      <c r="N9" s="392">
        <f>IF(OR(ｸ.木くず!D24&gt;0,ｸ.木くず!D24&lt;0),ｸ.木くず!D24,IF(N$19&gt;0,"0",0))</f>
        <v>5</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v>
      </c>
      <c r="T9" s="392">
        <f>IF(OR(ｾ.ｶﾞﾗｽ･ｺﾝｸﾘ･陶磁器くず!D24&gt;0,ｾ.ｶﾞﾗｽ･ｺﾝｸﾘ･陶磁器くず!D24&lt;0),ｾ.ｶﾞﾗｽ･ｺﾝｸﾘ･陶磁器くず!D24,IF(T$19&gt;0,"0",0))</f>
        <v>5</v>
      </c>
      <c r="U9" s="392">
        <f>IF(OR(ｿ.鉱さい!D24&gt;0,ｿ.鉱さい!D24&lt;0),ｿ.鉱さい!D24,IF(U$19&gt;0,"0",0))</f>
        <v>0</v>
      </c>
      <c r="V9" s="392">
        <f>IF(OR(ﾀ.がれき類!D24&gt;0,ﾀ.がれき類!D24&lt;0),ﾀ.がれき類!D24,IF(V$19&gt;0,"0",0))</f>
        <v>3000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5</v>
      </c>
      <c r="AA9" s="394">
        <f>IF(SUM(G9:Z9)&gt;0,SUM(G9:Z9),IF(AA$19&gt;0,"0",0))</f>
        <v>3040</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5</v>
      </c>
      <c r="M14" s="398">
        <f>IF(OR(ｷ.紙くず!D29&gt;0,ｷ.紙くず!D29&lt;0),ｷ.紙くず!D29,IF(M$19&gt;0,"0",0))</f>
        <v>0</v>
      </c>
      <c r="N14" s="398">
        <f>IF(OR(ｸ.木くず!D29&gt;0,ｸ.木くず!D29&lt;0),ｸ.木くず!D29,IF(N$19&gt;0,"0",0))</f>
        <v>5</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v>
      </c>
      <c r="T14" s="398">
        <f>IF(OR(ｾ.ｶﾞﾗｽ･ｺﾝｸﾘ･陶磁器くず!D29&gt;0,ｾ.ｶﾞﾗｽ･ｺﾝｸﾘ･陶磁器くず!D29&lt;0),ｾ.ｶﾞﾗｽ･ｺﾝｸﾘ･陶磁器くず!D29,IF(T$19&gt;0,"0",0))</f>
        <v>5</v>
      </c>
      <c r="U14" s="398">
        <f>IF(OR(ｿ.鉱さい!D29&gt;0,ｿ.鉱さい!D29&lt;0),ｿ.鉱さい!D29,IF(U$19&gt;0,"0",0))</f>
        <v>0</v>
      </c>
      <c r="V14" s="398">
        <f>IF(OR(ﾀ.がれき類!D29&gt;0,ﾀ.がれき類!D29&lt;0),ﾀ.がれき類!D29,IF(V$19&gt;0,"0",0))</f>
        <v>3000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5</v>
      </c>
      <c r="AA14" s="400">
        <f t="shared" si="0"/>
        <v>3040</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15</v>
      </c>
      <c r="I16" s="398">
        <f>IF(OR(ｳ.廃油!D31&gt;0,ｳ.廃油!D31&lt;0),ｳ.廃油!D31,IF(I$19&gt;0,"0",0))</f>
        <v>0</v>
      </c>
      <c r="J16" s="398">
        <f>IF(OR(ｴ.廃酸!$D31&gt;0,ｴ.廃酸!$D31&lt;0),ｴ.廃酸!D31,IF(J$19&gt;0,"0",0))</f>
        <v>0</v>
      </c>
      <c r="K16" s="398">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0</v>
      </c>
      <c r="N16" s="398">
        <f>IF(OR(ｸ.木くず!D31&gt;0,ｸ.木くず!D31&lt;0),ｸ.木くず!D31,IF(N$19&gt;0,"0",0))</f>
        <v>5</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3000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3025</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5.7</v>
      </c>
      <c r="I19" s="404">
        <f t="shared" si="1"/>
        <v>0</v>
      </c>
      <c r="J19" s="404">
        <f t="shared" si="1"/>
        <v>0</v>
      </c>
      <c r="K19" s="404">
        <f t="shared" si="1"/>
        <v>0</v>
      </c>
      <c r="L19" s="404">
        <f t="shared" si="1"/>
        <v>0.1</v>
      </c>
      <c r="M19" s="404">
        <f t="shared" si="1"/>
        <v>0</v>
      </c>
      <c r="N19" s="404">
        <f t="shared" si="1"/>
        <v>1.5</v>
      </c>
      <c r="O19" s="404">
        <f t="shared" si="1"/>
        <v>0</v>
      </c>
      <c r="P19" s="404">
        <f t="shared" si="1"/>
        <v>0</v>
      </c>
      <c r="Q19" s="404">
        <f t="shared" si="1"/>
        <v>0</v>
      </c>
      <c r="R19" s="404">
        <f t="shared" si="1"/>
        <v>0</v>
      </c>
      <c r="S19" s="404">
        <f t="shared" si="1"/>
        <v>0</v>
      </c>
      <c r="T19" s="404">
        <f t="shared" si="1"/>
        <v>0</v>
      </c>
      <c r="U19" s="404">
        <f t="shared" si="1"/>
        <v>0</v>
      </c>
      <c r="V19" s="404">
        <f t="shared" si="1"/>
        <v>645</v>
      </c>
      <c r="W19" s="404">
        <f t="shared" si="1"/>
        <v>0</v>
      </c>
      <c r="X19" s="404">
        <f t="shared" si="1"/>
        <v>0</v>
      </c>
      <c r="Y19" s="404">
        <f t="shared" si="1"/>
        <v>0</v>
      </c>
      <c r="Z19" s="405">
        <f t="shared" si="1"/>
        <v>0</v>
      </c>
      <c r="AA19" s="406">
        <f t="shared" ref="AA19:AA25" si="2">SUM(G19:Z19)</f>
        <v>652.29999999999995</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5.7</v>
      </c>
      <c r="I41" s="440">
        <f t="shared" si="8"/>
        <v>0</v>
      </c>
      <c r="J41" s="440">
        <f t="shared" si="8"/>
        <v>0</v>
      </c>
      <c r="K41" s="440">
        <f t="shared" si="8"/>
        <v>0</v>
      </c>
      <c r="L41" s="440">
        <f t="shared" si="8"/>
        <v>0.1</v>
      </c>
      <c r="M41" s="440">
        <f t="shared" si="8"/>
        <v>0</v>
      </c>
      <c r="N41" s="440">
        <f t="shared" si="8"/>
        <v>1.5</v>
      </c>
      <c r="O41" s="440">
        <f t="shared" si="8"/>
        <v>0</v>
      </c>
      <c r="P41" s="440">
        <f t="shared" si="8"/>
        <v>0</v>
      </c>
      <c r="Q41" s="440">
        <f t="shared" si="8"/>
        <v>0</v>
      </c>
      <c r="R41" s="440">
        <f t="shared" si="8"/>
        <v>0</v>
      </c>
      <c r="S41" s="440">
        <f t="shared" si="8"/>
        <v>0</v>
      </c>
      <c r="T41" s="440">
        <f t="shared" si="8"/>
        <v>0</v>
      </c>
      <c r="U41" s="440">
        <f t="shared" si="8"/>
        <v>0</v>
      </c>
      <c r="V41" s="440">
        <f t="shared" si="8"/>
        <v>645</v>
      </c>
      <c r="W41" s="440">
        <f t="shared" si="8"/>
        <v>0</v>
      </c>
      <c r="X41" s="440">
        <f t="shared" si="8"/>
        <v>0</v>
      </c>
      <c r="Y41" s="440">
        <f t="shared" si="8"/>
        <v>0</v>
      </c>
      <c r="Z41" s="441">
        <f t="shared" si="8"/>
        <v>0</v>
      </c>
      <c r="AA41" s="442">
        <f t="shared" si="4"/>
        <v>652.29999999999995</v>
      </c>
    </row>
    <row r="42" spans="2:27" ht="20.45" customHeight="1">
      <c r="B42" s="182"/>
      <c r="C42" s="791"/>
      <c r="D42" s="224"/>
      <c r="E42" s="222" t="s">
        <v>262</v>
      </c>
      <c r="F42" s="461"/>
      <c r="G42" s="431">
        <f t="shared" ref="G42:Z42" si="9">SUM(G43:G45)</f>
        <v>0</v>
      </c>
      <c r="H42" s="431">
        <f t="shared" si="9"/>
        <v>5.7</v>
      </c>
      <c r="I42" s="431">
        <f t="shared" si="9"/>
        <v>0</v>
      </c>
      <c r="J42" s="431">
        <f t="shared" si="9"/>
        <v>0</v>
      </c>
      <c r="K42" s="431">
        <f t="shared" si="9"/>
        <v>0</v>
      </c>
      <c r="L42" s="431">
        <f t="shared" si="9"/>
        <v>0</v>
      </c>
      <c r="M42" s="431">
        <f t="shared" si="9"/>
        <v>0</v>
      </c>
      <c r="N42" s="431">
        <f t="shared" si="9"/>
        <v>1.5</v>
      </c>
      <c r="O42" s="431">
        <f t="shared" si="9"/>
        <v>0</v>
      </c>
      <c r="P42" s="431">
        <f t="shared" si="9"/>
        <v>0</v>
      </c>
      <c r="Q42" s="431">
        <f t="shared" si="9"/>
        <v>0</v>
      </c>
      <c r="R42" s="431">
        <f t="shared" si="9"/>
        <v>0</v>
      </c>
      <c r="S42" s="431">
        <f t="shared" si="9"/>
        <v>0</v>
      </c>
      <c r="T42" s="431">
        <f t="shared" si="9"/>
        <v>0</v>
      </c>
      <c r="U42" s="431">
        <f t="shared" si="9"/>
        <v>0</v>
      </c>
      <c r="V42" s="431">
        <f t="shared" si="9"/>
        <v>645</v>
      </c>
      <c r="W42" s="431">
        <f t="shared" si="9"/>
        <v>0</v>
      </c>
      <c r="X42" s="431">
        <f t="shared" si="9"/>
        <v>0</v>
      </c>
      <c r="Y42" s="431">
        <f t="shared" si="9"/>
        <v>0</v>
      </c>
      <c r="Z42" s="432">
        <f t="shared" si="9"/>
        <v>0</v>
      </c>
      <c r="AA42" s="433">
        <f t="shared" si="4"/>
        <v>652.20000000000005</v>
      </c>
    </row>
    <row r="43" spans="2:27" ht="20.45" customHeight="1">
      <c r="B43" s="182"/>
      <c r="C43" s="791"/>
      <c r="D43" s="225"/>
      <c r="E43" s="220"/>
      <c r="F43" s="218" t="s">
        <v>235</v>
      </c>
      <c r="G43" s="434">
        <f>+ｱ.燃え殻!$AA$28</f>
        <v>0</v>
      </c>
      <c r="H43" s="434">
        <f>+ｲ.汚泥!$AA$28</f>
        <v>5.7</v>
      </c>
      <c r="I43" s="434">
        <f>+ｳ.廃油!$AA$28</f>
        <v>0</v>
      </c>
      <c r="J43" s="434">
        <f>+ｴ.廃酸!$AA$28</f>
        <v>0</v>
      </c>
      <c r="K43" s="434">
        <f>+ｵ.廃ｱﾙｶﾘ!$AA$28</f>
        <v>0</v>
      </c>
      <c r="L43" s="434">
        <f>+ｶ.廃ﾌﾟﾗ類!$AA$28</f>
        <v>0</v>
      </c>
      <c r="M43" s="434">
        <f>+ｷ.紙くず!$AA$28</f>
        <v>0</v>
      </c>
      <c r="N43" s="434">
        <f>+ｸ.木くず!$AA$28</f>
        <v>1.5</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645</v>
      </c>
      <c r="W43" s="434">
        <f>+ﾁ.動物のふん尿!$AA$28</f>
        <v>0</v>
      </c>
      <c r="X43" s="434">
        <f>+ﾂ.動物の死体!$AA$28</f>
        <v>0</v>
      </c>
      <c r="Y43" s="434">
        <f>+ﾃ.ばいじん!$AA$28</f>
        <v>0</v>
      </c>
      <c r="Z43" s="435">
        <f>+ﾄ.混合廃棄物その他!$AA$28</f>
        <v>0</v>
      </c>
      <c r="AA43" s="436">
        <f t="shared" si="4"/>
        <v>652.20000000000005</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0.1</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0.1</v>
      </c>
    </row>
    <row r="47" spans="2:27" ht="20.45" customHeight="1">
      <c r="B47" s="182"/>
      <c r="C47" s="135" t="s">
        <v>237</v>
      </c>
      <c r="D47" s="796" t="s">
        <v>294</v>
      </c>
      <c r="E47" s="796"/>
      <c r="F47" s="797"/>
      <c r="G47" s="443">
        <f>+ｱ.燃え殻!$AL$27</f>
        <v>0</v>
      </c>
      <c r="H47" s="443">
        <f>+ｲ.汚泥!$AL$27</f>
        <v>5.7</v>
      </c>
      <c r="I47" s="443">
        <f>+ｳ.廃油!$AL$27</f>
        <v>0</v>
      </c>
      <c r="J47" s="443">
        <f>+ｴ.廃酸!$AL$27</f>
        <v>0</v>
      </c>
      <c r="K47" s="443">
        <f>+ｵ.廃ｱﾙｶﾘ!$AL$27</f>
        <v>0</v>
      </c>
      <c r="L47" s="443">
        <f>+ｶ.廃ﾌﾟﾗ類!$AL$27</f>
        <v>0.1</v>
      </c>
      <c r="M47" s="443">
        <f>+ｷ.紙くず!$AL$27</f>
        <v>0</v>
      </c>
      <c r="N47" s="443">
        <f>+ｸ.木くず!$AL$27</f>
        <v>1.5</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645</v>
      </c>
      <c r="W47" s="443">
        <f>+ﾁ.動物のふん尿!$AL$27</f>
        <v>0</v>
      </c>
      <c r="X47" s="443">
        <f>+ﾂ.動物の死体!$AL$27</f>
        <v>0</v>
      </c>
      <c r="Y47" s="443">
        <f>+ﾃ.ばいじん!$AL$27</f>
        <v>0</v>
      </c>
      <c r="Z47" s="444">
        <f>+ﾄ.混合廃棄物その他!$AL$27</f>
        <v>0</v>
      </c>
      <c r="AA47" s="445">
        <f t="shared" si="4"/>
        <v>652.29999999999995</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5.7</v>
      </c>
      <c r="I49" s="517">
        <f>+ｳ.廃油!$AS$24</f>
        <v>0</v>
      </c>
      <c r="J49" s="517">
        <f>+ｴ.廃酸!$AS$24</f>
        <v>0</v>
      </c>
      <c r="K49" s="517">
        <f>+ｵ.廃ｱﾙｶﾘ!$AS$24</f>
        <v>0</v>
      </c>
      <c r="L49" s="517">
        <f>+ｶ.廃ﾌﾟﾗ類!$AS$24</f>
        <v>0</v>
      </c>
      <c r="M49" s="517">
        <f>+ｷ.紙くず!$AS$24</f>
        <v>0</v>
      </c>
      <c r="N49" s="517">
        <f>+ｸ.木くず!$AS$24</f>
        <v>1.5</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645</v>
      </c>
      <c r="W49" s="517">
        <f>+ﾁ.動物のふん尿!$AS$24</f>
        <v>0</v>
      </c>
      <c r="X49" s="517">
        <f>+ﾂ.動物の死体!$AS$24</f>
        <v>0</v>
      </c>
      <c r="Y49" s="517">
        <f>+ﾃ.ばいじん!$AS$24</f>
        <v>0</v>
      </c>
      <c r="Z49" s="518">
        <f>+ﾄ.混合廃棄物その他!$AS$24</f>
        <v>0</v>
      </c>
      <c r="AA49" s="519">
        <f t="shared" si="4"/>
        <v>652.20000000000005</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20.7</v>
      </c>
      <c r="I63" s="501">
        <f t="shared" si="10"/>
        <v>0</v>
      </c>
      <c r="J63" s="501">
        <f t="shared" si="10"/>
        <v>0</v>
      </c>
      <c r="K63" s="501">
        <f t="shared" si="10"/>
        <v>0</v>
      </c>
      <c r="L63" s="501">
        <f t="shared" si="10"/>
        <v>5.0999999999999996</v>
      </c>
      <c r="M63" s="501">
        <f t="shared" si="10"/>
        <v>0</v>
      </c>
      <c r="N63" s="501">
        <f t="shared" si="10"/>
        <v>6.5</v>
      </c>
      <c r="O63" s="501">
        <f t="shared" si="10"/>
        <v>0</v>
      </c>
      <c r="P63" s="501">
        <f t="shared" si="10"/>
        <v>0</v>
      </c>
      <c r="Q63" s="501">
        <f t="shared" si="10"/>
        <v>0</v>
      </c>
      <c r="R63" s="501">
        <f t="shared" si="10"/>
        <v>0</v>
      </c>
      <c r="S63" s="501">
        <f t="shared" si="10"/>
        <v>5</v>
      </c>
      <c r="T63" s="501">
        <f t="shared" si="10"/>
        <v>5</v>
      </c>
      <c r="U63" s="501">
        <f t="shared" si="10"/>
        <v>0</v>
      </c>
      <c r="V63" s="501">
        <f t="shared" si="10"/>
        <v>3645</v>
      </c>
      <c r="W63" s="501">
        <f t="shared" si="10"/>
        <v>0</v>
      </c>
      <c r="X63" s="501">
        <f t="shared" si="10"/>
        <v>0</v>
      </c>
      <c r="Y63" s="501">
        <f t="shared" si="10"/>
        <v>0</v>
      </c>
      <c r="Z63" s="501">
        <f t="shared" si="10"/>
        <v>5</v>
      </c>
      <c r="AA63" s="502">
        <f>+AA9+AA19+AA20</f>
        <v>3692.3</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6"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 年 5  月  9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横浜市保土ケ谷区峰岡町１－３－１２</v>
      </c>
      <c r="K16" s="850"/>
      <c r="L16" s="851"/>
      <c r="M16" s="851"/>
      <c r="N16" s="851"/>
      <c r="O16" s="852"/>
    </row>
    <row r="17" spans="1:48" ht="26.25" customHeight="1">
      <c r="C17" s="248"/>
      <c r="D17" s="249"/>
      <c r="E17" s="249"/>
      <c r="F17" s="249"/>
      <c r="G17" s="249"/>
      <c r="H17" s="253" t="s">
        <v>7</v>
      </c>
      <c r="I17" s="253"/>
      <c r="J17" s="850" t="str">
        <f>+表紙!J40</f>
        <v>大雄建設株式会社
代表取締役　米田　とし子</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045-333-9364</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大雄建設株式会社（本社）</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2646</v>
      </c>
      <c r="N25" s="902"/>
      <c r="O25" s="903"/>
    </row>
    <row r="26" spans="1:48" ht="18" customHeight="1">
      <c r="C26" s="882" t="s">
        <v>11</v>
      </c>
      <c r="D26" s="883"/>
      <c r="E26" s="884"/>
      <c r="F26" s="876" t="str">
        <f>+表紙!F49</f>
        <v>横浜市保土ケ谷区峰岡町１－３－１２</v>
      </c>
      <c r="G26" s="877"/>
      <c r="H26" s="877"/>
      <c r="I26" s="877"/>
      <c r="J26" s="877"/>
      <c r="K26" s="877"/>
      <c r="L26" s="139" t="s">
        <v>172</v>
      </c>
      <c r="M26" s="258"/>
      <c r="N26" s="880" t="str">
        <f>IF(+表紙!N49="","",+表紙!N49)</f>
        <v>045-333-9364</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06  総合工事業
063 舗装工事業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93</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12</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3040</v>
      </c>
      <c r="I40" s="292" t="s">
        <v>4</v>
      </c>
      <c r="J40" s="571" t="s">
        <v>324</v>
      </c>
      <c r="K40" s="572"/>
      <c r="L40" s="573"/>
      <c r="M40" s="908">
        <f>+表紙!M63</f>
        <v>3040</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3025</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BJ76"/>
  <sheetViews>
    <sheetView showGridLines="0"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v>
      </c>
      <c r="E24" s="729"/>
      <c r="F24" s="729"/>
      <c r="G24" s="211" t="s">
        <v>198</v>
      </c>
      <c r="H24" s="707">
        <f>+F12</f>
        <v>5.7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5.7</v>
      </c>
      <c r="Q27" s="712"/>
      <c r="R27" s="712"/>
      <c r="S27" s="712"/>
      <c r="T27" s="54" t="s">
        <v>38</v>
      </c>
      <c r="U27" s="74"/>
      <c r="V27" s="74"/>
      <c r="Y27" s="72" t="s">
        <v>39</v>
      </c>
      <c r="Z27" s="75"/>
      <c r="AH27" s="63"/>
      <c r="AI27" s="63"/>
      <c r="AJ27" s="63"/>
      <c r="AK27" s="63"/>
      <c r="AL27" s="675">
        <f>+AH18+P27</f>
        <v>5.7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v>
      </c>
      <c r="E29" s="729"/>
      <c r="F29" s="729"/>
      <c r="G29" s="211" t="s">
        <v>198</v>
      </c>
      <c r="H29" s="707">
        <f>+AL27</f>
        <v>5.7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5.7</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15</v>
      </c>
      <c r="E31" s="729"/>
      <c r="F31" s="729"/>
      <c r="G31" s="211" t="s">
        <v>198</v>
      </c>
      <c r="H31" s="707">
        <f>+AS24</f>
        <v>5.7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B1:BJ76"/>
  <sheetViews>
    <sheetView showGridLines="0" topLeftCell="M1" zoomScaleNormal="100" workbookViewId="0">
      <selection activeCell="P27" sqref="P27:S2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5</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5</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0.1</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B1:BJ76"/>
  <sheetViews>
    <sheetView showGridLines="0" zoomScaleNormal="100" workbookViewId="0">
      <selection activeCell="G20" sqref="G2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大雄建設株式会社（本社）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v>
      </c>
      <c r="E24" s="729"/>
      <c r="F24" s="729"/>
      <c r="G24" s="211" t="s">
        <v>198</v>
      </c>
      <c r="H24" s="707">
        <f>+F12</f>
        <v>1.5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v>
      </c>
      <c r="Q27" s="712"/>
      <c r="R27" s="712"/>
      <c r="S27" s="712"/>
      <c r="T27" s="54" t="s">
        <v>38</v>
      </c>
      <c r="U27" s="74"/>
      <c r="V27" s="74"/>
      <c r="Y27" s="72" t="s">
        <v>39</v>
      </c>
      <c r="Z27" s="75"/>
      <c r="AH27" s="63"/>
      <c r="AI27" s="63"/>
      <c r="AJ27" s="63"/>
      <c r="AK27" s="63"/>
      <c r="AL27" s="675">
        <f>+AH18+P27</f>
        <v>1.5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v>
      </c>
      <c r="E29" s="729"/>
      <c r="F29" s="729"/>
      <c r="G29" s="211" t="s">
        <v>198</v>
      </c>
      <c r="H29" s="707">
        <f>+AL27</f>
        <v>1.5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v>
      </c>
      <c r="E31" s="729"/>
      <c r="F31" s="729"/>
      <c r="G31" s="211" t="s">
        <v>198</v>
      </c>
      <c r="H31" s="707">
        <f>+AS24</f>
        <v>1.5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2025-05-13T01:43:06Z</dcterms:created>
  <dcterms:modified xsi:type="dcterms:W3CDTF">2025-05-13T01:43:06Z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