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8825" windowHeight="736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6" i="94" s="1"/>
  <c r="AK27" i="82"/>
  <c r="X32" i="94"/>
  <c r="X31" i="94" s="1"/>
  <c r="X26" i="94" s="1"/>
  <c r="X18" i="82"/>
  <c r="O16" i="83"/>
  <c r="Y50" i="94" s="1"/>
  <c r="X21" i="83"/>
  <c r="AK27" i="83"/>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<sst xmlns="http://schemas.openxmlformats.org/spreadsheetml/2006/main" count="3172" uniqueCount="458">
  <si>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</si>
  <si>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</si>
  <si>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</si>
  <si>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</si>
  <si>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</si>
  <si>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</si>
  <si>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</si>
  <si>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</si>
  <si>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</si>
  <si>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</si>
  <si>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</si>
  <si>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</si>
  <si>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</si>
  <si>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</si>
  <si>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</si>
  <si>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</si>
  <si>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</si>
  <si>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</si>
  <si>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</si>
  <si>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</si>
  <si>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</si>
  <si>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</si>
  <si>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</si>
  <si>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</si>
  <si>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</si>
  <si>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</si>
  <si>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</si>
  <si>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</si>
  <si>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</si>
  <si>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</si>
  <si>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</si>
  <si>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</si>
  <si>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</si>
  <si>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</si>
  <si>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</si>
  <si>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</si>
  <si>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</si>
  <si>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</si>
  <si>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</si>
  <si>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</si>
  <si>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</si>
  <si>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</si>
  <si>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</si>
  <si>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</si>
  <si>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</si>
  <si>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</si>
  <si>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</si>
  <si>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</si>
  <si>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</si>
  <si>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</si>
  <si>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</si>
  <si>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</si>
  <si>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</si>
  <si>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</si>
  <si>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</si>
  <si>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</si>
  <si>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</si>
  <si>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</si>
  <si>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</si>
  <si>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</si>
  <si>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</si>
  <si>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</si>
  <si>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</si>
  <si>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</si>
  <si>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</si>
  <si>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</si>
  <si>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</si>
  <si>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</si>
  <si>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</si>
  <si>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</si>
  <si>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</si>
  <si>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</si>
  <si>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</si>
  <si>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</si>
  <si>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</si>
  <si>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</si>
  <si>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</si>
  <si>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</si>
  <si>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</si>
  <si>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</si>
  <si>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</si>
  <si>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</si>
  <si>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</si>
  <si>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</si>
  <si>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</si>
  <si>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</si>
  <si>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</si>
  <si>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</si>
  <si>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</si>
  <si>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</si>
  <si>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</si>
  <si>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</si>
  <si>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</si>
  <si>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</si>
  <si>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</si>
  <si>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</si>
  <si>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</si>
  <si>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</si>
  <si>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</si>
  <si>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</si>
  <si>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</si>
  <si>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</si>
  <si>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</si>
  <si>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</si>
  <si>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</si>
  <si>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</si>
  <si>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</si>
  <si>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</si>
  <si>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</si>
  <si>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</si>
  <si>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</si>
  <si>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</si>
  <si>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</si>
  <si>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</si>
  <si>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</si>
  <si>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</si>
  <si>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</si>
  <si>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</si>
  <si>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</si>
  <si>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</si>
  <si>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</si>
  <si>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</si>
  <si>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</si>
  <si>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</si>
  <si>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</si>
  <si>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</si>
  <si>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</si>
  <si>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</si>
  <si>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</si>
  <si>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</si>
  <si>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</si>
  <si>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</si>
  <si>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</si>
  <si>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</si>
  <si>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</si>
  <si>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</si>
  <si>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</si>
  <si>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</si>
  <si>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</si>
  <si>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</si>
  <si>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</si>
  <si>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</si>
  <si>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</si>
  <si>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</si>
  <si>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</si>
  <si>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</si>
  <si>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</si>
  <si>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</si>
  <si>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</si>
  <si>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</si>
  <si>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</si>
  <si>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</si>
  <si>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</si>
  <si>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</si>
  <si>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</si>
  <si>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</si>
  <si>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</si>
  <si>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</si>
  <si>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</si>
  <si>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</si>
  <si>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</si>
  <si>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</si>
  <si>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</si>
  <si>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</si>
  <si>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</si>
  <si>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</si>
  <si>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</si>
  <si>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</si>
  <si>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</si>
  <si>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</si>
  <si>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</si>
  <si>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</si>
  <si>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</si>
  <si>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</si>
  <si>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</si>
  <si>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</si>
  <si>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</si>
  <si>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</si>
  <si>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</si>
  <si>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</si>
  <si>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</si>
  <si>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</si>
  <si>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</si>
  <si>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</si>
  <si>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</si>
  <si>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</si>
  <si>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</si>
  <si>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</si>
  <si>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</si>
  <si>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</si>
  <si>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</si>
  <si>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</si>
  <si>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</si>
  <si>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</si>
  <si>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</si>
  <si>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</si>
  <si>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</si>
  <si>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</si>
  <si>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</si>
  <si>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</si>
  <si>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</si>
  <si>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</si>
  <si>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</si>
  <si>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</si>
  <si>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</si>
  <si>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</si>
  <si>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</si>
  <si>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</si>
  <si>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</si>
  <si>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</si>
  <si>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</si>
  <si>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</si>
  <si>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</si>
  <si>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</si>
  <si>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</si>
  <si>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</si>
  <si>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</si>
  <si>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</si>
  <si>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</si>
  <si>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</si>
  <si>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</si>
  <si>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</si>
  <si>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</si>
  <si>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</si>
  <si>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</si>
  <si>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</si>
  <si>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</si>
  <si>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</si>
  <si>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</si>
  <si>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</si>
  <si>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</si>
  <si>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</si>
  <si>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</si>
  <si>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</si>
  <si>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</si>
  <si>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</si>
  <si>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</si>
  <si>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</si>
  <si>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</si>
  <si>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</si>
  <si>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</si>
  <si>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</si>
  <si>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</si>
  <si>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</si>
  <si>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</si>
  <si>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</si>
  <si>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</si>
  <si>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</si>
  <si>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</si>
  <si>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</si>
  <si>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</si>
  <si>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</si>
  <si>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</si>
  <si>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</si>
  <si>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</si>
  <si>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</si>
  <si>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</si>
  <si>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</si>
  <si>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</si>
  <si>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</si>
  <si>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</si>
  <si>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</si>
  <si>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</si>
  <si>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</si>
  <si>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</si>
  <si>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</si>
  <si>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</si>
  <si>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</si>
  <si>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</si>
  <si>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</si>
  <si>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</si>
  <si>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</si>
  <si>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</si>
  <si>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</si>
  <si>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</si>
  <si>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</si>
  <si>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</si>
  <si>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</si>
  <si>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</si>
  <si>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</si>
  <si>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</si>
  <si>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</si>
  <si>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</si>
  <si>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</si>
  <si>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</si>
  <si>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</si>
  <si>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</si>
  <si>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</si>
  <si>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</si>
  <si>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</si>
  <si>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</si>
  <si>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</si>
  <si>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</si>
  <si>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</si>
  <si>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</si>
  <si>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</si>
  <si>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</si>
  <si>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</si>
  <si>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</si>
  <si>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</si>
  <si>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</si>
  <si>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</si>
  <si>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</si>
  <si>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</si>
  <si>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</si>
  <si>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</si>
  <si>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</si>
  <si>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</si>
  <si>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</si>
  <si>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</si>
  <si>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</si>
  <si>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</si>
  <si>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</si>
  <si>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</si>
  <si>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</si>
  <si>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</si>
  <si>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</si>
  <si>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</si>
  <si>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</si>
  <si>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</si>
  <si>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</si>
  <si>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</si>
  <si>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</si>
  <si>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</si>
  <si>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</si>
  <si>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</si>
  <si>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</si>
  <si>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</si>
  <si>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</si>
  <si>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</si>
  <si>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</si>
  <si>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</si>
  <si>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</si>
  <si>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</si>
  <si>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</si>
  <si>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</si>
  <si>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</si>
  <si>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</si>
  <si>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</si>
  <si>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</si>
  <si>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</si>
  <si>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</si>
  <si>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</si>
  <si>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</si>
  <si>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</si>
  <si>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</si>
  <si>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</si>
  <si>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</si>
  <si>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</si>
  <si>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</si>
  <si>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</si>
  <si>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</si>
  <si>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</si>
  <si>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</si>
  <si>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</si>
  <si>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</si>
  <si>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</si>
  <si>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</si>
  <si>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</si>
  <si>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</si>
  <si>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</si>
  <si>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</si>
  <si>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</si>
  <si>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</si>
  <si>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</si>
  <si>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</si>
  <si>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</si>
  <si>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</si>
  <si>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</si>
  <si>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</si>
  <si>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</si>
  <si>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</si>
  <si>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</si>
  <si>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</si>
  <si>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</si>
  <si>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</si>
  <si>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</si>
  <si>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</si>
  <si>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</si>
  <si>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</si>
  <si>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</si>
  <si>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</si>
  <si>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</si>
  <si>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</si>
  <si>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</si>
  <si>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</si>
  <si>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</si>
  <si>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</si>
  <si>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</si>
  <si>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</si>
  <si>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</si>
  <si>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</si>
  <si>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</si>
  <si>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</si>
  <si>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</si>
  <si>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</si>
  <si>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</si>
  <si>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</si>
  <si>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</si>
  <si>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</si>
  <si>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</si>
  <si>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</si>
  <si>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</si>
  <si>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</si>
  <si>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</si>
  <si>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</si>
  <si>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</si>
  <si>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</si>
  <si>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</si>
  <si>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</si>
  <si>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</si>
  <si>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</si>
  <si>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</si>
  <si>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</si>
  <si>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</si>
  <si>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</si>
  <si>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</si>
  <si>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</si>
  <si>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</si>
  <si>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</si>
  <si>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</si>
  <si>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</si>
  <si>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</si>
  <si>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</si>
  <si>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</si>
  <si>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</si>
  <si>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</si>
  <si>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</si>
  <si>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</si>
  <si>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</si>
  <si>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</si>
  <si>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</si>
  <si>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</si>
  <si>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</si>
  <si>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</si>
  <si>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</si>
  <si>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</si>
  <si>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</si>
  <si>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</si>
  <si>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</si>
  <si>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</si>
  <si>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</si>
  <si>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</si>
  <si>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</si>
  <si>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</si>
  <si>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</si>
  <si>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6月   30 日</t>
    <phoneticPr fontId="3"/>
  </si>
  <si>
    <t>横浜市西区岡野1-15-6</t>
    <phoneticPr fontId="3"/>
  </si>
  <si>
    <t>岩野建設株式会社 代表取締役 岩野俊一郎</t>
    <phoneticPr fontId="3"/>
  </si>
  <si>
    <t>岩野建設株式会社</t>
    <phoneticPr fontId="3"/>
  </si>
  <si>
    <t>045-311-3033</t>
    <phoneticPr fontId="3"/>
  </si>
  <si>
    <t>横浜市長</t>
    <phoneticPr fontId="3"/>
  </si>
  <si>
    <t>Ｄ－建設業</t>
    <phoneticPr fontId="3"/>
  </si>
  <si>
    <t>06-総合工事業</t>
    <phoneticPr fontId="3"/>
  </si>
  <si>
    <t>代表取締役 - 工事部本部長 - 廃棄物責任者(マニュフェスト交付等) - 各部門(各現場担当者)　</t>
  </si>
  <si>
    <t>がれき類の分別（アスファルト廃材・コンクリート廃材・タイル廃材）、　木くず・鉄くずの分別</t>
  </si>
  <si>
    <t>工事受注数及び、工事内容等により産業廃棄物の品目・搬出量が毎年変化しているので　　　　　　　　　　　　　　　　　　　　　　　　具体的な取組としては、工事受注毎に検討するのが現状である。</t>
  </si>
  <si>
    <t>イ：汚泥　　　　　　　　　　混錬・天日干→再資源化(造粒固化・流動化処理土・改良土)
キ：木くず　　　　　　　　　焼却→エネルギーとして回収、破砕→再利用(チップ・ペレット)　
ケ：繊維くず　　　　　　　　焼却→エネルギーとして回収、破砕→埋め立て　　　　　　　　　　　　　　　　　　　　　　　　　　　　　　　　　　　　　　　　　　　　　　　　　　　　　　　　　　　　　　　　　　　　　　　　　　　　　　　　　　　　　　　　　　　　　　　　　　　　　　　　　　　　　　　　　　　　　　　　　　　　　　　　　　　　　　　　　　　　　　　　　　　　　　　　　　　　　　　　　　　　　　　　　　　　セ：ガラス類等　　　　　　 選定・圧縮・破砕→再資源化(砕石等)または埋立て　　　　　　　　　　　　　　　　　　　　　　　タ：がれき類　　　　　　　 破砕→再資源化(砕石等)　　　　　　　　　　　　　　　　　　　　　　　　　　　　　　　　　　　　　　　　　　　　　　　　　　　　　　　　　　　　　　　　ト：混合廃棄物その他　 選定・圧縮・破砕→再資源化(砕石等) または埋立て　　　　　　　　　　　　</t>
    <rPh sb="14" eb="16">
      <t>コンレン</t>
    </rPh>
    <rPh sb="21" eb="25">
      <t>サイシゲンカ</t>
    </rPh>
    <rPh sb="26" eb="28">
      <t>ゾウリュウ</t>
    </rPh>
    <rPh sb="28" eb="30">
      <t>コカ</t>
    </rPh>
    <rPh sb="31" eb="34">
      <t>リュウドウカ</t>
    </rPh>
    <rPh sb="34" eb="37">
      <t>ショリド</t>
    </rPh>
    <rPh sb="38" eb="41">
      <t>カイリョウド</t>
    </rPh>
    <rPh sb="45" eb="46">
      <t>キ</t>
    </rPh>
    <rPh sb="57" eb="59">
      <t>ショウキャク</t>
    </rPh>
    <rPh sb="68" eb="70">
      <t>カイシュウ</t>
    </rPh>
    <rPh sb="71" eb="73">
      <t>ハサイ</t>
    </rPh>
    <rPh sb="74" eb="77">
      <t>サイリヨウ</t>
    </rPh>
    <rPh sb="91" eb="93">
      <t>センイ</t>
    </rPh>
    <rPh sb="103" eb="105">
      <t>ショウキャク</t>
    </rPh>
    <rPh sb="114" eb="116">
      <t>カイシュウ</t>
    </rPh>
    <rPh sb="117" eb="119">
      <t>ハサイ</t>
    </rPh>
    <rPh sb="120" eb="121">
      <t>ウ</t>
    </rPh>
    <rPh sb="122" eb="123">
      <t>タ</t>
    </rPh>
    <rPh sb="301" eb="302">
      <t>ルイ</t>
    </rPh>
    <rPh sb="302" eb="303">
      <t>トウ</t>
    </rPh>
    <rPh sb="310" eb="312">
      <t>センテイ</t>
    </rPh>
    <rPh sb="313" eb="315">
      <t>アッシュク</t>
    </rPh>
    <rPh sb="316" eb="318">
      <t>ハサイ</t>
    </rPh>
    <rPh sb="319" eb="323">
      <t>サイシゲンカ</t>
    </rPh>
    <rPh sb="324" eb="326">
      <t>サイセキ</t>
    </rPh>
    <rPh sb="326" eb="327">
      <t>トウ</t>
    </rPh>
    <rPh sb="331" eb="333">
      <t>ウメタテ</t>
    </rPh>
    <rPh sb="371" eb="373">
      <t>ハサイ</t>
    </rPh>
    <rPh sb="374" eb="378">
      <t>サイシゲンカ</t>
    </rPh>
    <rPh sb="379" eb="381">
      <t>サイセキ</t>
    </rPh>
    <rPh sb="381" eb="382">
      <t>トウ</t>
    </rPh>
    <rPh sb="459" eb="461">
      <t>センテイ</t>
    </rPh>
    <rPh sb="462" eb="464">
      <t>アッシュク</t>
    </rPh>
    <rPh sb="465" eb="467">
      <t>ハサイ</t>
    </rPh>
    <rPh sb="468" eb="471">
      <t>サイシゲン</t>
    </rPh>
    <rPh sb="471" eb="472">
      <t>カ</t>
    </rPh>
    <rPh sb="473" eb="476">
      <t>サイセキトウ</t>
    </rPh>
    <rPh sb="481" eb="482">
      <t>ウ</t>
    </rPh>
    <rPh sb="482" eb="483">
      <t>タ</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</si>
</sst>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xmlns=""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xmlns=""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xmlns=""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xmlns=""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xmlns=""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xmlns=""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xmlns=""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xmlns=""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xmlns=""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xmlns=""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xmlns=""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xmlns=""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xmlns=""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xmlns=""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xmlns=""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xmlns=""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xmlns=""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xmlns=""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xmlns=""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xmlns=""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xmlns=""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xmlns=""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xmlns=""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xmlns=""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xmlns=""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xmlns=""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xmlns=""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xmlns=""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xmlns=""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xmlns=""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xmlns=""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xmlns=""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xmlns=""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xmlns=""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xmlns=""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xmlns=""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xmlns=""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xmlns=""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xmlns=""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xmlns=""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xmlns=""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xmlns=""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xmlns=""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xmlns=""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xmlns=""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xmlns=""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xmlns=""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xmlns=""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xmlns=""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xmlns=""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xmlns=""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xmlns=""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xmlns=""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xmlns=""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xmlns=""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xmlns=""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xmlns=""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xmlns=""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xmlns=""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xmlns=""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xmlns=""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xmlns=""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xmlns=""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xmlns=""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xmlns=""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xmlns=""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xmlns=""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xmlns=""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xmlns=""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xmlns=""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xmlns=""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xmlns=""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xmlns=""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xmlns=""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xmlns=""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xmlns=""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xmlns=""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xmlns=""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xmlns=""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xmlns=""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xmlns=""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xmlns=""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xmlns=""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xmlns=""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xmlns=""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xmlns=""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xmlns=""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xmlns=""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xmlns=""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xmlns=""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xmlns=""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xmlns=""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xmlns=""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xmlns=""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xmlns=""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xmlns=""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xmlns=""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xmlns=""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xmlns=""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xmlns=""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xmlns=""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xmlns=""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xmlns=""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xmlns=""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xmlns=""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xmlns=""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xmlns=""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xmlns=""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xmlns=""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xmlns=""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xmlns=""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xmlns=""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xmlns=""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xmlns=""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xmlns=""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xmlns=""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xmlns=""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xmlns=""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xmlns=""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xmlns=""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xmlns=""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xmlns=""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xmlns=""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xmlns=""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xmlns=""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xmlns=""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xmlns=""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xmlns=""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xmlns=""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xmlns=""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xmlns=""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xmlns=""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xmlns=""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xmlns=""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xmlns=""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xmlns=""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xmlns=""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xmlns=""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xmlns=""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xmlns=""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xmlns=""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xmlns=""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xmlns=""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xmlns=""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xmlns=""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xmlns=""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xmlns=""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xmlns=""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xmlns=""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xmlns=""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xmlns=""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xmlns=""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xmlns=""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xmlns=""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xmlns=""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xmlns=""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xmlns=""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xmlns=""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xmlns=""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xmlns=""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xmlns=""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xmlns=""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xmlns=""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xmlns=""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xmlns=""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xmlns=""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xmlns=""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xmlns=""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xmlns=""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xmlns=""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xmlns=""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xmlns=""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xmlns=""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xmlns=""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xmlns=""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xmlns=""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xmlns=""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xmlns=""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xmlns=""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xmlns=""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xmlns=""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xmlns=""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xmlns=""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xmlns=""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xmlns=""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xmlns=""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xmlns=""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xmlns=""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xmlns=""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xmlns=""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xmlns=""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xmlns=""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xmlns=""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xmlns=""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xmlns=""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xmlns=""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xmlns=""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xmlns=""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xmlns=""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xmlns=""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xmlns=""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xmlns=""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xmlns=""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xmlns=""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xmlns=""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xmlns=""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xmlns=""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xmlns=""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xmlns=""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xmlns=""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xmlns=""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xmlns=""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xmlns=""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xmlns=""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xmlns=""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xmlns=""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xmlns=""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xmlns=""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xmlns=""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xmlns=""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xmlns=""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xmlns=""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xmlns=""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xmlns=""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xmlns=""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xmlns=""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xmlns=""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xmlns=""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xmlns=""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xmlns=""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xmlns=""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xmlns=""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xmlns=""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xmlns=""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xmlns=""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xmlns=""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xmlns=""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xmlns=""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xmlns=""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xmlns=""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xmlns=""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xmlns=""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xmlns=""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xmlns=""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xmlns=""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xmlns=""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xmlns=""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xmlns=""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xmlns=""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xmlns=""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xmlns=""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xmlns=""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xmlns=""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xmlns=""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xmlns=""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xmlns=""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xmlns=""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xmlns=""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xmlns=""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xmlns=""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xmlns=""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xmlns=""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xmlns=""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xmlns=""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xmlns=""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xmlns=""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xmlns=""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xmlns=""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xmlns=""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xmlns=""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xmlns=""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xmlns=""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xmlns=""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xmlns=""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xmlns=""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xmlns=""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xmlns=""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xmlns=""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xmlns=""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xmlns=""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xmlns=""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xmlns=""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xmlns=""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xmlns=""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xmlns=""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xmlns=""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xmlns=""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xmlns=""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xmlns=""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xmlns=""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xmlns=""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xmlns=""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xmlns=""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xmlns=""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xmlns=""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xmlns=""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xmlns=""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xmlns=""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xmlns=""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xmlns=""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xmlns=""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xmlns=""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xmlns=""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xmlns=""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xmlns=""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xmlns=""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xmlns=""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xmlns=""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xmlns=""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xmlns=""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xmlns=""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xmlns=""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xmlns=""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xmlns=""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xmlns=""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xmlns=""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xmlns=""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xmlns=""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xmlns=""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xmlns=""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xmlns=""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xmlns=""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xmlns=""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xmlns=""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xmlns=""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xmlns=""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xmlns=""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xmlns=""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xmlns=""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xmlns=""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xmlns=""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xmlns=""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xmlns=""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xmlns=""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xmlns=""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xmlns=""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xmlns=""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xmlns=""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xmlns=""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xmlns=""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xmlns=""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xmlns=""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xmlns=""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xmlns=""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xmlns=""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xmlns=""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xmlns=""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xmlns=""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xmlns=""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xmlns=""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xmlns=""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xmlns=""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xmlns=""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xmlns=""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xmlns=""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xmlns=""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xmlns=""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xmlns=""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xmlns=""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xmlns=""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xmlns=""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xmlns=""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xmlns=""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xmlns=""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xmlns=""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xmlns=""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xmlns=""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xmlns=""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xmlns=""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xmlns=""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xmlns=""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xmlns=""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xmlns=""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xmlns=""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xmlns=""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xmlns=""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xmlns=""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xmlns=""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xmlns=""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xmlns=""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xmlns=""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xmlns=""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xmlns=""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xmlns=""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xmlns=""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xmlns=""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xmlns=""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xmlns=""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xmlns=""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xmlns=""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xmlns=""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xmlns=""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xmlns=""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xmlns=""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xmlns=""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xmlns=""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xmlns=""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xmlns=""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xmlns=""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xmlns=""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xmlns=""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xmlns=""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xmlns=""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xmlns=""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xmlns=""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xmlns=""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xmlns=""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xmlns=""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xmlns=""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xmlns=""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xmlns=""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xmlns=""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xmlns=""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xmlns=""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xmlns=""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xmlns=""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xmlns=""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xmlns=""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xmlns=""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xmlns=""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xmlns=""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xmlns=""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xmlns=""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xmlns=""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xmlns=""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xmlns=""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xmlns=""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xmlns=""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xmlns=""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xmlns=""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xmlns=""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xmlns=""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xmlns=""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xmlns=""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xmlns=""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xmlns=""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xmlns=""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xmlns=""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xmlns=""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xmlns=""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xmlns=""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xmlns=""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xmlns=""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xmlns=""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xmlns=""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xmlns=""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xmlns=""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xmlns=""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xmlns=""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xmlns=""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xmlns=""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xmlns=""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xmlns=""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xmlns=""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xmlns=""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xmlns=""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xmlns=""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xmlns=""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xmlns=""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xmlns=""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xmlns=""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xmlns=""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xmlns=""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xmlns=""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xmlns=""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xmlns=""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xmlns=""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xmlns=""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xmlns=""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xmlns=""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xmlns=""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xmlns=""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xmlns=""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xmlns=""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xmlns=""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xmlns=""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xmlns=""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xmlns=""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xmlns=""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xmlns=""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xmlns=""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xmlns=""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xmlns=""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xmlns=""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xmlns=""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xmlns=""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xmlns=""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xmlns=""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xmlns=""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xmlns=""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xmlns=""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xmlns=""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xmlns=""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xmlns=""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xmlns=""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xmlns=""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xmlns=""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xmlns=""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xmlns=""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xmlns=""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xmlns=""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xmlns=""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xmlns=""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xmlns=""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xmlns=""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xmlns=""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xmlns=""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xmlns=""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xmlns=""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xmlns=""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xmlns=""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xmlns=""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xmlns=""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xmlns=""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xmlns=""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xmlns=""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xmlns=""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xmlns=""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xmlns=""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xmlns=""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xmlns=""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xmlns=""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xmlns=""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xmlns=""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xmlns=""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xmlns=""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xmlns=""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xmlns=""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xmlns=""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xmlns=""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xmlns=""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xmlns=""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xmlns=""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xmlns=""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xmlns=""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xmlns=""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xmlns=""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xmlns=""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xmlns=""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xmlns=""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xmlns=""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xmlns=""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xmlns=""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xmlns=""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xmlns=""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xmlns=""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xmlns=""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xmlns=""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xmlns=""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xmlns=""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xmlns=""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xmlns=""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xmlns=""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xmlns=""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xmlns=""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xmlns=""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xmlns=""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xmlns=""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xmlns=""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xmlns=""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xmlns=""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xmlns=""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xmlns=""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xmlns=""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xmlns=""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xmlns=""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xmlns=""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xmlns=""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xmlns=""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xmlns=""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xmlns=""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xmlns=""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xmlns=""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xmlns=""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xmlns=""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xmlns=""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xmlns=""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xmlns=""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xmlns=""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xmlns=""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xmlns=""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xmlns=""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xmlns=""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xmlns=""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xmlns=""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xmlns=""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xmlns=""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xmlns=""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xmlns=""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xmlns=""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xmlns=""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xmlns=""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xmlns=""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xmlns=""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xmlns=""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xmlns=""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xmlns=""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xmlns=""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xmlns=""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xmlns=""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xmlns=""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xmlns=""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xmlns=""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xmlns=""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xmlns=""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xmlns=""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xmlns=""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xmlns=""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xmlns=""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xmlns=""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xmlns=""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xmlns=""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xmlns=""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xmlns=""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xmlns=""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xmlns=""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xmlns=""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xmlns=""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xmlns=""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xmlns=""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xmlns=""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xmlns=""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xmlns=""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xmlns=""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xmlns=""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xmlns=""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xmlns=""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xmlns=""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xmlns=""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xmlns=""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xmlns=""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xmlns=""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xmlns=""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xmlns=""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xmlns=""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xmlns=""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xmlns=""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xmlns=""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xmlns=""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xmlns=""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xmlns=""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xmlns=""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xmlns=""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xmlns=""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xmlns=""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xmlns=""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xmlns=""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xmlns=""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xmlns=""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xmlns=""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xmlns=""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C56" zoomScale="115" zoomScaleNormal="115" zoomScaleSheetLayoutView="115" workbookViewId="0">
      <selection activeCell="F62" sqref="F62:U72"/>
    </sheetView>
  </sheetViews>
  <sheetFormatPr defaultColWidth="9" defaultRowHeight="12"/>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c r="C2" s="25" t="s">
        <v>51</v>
      </c>
    </row>
    <row r="3" spans="1:54" ht="13.5">
      <c r="C3" s="25" t="s">
        <v>159</v>
      </c>
    </row>
    <row r="4" spans="1:54" s="91" customFormat="1" ht="13.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c r="C6" s="25"/>
    </row>
    <row r="7" spans="1:54" ht="13.5">
      <c r="C7" s="25" t="s">
        <v>2</v>
      </c>
      <c r="W7" s="25"/>
    </row>
    <row r="8" spans="1:54" s="485" customFormat="1" ht="13.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c r="C19" s="25"/>
      <c r="D19" s="91"/>
      <c r="E19" s="91"/>
      <c r="F19" s="91"/>
      <c r="G19" s="91"/>
      <c r="H19" s="91"/>
      <c r="I19" s="91"/>
      <c r="J19" s="91"/>
      <c r="K19" s="91"/>
      <c r="L19" s="91"/>
      <c r="M19" s="91"/>
      <c r="N19" s="91"/>
      <c r="O19" s="91"/>
      <c r="P19" s="91"/>
      <c r="Q19" s="91"/>
      <c r="R19" s="91"/>
      <c r="W19" s="25"/>
      <c r="X19" s="106"/>
      <c r="Y19" s="107"/>
    </row>
    <row r="20" spans="1:56" ht="13.5">
      <c r="C20" s="25" t="s">
        <v>3</v>
      </c>
      <c r="D20" s="27"/>
      <c r="F20" s="91"/>
      <c r="G20" s="91"/>
      <c r="H20" s="91"/>
      <c r="I20" s="91"/>
      <c r="J20" s="91"/>
      <c r="K20" s="91"/>
      <c r="L20" s="91"/>
      <c r="M20" s="91"/>
      <c r="N20" s="91"/>
      <c r="O20" s="91"/>
      <c r="P20" s="91"/>
      <c r="Q20" s="91"/>
      <c r="R20" s="91"/>
      <c r="W20" s="25"/>
      <c r="X20" s="106"/>
      <c r="Y20" s="107"/>
    </row>
    <row r="21" spans="1:56" ht="13.5">
      <c r="C21" s="687"/>
      <c r="D21" s="688"/>
      <c r="E21" s="25" t="s">
        <v>50</v>
      </c>
      <c r="W21" s="25"/>
      <c r="X21" s="106"/>
      <c r="Y21" s="107"/>
    </row>
    <row r="22" spans="1:56" ht="13.5">
      <c r="C22" s="689" t="s">
        <v>395</v>
      </c>
      <c r="D22" s="690"/>
      <c r="E22" s="25" t="s">
        <v>384</v>
      </c>
      <c r="W22" s="25"/>
      <c r="X22" s="107"/>
      <c r="Y22" s="107"/>
    </row>
    <row r="23" spans="1:56" ht="13.5">
      <c r="C23" s="691" t="s">
        <v>396</v>
      </c>
      <c r="D23" s="692"/>
      <c r="E23" s="25" t="s">
        <v>1</v>
      </c>
      <c r="W23" s="25"/>
      <c r="X23" s="107"/>
      <c r="Y23" s="107"/>
    </row>
    <row r="24" spans="1:56" ht="13.5">
      <c r="C24" s="693" t="s">
        <v>397</v>
      </c>
      <c r="D24" s="694"/>
      <c r="E24" s="25" t="s">
        <v>46</v>
      </c>
      <c r="W24" s="25"/>
      <c r="X24" s="107"/>
      <c r="Y24" s="107"/>
    </row>
    <row r="25" spans="1:56" ht="13.5">
      <c r="C25" s="695" t="s">
        <v>398</v>
      </c>
      <c r="D25" s="696"/>
      <c r="E25" s="489" t="s">
        <v>388</v>
      </c>
      <c r="W25" s="25"/>
      <c r="X25" s="106"/>
      <c r="Y25" s="107"/>
    </row>
    <row r="26" spans="1:56" ht="13.5">
      <c r="C26" s="29"/>
      <c r="D26" s="29"/>
      <c r="E26" s="489" t="s">
        <v>383</v>
      </c>
      <c r="W26" s="25"/>
      <c r="X26" s="106"/>
      <c r="Y26" s="107"/>
      <c r="AA26" s="109"/>
    </row>
    <row r="27" spans="1:56" ht="14.25" thickBot="1">
      <c r="C27" s="29"/>
      <c r="D27" s="29"/>
      <c r="E27" s="593"/>
      <c r="U27" s="117"/>
      <c r="V27" s="117"/>
      <c r="W27" s="117"/>
      <c r="X27" s="26"/>
      <c r="Y27" s="25"/>
      <c r="Z27" s="106"/>
      <c r="AA27" s="429"/>
      <c r="BC27" s="53"/>
      <c r="BD27" s="53"/>
    </row>
    <row r="28" spans="1:56" ht="13.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25">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5">
      <c r="C36" s="96"/>
      <c r="D36" s="30"/>
      <c r="E36" s="30"/>
      <c r="F36" s="30"/>
      <c r="G36" s="30"/>
      <c r="H36" s="30"/>
      <c r="I36" s="30"/>
      <c r="J36" s="30"/>
      <c r="K36" s="30"/>
      <c r="L36" s="30"/>
      <c r="M36" s="30"/>
      <c r="N36" s="30"/>
      <c r="O36" s="30"/>
      <c r="P36" s="30"/>
      <c r="Q36" s="30"/>
      <c r="R36" s="30"/>
      <c r="S36" s="374"/>
      <c r="T36" s="374"/>
      <c r="U36" s="98"/>
      <c r="W36" s="25"/>
      <c r="X36" s="106"/>
      <c r="Y36" s="107"/>
    </row>
    <row r="37" spans="1:25" ht="13.5">
      <c r="C37" s="740" t="s">
        <v>451</v>
      </c>
      <c r="D37" s="741"/>
      <c r="E37" s="741"/>
      <c r="F37" s="741"/>
      <c r="G37" s="594" t="s">
        <v>5</v>
      </c>
      <c r="H37" s="594"/>
      <c r="I37" s="30"/>
      <c r="J37" s="30"/>
      <c r="K37" s="30"/>
      <c r="L37" s="30"/>
      <c r="M37" s="30"/>
      <c r="N37" s="30"/>
      <c r="O37" s="30"/>
      <c r="P37" s="30"/>
      <c r="Q37" s="30"/>
      <c r="R37" s="30"/>
      <c r="S37" s="30"/>
      <c r="T37" s="30"/>
      <c r="U37" s="97"/>
      <c r="W37" s="25"/>
      <c r="X37" s="106"/>
      <c r="Y37" s="107"/>
    </row>
    <row r="38" spans="1:25" ht="13.5">
      <c r="C38" s="96"/>
      <c r="D38" s="30"/>
      <c r="E38" s="30"/>
      <c r="F38" s="30"/>
      <c r="G38" s="30"/>
      <c r="H38" s="30"/>
      <c r="I38" s="30"/>
      <c r="J38" s="30"/>
      <c r="K38" s="30"/>
      <c r="L38" s="30"/>
      <c r="M38" s="30"/>
      <c r="N38" s="30"/>
      <c r="O38" s="30"/>
      <c r="P38" s="30"/>
      <c r="Q38" s="30"/>
      <c r="R38" s="30"/>
      <c r="S38" s="30"/>
      <c r="T38" s="30"/>
      <c r="U38" s="97"/>
      <c r="W38" s="25"/>
      <c r="X38" s="106"/>
      <c r="Y38" s="107"/>
    </row>
    <row r="39" spans="1:25" ht="13.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c r="C41" s="96"/>
      <c r="D41" s="30"/>
      <c r="E41" s="30"/>
      <c r="F41" s="30"/>
      <c r="G41" s="30"/>
      <c r="H41" s="30"/>
      <c r="I41" s="31"/>
      <c r="J41" s="31" t="s">
        <v>7</v>
      </c>
      <c r="K41" s="31"/>
      <c r="L41" s="746" t="s">
        <v>448</v>
      </c>
      <c r="M41" s="746"/>
      <c r="N41" s="746"/>
      <c r="O41" s="746"/>
      <c r="P41" s="746"/>
      <c r="Q41" s="746"/>
      <c r="R41" s="746"/>
      <c r="S41" s="746"/>
      <c r="T41" s="746"/>
      <c r="U41" s="747"/>
    </row>
    <row r="42" spans="1:25">
      <c r="C42" s="96"/>
      <c r="D42" s="30"/>
      <c r="E42" s="30"/>
      <c r="F42" s="30"/>
      <c r="G42" s="30"/>
      <c r="H42" s="30"/>
      <c r="I42" s="30"/>
      <c r="J42" s="30"/>
      <c r="K42" s="30"/>
      <c r="L42" s="30" t="s">
        <v>8</v>
      </c>
      <c r="M42" s="30"/>
      <c r="N42" s="30"/>
      <c r="O42" s="30"/>
      <c r="P42" s="30"/>
      <c r="Q42" s="30"/>
      <c r="R42" s="30"/>
      <c r="S42" s="30"/>
      <c r="T42" s="30"/>
      <c r="U42" s="447"/>
    </row>
    <row r="43" spans="1:25" ht="13.5">
      <c r="C43" s="96"/>
      <c r="D43" s="30"/>
      <c r="E43" s="30"/>
      <c r="F43" s="30"/>
      <c r="G43" s="30"/>
      <c r="H43" s="30"/>
      <c r="I43" s="30"/>
      <c r="J43" s="30"/>
      <c r="K43" s="30"/>
      <c r="L43" s="32"/>
      <c r="M43" s="32" t="s">
        <v>9</v>
      </c>
      <c r="N43" s="32"/>
      <c r="O43" s="748" t="s">
        <v>450</v>
      </c>
      <c r="P43" s="748"/>
      <c r="Q43" s="748"/>
      <c r="R43" s="748"/>
      <c r="S43" s="748"/>
      <c r="T43" s="748"/>
      <c r="U43" s="749"/>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14" t="s">
        <v>405</v>
      </c>
      <c r="D46" s="715"/>
      <c r="E46" s="715"/>
      <c r="F46" s="715"/>
      <c r="G46" s="715"/>
      <c r="H46" s="715"/>
      <c r="I46" s="715"/>
      <c r="J46" s="715"/>
      <c r="K46" s="715"/>
      <c r="L46" s="715"/>
      <c r="M46" s="715"/>
      <c r="N46" s="715"/>
      <c r="O46" s="715"/>
      <c r="P46" s="715"/>
      <c r="Q46" s="715"/>
      <c r="R46" s="715"/>
      <c r="S46" s="715"/>
      <c r="T46" s="715"/>
      <c r="U46" s="716"/>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c r="C49" s="719"/>
      <c r="D49" s="720"/>
      <c r="E49" s="721"/>
      <c r="F49" s="706"/>
      <c r="G49" s="707"/>
      <c r="H49" s="707"/>
      <c r="I49" s="707"/>
      <c r="J49" s="707"/>
      <c r="K49" s="707"/>
      <c r="L49" s="707"/>
      <c r="M49" s="707"/>
      <c r="N49" s="707"/>
      <c r="O49" s="707"/>
      <c r="P49" s="725">
        <v>2640</v>
      </c>
      <c r="Q49" s="726"/>
      <c r="R49" s="726"/>
      <c r="S49" s="726"/>
      <c r="T49" s="726"/>
      <c r="U49" s="727"/>
    </row>
    <row r="50" spans="3:54" ht="26.25" customHeight="1">
      <c r="C50" s="697" t="s">
        <v>11</v>
      </c>
      <c r="D50" s="698"/>
      <c r="E50" s="699"/>
      <c r="F50" s="708" t="s">
        <v>447</v>
      </c>
      <c r="G50" s="709"/>
      <c r="H50" s="709"/>
      <c r="I50" s="709"/>
      <c r="J50" s="709"/>
      <c r="K50" s="709"/>
      <c r="L50" s="709"/>
      <c r="M50" s="709"/>
      <c r="N50" s="592" t="s">
        <v>172</v>
      </c>
      <c r="O50" s="595"/>
      <c r="P50" s="596"/>
      <c r="Q50" s="712"/>
      <c r="R50" s="712"/>
      <c r="S50" s="712"/>
      <c r="T50" s="712"/>
      <c r="U50" s="713"/>
    </row>
    <row r="51" spans="3:54" ht="26.25" customHeight="1">
      <c r="C51" s="700"/>
      <c r="D51" s="701"/>
      <c r="E51" s="702"/>
      <c r="F51" s="710"/>
      <c r="G51" s="711"/>
      <c r="H51" s="711"/>
      <c r="I51" s="711"/>
      <c r="J51" s="711"/>
      <c r="K51" s="711"/>
      <c r="L51" s="711"/>
      <c r="M51" s="711"/>
      <c r="N51" s="790"/>
      <c r="O51" s="790"/>
      <c r="P51" s="790"/>
      <c r="Q51" s="790"/>
      <c r="R51" s="790"/>
      <c r="S51" s="790"/>
      <c r="T51" s="790"/>
      <c r="U51" s="791"/>
    </row>
    <row r="52" spans="3:54" ht="26.25" customHeight="1">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792" t="s">
        <v>452</v>
      </c>
      <c r="G54" s="793"/>
      <c r="H54" s="793"/>
      <c r="I54" s="793"/>
      <c r="J54" s="793"/>
      <c r="K54" s="793"/>
      <c r="L54" s="38" t="s">
        <v>48</v>
      </c>
      <c r="M54" s="38"/>
      <c r="N54" s="797" t="s">
        <v>453</v>
      </c>
      <c r="O54" s="797"/>
      <c r="P54" s="797"/>
      <c r="Q54" s="797"/>
      <c r="R54" s="797"/>
      <c r="S54" s="797"/>
      <c r="T54" s="797"/>
      <c r="U54" s="798"/>
      <c r="V54" s="34"/>
      <c r="W54" s="53"/>
      <c r="BB54" s="26"/>
    </row>
    <row r="55" spans="3:54" ht="27" customHeight="1">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c r="C61" s="597"/>
      <c r="D61" s="574" t="s">
        <v>290</v>
      </c>
      <c r="E61" s="575" t="s">
        <v>241</v>
      </c>
      <c r="F61" s="794">
        <v>19</v>
      </c>
      <c r="G61" s="795"/>
      <c r="H61" s="795"/>
      <c r="I61" s="795"/>
      <c r="J61" s="795"/>
      <c r="K61" s="795"/>
      <c r="L61" s="795"/>
      <c r="M61" s="795"/>
      <c r="N61" s="795"/>
      <c r="O61" s="795"/>
      <c r="P61" s="795"/>
      <c r="Q61" s="795"/>
      <c r="R61" s="795"/>
      <c r="S61" s="795"/>
      <c r="T61" s="795"/>
      <c r="U61" s="796"/>
      <c r="W61" s="34"/>
    </row>
    <row r="62" spans="3:54" ht="13.9" customHeight="1">
      <c r="C62" s="597"/>
      <c r="D62" s="576"/>
      <c r="E62" s="505"/>
      <c r="F62" s="772" t="s">
        <v>457</v>
      </c>
      <c r="G62" s="773"/>
      <c r="H62" s="773"/>
      <c r="I62" s="773"/>
      <c r="J62" s="773"/>
      <c r="K62" s="773"/>
      <c r="L62" s="773"/>
      <c r="M62" s="773"/>
      <c r="N62" s="773"/>
      <c r="O62" s="773"/>
      <c r="P62" s="773"/>
      <c r="Q62" s="773"/>
      <c r="R62" s="773"/>
      <c r="S62" s="773"/>
      <c r="T62" s="773"/>
      <c r="U62" s="774"/>
      <c r="W62" s="34" t="s">
        <v>445</v>
      </c>
    </row>
    <row r="63" spans="3:54" ht="13.9" customHeight="1">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 customHeight="1">
      <c r="C77" s="442"/>
      <c r="D77" s="766" t="s">
        <v>454</v>
      </c>
      <c r="E77" s="767"/>
      <c r="F77" s="767"/>
      <c r="G77" s="767"/>
      <c r="H77" s="767"/>
      <c r="I77" s="767"/>
      <c r="J77" s="767"/>
      <c r="K77" s="767"/>
      <c r="L77" s="767"/>
      <c r="M77" s="767"/>
      <c r="N77" s="767"/>
      <c r="O77" s="767"/>
      <c r="P77" s="767"/>
      <c r="Q77" s="767"/>
      <c r="R77" s="767"/>
      <c r="S77" s="767"/>
      <c r="T77" s="767"/>
      <c r="U77" s="768"/>
      <c r="W77" s="34" t="s">
        <v>445</v>
      </c>
    </row>
    <row r="78" spans="3:23" ht="13.9" customHeight="1">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c r="A89" s="28">
        <v>5</v>
      </c>
      <c r="C89" s="780"/>
      <c r="D89" s="785"/>
      <c r="E89" s="751"/>
      <c r="F89" s="196" t="s">
        <v>252</v>
      </c>
      <c r="G89" s="43"/>
      <c r="H89" s="43"/>
      <c r="I89" s="43"/>
      <c r="J89" s="43"/>
      <c r="K89" s="779">
        <f>+COUNTIF(別紙!G9:Z9,"&gt;0")</f>
        <v>6</v>
      </c>
      <c r="L89" s="779"/>
      <c r="M89" s="779"/>
      <c r="N89" s="210" t="s">
        <v>47</v>
      </c>
      <c r="O89" s="210"/>
      <c r="P89" s="602"/>
      <c r="Q89" s="775" t="s">
        <v>353</v>
      </c>
      <c r="R89" s="775"/>
      <c r="S89" s="775"/>
      <c r="T89" s="775"/>
      <c r="U89" s="776"/>
      <c r="V89" s="376"/>
      <c r="W89" s="376"/>
      <c r="X89" s="26"/>
      <c r="Y89" s="34"/>
      <c r="BC89" s="53"/>
      <c r="BD89" s="53"/>
    </row>
    <row r="90" spans="1:56" ht="18" customHeight="1">
      <c r="A90" s="28">
        <v>6</v>
      </c>
      <c r="C90" s="780"/>
      <c r="D90" s="785"/>
      <c r="E90" s="751"/>
      <c r="F90" s="202" t="s">
        <v>200</v>
      </c>
      <c r="G90" s="209"/>
      <c r="H90" s="209"/>
      <c r="I90" s="209"/>
      <c r="J90" s="209"/>
      <c r="K90" s="755">
        <f>+別紙!AA9</f>
        <v>2770</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c r="C94" s="780"/>
      <c r="D94" s="785"/>
      <c r="E94" s="751"/>
      <c r="F94" s="652" t="s">
        <v>455</v>
      </c>
      <c r="G94" s="653"/>
      <c r="H94" s="653"/>
      <c r="I94" s="653"/>
      <c r="J94" s="653"/>
      <c r="K94" s="653"/>
      <c r="L94" s="653"/>
      <c r="M94" s="653"/>
      <c r="N94" s="653"/>
      <c r="O94" s="653"/>
      <c r="P94" s="653"/>
      <c r="Q94" s="653"/>
      <c r="R94" s="653"/>
      <c r="S94" s="653"/>
      <c r="T94" s="653"/>
      <c r="U94" s="654"/>
      <c r="V94" s="180"/>
      <c r="W94" s="181"/>
      <c r="X94" s="181"/>
      <c r="Y94" s="181"/>
    </row>
    <row r="95" spans="1:56" ht="13.9" customHeight="1">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81"/>
      <c r="D104" s="759"/>
      <c r="E104" s="650"/>
      <c r="F104" s="196" t="s">
        <v>252</v>
      </c>
      <c r="G104" s="43"/>
      <c r="H104" s="43"/>
      <c r="I104" s="43"/>
      <c r="J104" s="43"/>
      <c r="K104" s="754">
        <f>+COUNTIF(別紙!G19:Z19,"&gt;0")</f>
        <v>6</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c r="A105" s="28">
        <v>8</v>
      </c>
      <c r="C105" s="781"/>
      <c r="D105" s="759"/>
      <c r="E105" s="650"/>
      <c r="F105" s="202" t="s">
        <v>200</v>
      </c>
      <c r="G105" s="209"/>
      <c r="H105" s="209"/>
      <c r="I105" s="209"/>
      <c r="J105" s="209"/>
      <c r="K105" s="755">
        <f>+別紙!AA19</f>
        <v>4093</v>
      </c>
      <c r="L105" s="755"/>
      <c r="M105" s="755"/>
      <c r="N105" s="755"/>
      <c r="O105" s="755"/>
      <c r="P105" s="610" t="s">
        <v>291</v>
      </c>
      <c r="Q105" s="777"/>
      <c r="R105" s="777"/>
      <c r="S105" s="777"/>
      <c r="T105" s="777"/>
      <c r="U105" s="778"/>
      <c r="V105" s="376"/>
      <c r="W105" s="376"/>
      <c r="X105" s="115"/>
      <c r="Y105" s="26"/>
      <c r="BC105" s="53"/>
      <c r="BD105" s="53"/>
    </row>
    <row r="106" spans="1:56" ht="13.9" customHeight="1">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c r="C109" s="781"/>
      <c r="D109" s="759"/>
      <c r="E109" s="650"/>
      <c r="F109" s="652" t="s">
        <v>456</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c r="C120" s="617"/>
      <c r="D120" s="647"/>
      <c r="E120" s="650"/>
      <c r="F120" s="652" t="s">
        <v>455</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c r="C126" s="622"/>
      <c r="D126" s="647"/>
      <c r="E126" s="650"/>
      <c r="F126" s="652" t="s">
        <v>456</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c r="C208" s="214"/>
      <c r="D208" s="647"/>
      <c r="E208" s="650"/>
      <c r="F208" s="668" t="s">
        <v>267</v>
      </c>
      <c r="G208" s="669"/>
      <c r="H208" s="669"/>
      <c r="I208" s="669"/>
      <c r="J208" s="669"/>
      <c r="K208" s="645">
        <f>+別紙!AA14</f>
        <v>2770</v>
      </c>
      <c r="L208" s="645"/>
      <c r="M208" s="645"/>
      <c r="N208" s="645"/>
      <c r="O208" s="645"/>
      <c r="P208" s="217" t="s">
        <v>13</v>
      </c>
      <c r="Q208" s="670" t="s">
        <v>365</v>
      </c>
      <c r="R208" s="671"/>
      <c r="S208" s="671"/>
      <c r="T208" s="671"/>
      <c r="U208" s="672"/>
      <c r="V208" s="180"/>
      <c r="W208" s="181"/>
      <c r="X208" s="181"/>
      <c r="Y208" s="181"/>
    </row>
    <row r="209" spans="3:26" ht="43.15" customHeight="1">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c r="C210" s="214"/>
      <c r="D210" s="647"/>
      <c r="E210" s="650"/>
      <c r="F210" s="328"/>
      <c r="G210" s="658" t="s">
        <v>224</v>
      </c>
      <c r="H210" s="659"/>
      <c r="I210" s="659"/>
      <c r="J210" s="659"/>
      <c r="K210" s="645" t="str">
        <f>+別紙!AA16</f>
        <v>0</v>
      </c>
      <c r="L210" s="645"/>
      <c r="M210" s="645"/>
      <c r="N210" s="645"/>
      <c r="O210" s="645"/>
      <c r="P210" s="578" t="s">
        <v>13</v>
      </c>
      <c r="Q210" s="673"/>
      <c r="R210" s="674"/>
      <c r="S210" s="674"/>
      <c r="T210" s="674"/>
      <c r="U210" s="675"/>
      <c r="V210" s="180"/>
      <c r="W210" s="181"/>
      <c r="X210" s="181"/>
      <c r="Y210" s="181"/>
    </row>
    <row r="211" spans="3:26" ht="43.15" customHeight="1">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647"/>
      <c r="E225" s="650"/>
      <c r="F225" s="668" t="s">
        <v>267</v>
      </c>
      <c r="G225" s="669"/>
      <c r="H225" s="669"/>
      <c r="I225" s="669"/>
      <c r="J225" s="669"/>
      <c r="K225" s="645">
        <f>+別紙!AA43</f>
        <v>4093</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c r="C227" s="214"/>
      <c r="D227" s="647"/>
      <c r="E227" s="650"/>
      <c r="F227" s="328"/>
      <c r="G227" s="658" t="s">
        <v>224</v>
      </c>
      <c r="H227" s="659"/>
      <c r="I227" s="659"/>
      <c r="J227" s="659"/>
      <c r="K227" s="645">
        <f>+別紙!AA45</f>
        <v>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c r="W278" s="409" t="s">
        <v>128</v>
      </c>
      <c r="X278" s="411"/>
      <c r="Y278" s="411"/>
    </row>
    <row r="279" spans="3:25" ht="13.5">
      <c r="W279" s="409" t="s">
        <v>129</v>
      </c>
      <c r="X279" s="411"/>
      <c r="Y279" s="411"/>
    </row>
    <row r="280" spans="3:25" ht="13.5">
      <c r="W280" s="409" t="s">
        <v>130</v>
      </c>
      <c r="X280" s="411"/>
      <c r="Y280" s="411"/>
    </row>
    <row r="281" spans="3:25" ht="13.5">
      <c r="W281" s="409" t="s">
        <v>131</v>
      </c>
      <c r="X281" s="411"/>
      <c r="Y281" s="411"/>
    </row>
    <row r="282" spans="3:25" ht="13.5">
      <c r="W282" s="409" t="s">
        <v>132</v>
      </c>
      <c r="X282" s="411"/>
      <c r="Y282" s="411"/>
    </row>
    <row r="283" spans="3:25" ht="13.5">
      <c r="W283" s="409" t="s">
        <v>125</v>
      </c>
      <c r="X283" s="411"/>
      <c r="Y283" s="411"/>
    </row>
    <row r="284" spans="3:25" ht="13.5">
      <c r="W284" s="409" t="s">
        <v>133</v>
      </c>
      <c r="X284" s="411"/>
      <c r="Y284" s="411"/>
    </row>
    <row r="285" spans="3:25" ht="13.5">
      <c r="W285" s="409" t="s">
        <v>134</v>
      </c>
      <c r="X285" s="411"/>
      <c r="Y285" s="411"/>
    </row>
    <row r="286" spans="3:25" ht="13.5">
      <c r="W286" s="409" t="s">
        <v>135</v>
      </c>
      <c r="X286" s="411"/>
      <c r="Y286" s="411"/>
    </row>
    <row r="287" spans="3:25" ht="13.5">
      <c r="W287" s="409" t="s">
        <v>136</v>
      </c>
      <c r="X287" s="411"/>
      <c r="Y287" s="411"/>
    </row>
    <row r="288" spans="3:25" ht="13.5">
      <c r="W288" s="409" t="s">
        <v>137</v>
      </c>
      <c r="X288" s="411"/>
      <c r="Y288" s="411"/>
    </row>
    <row r="289" spans="23:25" ht="13.5">
      <c r="W289" s="409" t="s">
        <v>138</v>
      </c>
      <c r="X289" s="411"/>
      <c r="Y289" s="411"/>
    </row>
    <row r="290" spans="23:25" ht="13.5">
      <c r="W290" s="409" t="s">
        <v>139</v>
      </c>
      <c r="X290" s="411"/>
      <c r="Y290" s="411"/>
    </row>
    <row r="291" spans="23:25" ht="13.5">
      <c r="W291" s="409" t="s">
        <v>140</v>
      </c>
      <c r="X291" s="411"/>
      <c r="Y291" s="411"/>
    </row>
    <row r="292" spans="23:25" ht="13.5">
      <c r="W292" s="409" t="s">
        <v>141</v>
      </c>
      <c r="X292" s="411"/>
      <c r="Y292" s="411"/>
    </row>
    <row r="293" spans="23:25" ht="13.5">
      <c r="W293" s="409" t="s">
        <v>142</v>
      </c>
      <c r="X293" s="411"/>
      <c r="Y293" s="411"/>
    </row>
    <row r="294" spans="23:25" ht="13.5">
      <c r="W294" s="409" t="s">
        <v>143</v>
      </c>
      <c r="X294" s="411"/>
      <c r="Y294" s="411"/>
    </row>
    <row r="295" spans="23:25" ht="13.5">
      <c r="W295" s="409" t="s">
        <v>126</v>
      </c>
      <c r="X295" s="411"/>
      <c r="Y295" s="411"/>
    </row>
    <row r="296" spans="23:25" ht="13.5">
      <c r="W296" s="409" t="s">
        <v>144</v>
      </c>
      <c r="X296" s="411"/>
      <c r="Y296" s="411"/>
    </row>
    <row r="297" spans="23:25" ht="13.5">
      <c r="W297" s="409" t="s">
        <v>145</v>
      </c>
      <c r="X297" s="411"/>
      <c r="Y297" s="411"/>
    </row>
    <row r="298" spans="23:25" ht="13.5">
      <c r="W298" s="409" t="s">
        <v>146</v>
      </c>
      <c r="X298" s="411"/>
      <c r="Y298" s="411"/>
    </row>
    <row r="299" spans="23:25" ht="13.5">
      <c r="W299" s="409" t="s">
        <v>147</v>
      </c>
      <c r="X299" s="411"/>
      <c r="Y299" s="411"/>
    </row>
    <row r="300" spans="23:25" ht="13.5">
      <c r="W300" s="409" t="s">
        <v>148</v>
      </c>
      <c r="X300" s="411"/>
      <c r="Y300" s="411"/>
    </row>
    <row r="301" spans="23:25" ht="13.5">
      <c r="W301" s="409" t="s">
        <v>149</v>
      </c>
      <c r="X301" s="411"/>
      <c r="Y301" s="411"/>
    </row>
    <row r="302" spans="23:25" ht="13.5">
      <c r="W302" s="412" t="s">
        <v>150</v>
      </c>
      <c r="X302" s="411"/>
      <c r="Y302" s="411"/>
    </row>
    <row r="303" spans="23:25" ht="13.5">
      <c r="W303" s="412" t="s">
        <v>151</v>
      </c>
      <c r="X303" s="411"/>
      <c r="Y303" s="411"/>
    </row>
    <row r="304" spans="23:25" ht="13.5">
      <c r="W304" s="412" t="s">
        <v>152</v>
      </c>
      <c r="X304" s="411"/>
      <c r="Y304" s="411"/>
    </row>
    <row r="305" spans="23:25" ht="13.5">
      <c r="W305" s="412" t="s">
        <v>153</v>
      </c>
      <c r="X305" s="411"/>
      <c r="Y305" s="411"/>
    </row>
    <row r="306" spans="23:25" ht="13.5">
      <c r="W306" s="412" t="s">
        <v>154</v>
      </c>
      <c r="X306" s="411"/>
      <c r="Y306" s="411"/>
    </row>
    <row r="307" spans="23:25" ht="13.5">
      <c r="W307" s="412" t="s">
        <v>155</v>
      </c>
      <c r="X307" s="411"/>
      <c r="Y307" s="411"/>
    </row>
    <row r="308" spans="23:25" ht="13.5">
      <c r="W308" s="412" t="s">
        <v>401</v>
      </c>
      <c r="X308" s="411"/>
      <c r="Y308" s="411"/>
    </row>
    <row r="309" spans="23:25" ht="13.5">
      <c r="W309" s="412" t="s">
        <v>400</v>
      </c>
      <c r="X309" s="411"/>
      <c r="Y309" s="411"/>
    </row>
    <row r="310" spans="23:25" ht="13.5">
      <c r="W310" s="412" t="s">
        <v>399</v>
      </c>
      <c r="X310" s="411"/>
      <c r="Y310" s="411"/>
    </row>
    <row r="311" spans="23:25" ht="13.5">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I4" sqref="I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0.2</v>
      </c>
      <c r="G29" s="837"/>
      <c r="H29" s="234" t="s">
        <v>198</v>
      </c>
      <c r="L29" s="845"/>
      <c r="O29" s="71"/>
      <c r="P29" s="163"/>
      <c r="Q29" s="66" t="s">
        <v>183</v>
      </c>
      <c r="R29" s="842" t="s">
        <v>33</v>
      </c>
      <c r="S29" s="884"/>
      <c r="T29" s="884"/>
      <c r="U29" s="885"/>
      <c r="V29" s="63"/>
      <c r="W29" s="82"/>
      <c r="X29" s="889" t="s">
        <v>315</v>
      </c>
      <c r="Y29" s="890"/>
      <c r="Z29" s="833">
        <v>1</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P35" sqref="P35"/>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2</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2</v>
      </c>
      <c r="P27" s="881"/>
      <c r="Q27" s="881"/>
      <c r="R27" s="881"/>
      <c r="S27" s="59" t="s">
        <v>38</v>
      </c>
      <c r="T27" s="80"/>
      <c r="U27" s="80"/>
      <c r="X27" s="78" t="s">
        <v>39</v>
      </c>
      <c r="Y27" s="81"/>
      <c r="AG27" s="68"/>
      <c r="AH27" s="68"/>
      <c r="AI27" s="68"/>
      <c r="AJ27" s="68"/>
      <c r="AK27" s="831">
        <f>+AG18+O27</f>
        <v>2</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1.6</v>
      </c>
      <c r="G29" s="837"/>
      <c r="H29" s="234" t="s">
        <v>198</v>
      </c>
      <c r="L29" s="845"/>
      <c r="O29" s="71"/>
      <c r="P29" s="163"/>
      <c r="Q29" s="66" t="s">
        <v>183</v>
      </c>
      <c r="R29" s="842" t="s">
        <v>33</v>
      </c>
      <c r="S29" s="884"/>
      <c r="T29" s="884"/>
      <c r="U29" s="885"/>
      <c r="V29" s="63"/>
      <c r="W29" s="82"/>
      <c r="X29" s="889" t="s">
        <v>315</v>
      </c>
      <c r="Y29" s="890"/>
      <c r="Z29" s="833">
        <v>2</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2</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8" workbookViewId="0">
      <selection activeCell="J28" sqref="J28"/>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4000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2707.6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4000</v>
      </c>
      <c r="P27" s="881"/>
      <c r="Q27" s="881"/>
      <c r="R27" s="881"/>
      <c r="S27" s="59" t="s">
        <v>38</v>
      </c>
      <c r="T27" s="80"/>
      <c r="U27" s="80"/>
      <c r="X27" s="78" t="s">
        <v>39</v>
      </c>
      <c r="Y27" s="81"/>
      <c r="AG27" s="68"/>
      <c r="AH27" s="68"/>
      <c r="AI27" s="68"/>
      <c r="AJ27" s="68"/>
      <c r="AK27" s="831">
        <f>+AG18+O27</f>
        <v>4000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2707.6</v>
      </c>
      <c r="G29" s="837"/>
      <c r="H29" s="234" t="s">
        <v>198</v>
      </c>
      <c r="L29" s="845"/>
      <c r="O29" s="71"/>
      <c r="P29" s="163"/>
      <c r="Q29" s="66" t="s">
        <v>183</v>
      </c>
      <c r="R29" s="842" t="s">
        <v>33</v>
      </c>
      <c r="S29" s="884"/>
      <c r="T29" s="884"/>
      <c r="U29" s="885"/>
      <c r="V29" s="63"/>
      <c r="W29" s="82"/>
      <c r="X29" s="889" t="s">
        <v>315</v>
      </c>
      <c r="Y29" s="890"/>
      <c r="Z29" s="833">
        <v>4000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4000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7" zoomScaleNormal="100" workbookViewId="0">
      <selection activeCell="F24" sqref="F24:G2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c r="F1" s="54"/>
      <c r="R1" s="102" t="s">
        <v>95</v>
      </c>
      <c r="S1" s="102" t="s">
        <v>352</v>
      </c>
    </row>
    <row r="2" spans="2:48" ht="12" customHeight="1" thickBot="1">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岩野建設株式会社</v>
      </c>
      <c r="AF5" s="896"/>
      <c r="AG5" s="896"/>
      <c r="AH5" s="896"/>
      <c r="AI5" s="896"/>
      <c r="AJ5" s="896"/>
      <c r="AK5" s="896"/>
      <c r="AL5" s="896"/>
      <c r="AM5" s="896"/>
      <c r="AN5" s="896"/>
      <c r="AO5" s="896"/>
      <c r="AP5" s="896"/>
      <c r="AQ5" s="896"/>
      <c r="AR5" s="896"/>
      <c r="AS5" s="896"/>
      <c r="AT5" s="896"/>
      <c r="AU5" s="896"/>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5">
      <c r="H45" s="85"/>
      <c r="I45" s="85"/>
      <c r="J45" s="85"/>
      <c r="Q45" s="85"/>
      <c r="R45" s="85"/>
      <c r="S45" s="85"/>
      <c r="AX45" s="86"/>
      <c r="AY45" s="86"/>
      <c r="AZ45" s="86"/>
      <c r="BA45" s="86"/>
      <c r="BB45" s="86"/>
      <c r="BC45" s="86"/>
    </row>
    <row r="46" spans="2:61" ht="13.5">
      <c r="H46" s="85"/>
      <c r="I46" s="85"/>
      <c r="J46" s="85"/>
      <c r="Q46" s="85"/>
      <c r="R46" s="85"/>
      <c r="S46" s="85"/>
      <c r="AX46" s="86"/>
      <c r="AY46" s="86"/>
      <c r="AZ46" s="86"/>
      <c r="BA46" s="86"/>
      <c r="BB46" s="86"/>
      <c r="BC46" s="86"/>
    </row>
    <row r="47" spans="2:61" ht="13.5">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0" workbookViewId="0">
      <selection activeCell="AA24" sqref="AA2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95</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c r="B24" s="853" t="s">
        <v>200</v>
      </c>
      <c r="C24" s="842"/>
      <c r="D24" s="842"/>
      <c r="E24" s="843"/>
      <c r="F24" s="836">
        <v>38.299999999999997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50</v>
      </c>
      <c r="P27" s="881"/>
      <c r="Q27" s="881"/>
      <c r="R27" s="881"/>
      <c r="S27" s="59" t="s">
        <v>38</v>
      </c>
      <c r="T27" s="80"/>
      <c r="U27" s="80"/>
      <c r="X27" s="78" t="s">
        <v>39</v>
      </c>
      <c r="Y27" s="81"/>
      <c r="AG27" s="68"/>
      <c r="AH27" s="68"/>
      <c r="AI27" s="68"/>
      <c r="AJ27" s="68"/>
      <c r="AK27" s="831">
        <f>+AG18+O27</f>
        <v>50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38.299999999999997</v>
      </c>
      <c r="G29" s="837"/>
      <c r="H29" s="234" t="s">
        <v>198</v>
      </c>
      <c r="L29" s="845"/>
      <c r="O29" s="71"/>
      <c r="P29" s="163"/>
      <c r="Q29" s="66" t="s">
        <v>183</v>
      </c>
      <c r="R29" s="842" t="s">
        <v>33</v>
      </c>
      <c r="S29" s="884"/>
      <c r="T29" s="884"/>
      <c r="U29" s="885"/>
      <c r="V29" s="63"/>
      <c r="W29" s="82"/>
      <c r="X29" s="889" t="s">
        <v>315</v>
      </c>
      <c r="Y29" s="890"/>
      <c r="Z29" s="833">
        <v>50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50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c r="C1" s="23" t="s">
        <v>381</v>
      </c>
      <c r="D1" s="23"/>
      <c r="E1" s="23"/>
    </row>
    <row r="2" spans="2:27" ht="22.5" customHeight="1">
      <c r="E2" s="428" t="s">
        <v>382</v>
      </c>
    </row>
    <row r="3" spans="2:27" ht="14.1" customHeight="1" thickBot="1">
      <c r="B3" s="943" t="s">
        <v>102</v>
      </c>
      <c r="C3" s="943"/>
      <c r="D3" s="943"/>
      <c r="E3" s="943"/>
      <c r="F3" s="943"/>
      <c r="G3" s="129"/>
      <c r="H3" s="129"/>
      <c r="I3" s="129"/>
      <c r="J3" s="129"/>
      <c r="K3" s="129"/>
      <c r="Y3"/>
      <c r="Z3"/>
      <c r="AA3" s="130"/>
    </row>
    <row r="4" spans="2:27" ht="14.1" customHeight="1">
      <c r="B4" s="943"/>
      <c r="C4" s="943"/>
      <c r="D4" s="943"/>
      <c r="E4" s="943"/>
      <c r="F4" s="943"/>
      <c r="G4" s="129"/>
      <c r="H4" s="129"/>
      <c r="I4" s="129"/>
      <c r="J4" s="129"/>
      <c r="K4" s="129"/>
      <c r="Y4" s="947" t="s">
        <v>355</v>
      </c>
      <c r="Z4" s="131" t="s">
        <v>114</v>
      </c>
      <c r="AA4" s="132" t="s">
        <v>115</v>
      </c>
    </row>
    <row r="5" spans="2:27" ht="14.1" customHeight="1" thickBot="1">
      <c r="C5" s="129"/>
      <c r="D5" s="129"/>
      <c r="E5" s="129"/>
      <c r="F5" s="129"/>
      <c r="G5" s="129"/>
      <c r="H5" s="129"/>
      <c r="I5" s="129"/>
      <c r="J5" s="129"/>
      <c r="K5" s="129"/>
      <c r="Y5" s="948"/>
      <c r="Z5" s="133" t="str">
        <f>+表紙!Q29</f>
        <v>〇</v>
      </c>
      <c r="AA5" s="134" t="str">
        <f>+表紙!T29</f>
        <v/>
      </c>
    </row>
    <row r="6" spans="2:27" s="24" customFormat="1" ht="15" customHeight="1" thickBot="1">
      <c r="B6" s="184" t="s">
        <v>101</v>
      </c>
      <c r="C6" s="184"/>
      <c r="D6" s="184"/>
      <c r="E6" s="184"/>
      <c r="F6" s="184"/>
      <c r="G6" s="184"/>
      <c r="H6" s="184"/>
      <c r="I6" s="184"/>
      <c r="J6" s="184"/>
      <c r="K6" s="184"/>
      <c r="L6" s="104"/>
      <c r="M6" s="944"/>
      <c r="N6" s="944"/>
      <c r="O6" s="104" t="s">
        <v>99</v>
      </c>
      <c r="P6" s="949" t="str">
        <f>+表紙!F48</f>
        <v>岩野建設株式会社</v>
      </c>
      <c r="Q6" s="949"/>
      <c r="R6" s="949"/>
      <c r="S6" s="949"/>
      <c r="T6" s="949"/>
      <c r="U6" s="949"/>
      <c r="V6" s="944"/>
      <c r="W6" s="944"/>
      <c r="X6" s="944"/>
      <c r="Y6" s="944"/>
      <c r="Z6" s="944"/>
      <c r="AA6" s="223" t="s">
        <v>98</v>
      </c>
    </row>
    <row r="7" spans="2:27" s="13" customFormat="1" ht="14.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45" t="s">
        <v>230</v>
      </c>
      <c r="D9" s="945"/>
      <c r="E9" s="945"/>
      <c r="F9" s="946"/>
      <c r="G9" s="507">
        <f>IF(OR(ｱ.燃え殻!F24&gt;0,ｱ.燃え殻!F24&lt;0),ｱ.燃え殻!F24,IF(G$19&gt;0,"0",0))</f>
        <v>0</v>
      </c>
      <c r="H9" s="507">
        <f>IF(OR(ｲ.汚泥!F24&gt;0,ｲ.汚泥!F24&lt;0),ｲ.汚泥!F24,IF(H$19&gt;0,"0",0))</f>
        <v>5.5</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16.8</v>
      </c>
      <c r="O9" s="507">
        <f>IF(OR(ｹ.繊維くず!F24&gt;0,ｹ.繊維くず!F24&lt;0),ｹ.繊維くず!F24,IF(O$19&gt;0,"0",0))</f>
        <v>0.2</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1.6</v>
      </c>
      <c r="U9" s="507">
        <f>IF(OR(ｿ.鉱さい!F24&gt;0,ｿ.鉱さい!F24&lt;0),ｿ.鉱さい!F24,IF(U$19&gt;0,"0",0))</f>
        <v>0</v>
      </c>
      <c r="V9" s="507">
        <f>IF(OR(ﾀ.がれき類!F24&gt;0,ﾀ.がれき類!F24&lt;0),ﾀ.がれき類!F24,IF(V$19&gt;0,"0",0))</f>
        <v>2707.6</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38.299999999999997</v>
      </c>
      <c r="AA9" s="509">
        <f>IF(SUM(G9:Z9)&gt;0,SUM(G9:Z9),IF(AA$19&gt;0,"0",0))</f>
        <v>2770</v>
      </c>
    </row>
    <row r="10" spans="2:27" ht="24" customHeight="1">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c r="B14" s="188" t="s">
        <v>227</v>
      </c>
      <c r="C14" s="941" t="s">
        <v>298</v>
      </c>
      <c r="D14" s="941"/>
      <c r="E14" s="941"/>
      <c r="F14" s="942"/>
      <c r="G14" s="513">
        <f>IF(OR(ｱ.燃え殻!F29&gt;0,ｱ.燃え殻!F29&lt;0),ｱ.燃え殻!F29,IF(G$19&gt;0,"0",0))</f>
        <v>0</v>
      </c>
      <c r="H14" s="513">
        <f>IF(OR(ｲ.汚泥!F29&gt;0,ｲ.汚泥!F29&lt;0),ｲ.汚泥!F29,IF(H$19&gt;0,"0",0))</f>
        <v>5.5</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16.8</v>
      </c>
      <c r="O14" s="513">
        <f>IF(OR(ｹ.繊維くず!F29&gt;0,ｹ.繊維くず!F29&lt;0),ｹ.繊維くず!F29,IF(O$19&gt;0,"0",0))</f>
        <v>0.2</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1.6</v>
      </c>
      <c r="U14" s="513">
        <f>IF(OR(ｿ.鉱さい!F29&gt;0,ｿ.鉱さい!F29&lt;0),ｿ.鉱さい!F29,IF(U$19&gt;0,"0",0))</f>
        <v>0</v>
      </c>
      <c r="V14" s="513">
        <f>IF(OR(ﾀ.がれき類!F29&gt;0,ﾀ.がれき類!F29&lt;0),ﾀ.がれき類!F29,IF(V$19&gt;0,"0",0))</f>
        <v>2707.6</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38.299999999999997</v>
      </c>
      <c r="AA14" s="515">
        <f t="shared" si="0"/>
        <v>2770</v>
      </c>
    </row>
    <row r="15" spans="2:27" ht="24" customHeight="1">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t="str">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c r="B16" s="188" t="s">
        <v>229</v>
      </c>
      <c r="C16" s="941" t="s">
        <v>300</v>
      </c>
      <c r="D16" s="941"/>
      <c r="E16" s="941"/>
      <c r="F16" s="942"/>
      <c r="G16" s="513">
        <f>IF(OR(ｱ.燃え殻!F31&gt;0,ｱ.燃え殻!F31&lt;0),ｱ.燃え殻!F31,IF(G$19&gt;0,"0",0))</f>
        <v>0</v>
      </c>
      <c r="H16" s="513" t="str">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t="str">
        <f>IF(OR(ｸ.木くず!F31&gt;0,ｸ.木くず!F31&lt;0),ｸ.木くず!F31,IF(N$19&gt;0,"0",0))</f>
        <v>0</v>
      </c>
      <c r="O16" s="513" t="str">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t="str">
        <f>IF(OR(ｾ.ｶﾞﾗｽ･ｺﾝｸﾘ･陶磁器くず!F31&gt;0,ｾ.ｶﾞﾗｽ･ｺﾝｸﾘ･陶磁器くず!F31&lt;0),ｾ.ｶﾞﾗｽ･ｺﾝｸﾘ･陶磁器くず!F31,IF(T$19&gt;0,"0",0))</f>
        <v>0</v>
      </c>
      <c r="U16" s="513">
        <f>IF(OR(ｿ.鉱さい!F31&gt;0,ｿ.鉱さい!F31&lt;0),ｿ.鉱さい!F31,IF(U$19&gt;0,"0",0))</f>
        <v>0</v>
      </c>
      <c r="V16" s="513" t="str">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t="str">
        <f t="shared" si="0"/>
        <v>0</v>
      </c>
    </row>
    <row r="17" spans="2:27" ht="24" customHeight="1">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c r="B19" s="185"/>
      <c r="C19" s="190" t="s">
        <v>376</v>
      </c>
      <c r="D19" s="956" t="s">
        <v>377</v>
      </c>
      <c r="E19" s="956"/>
      <c r="F19" s="957"/>
      <c r="G19" s="519">
        <f>+G37+G25+G23+G22+G21-G20</f>
        <v>0</v>
      </c>
      <c r="H19" s="519">
        <f t="shared" ref="H19:Z19" si="1">+H37+H25+H23+H22+H21-H20</f>
        <v>20</v>
      </c>
      <c r="I19" s="519">
        <f t="shared" si="1"/>
        <v>0</v>
      </c>
      <c r="J19" s="519">
        <f t="shared" si="1"/>
        <v>0</v>
      </c>
      <c r="K19" s="519">
        <f t="shared" si="1"/>
        <v>0</v>
      </c>
      <c r="L19" s="519">
        <f t="shared" si="1"/>
        <v>0</v>
      </c>
      <c r="M19" s="519">
        <f t="shared" si="1"/>
        <v>0</v>
      </c>
      <c r="N19" s="519">
        <f t="shared" si="1"/>
        <v>20</v>
      </c>
      <c r="O19" s="519">
        <f t="shared" si="1"/>
        <v>1</v>
      </c>
      <c r="P19" s="519">
        <f t="shared" si="1"/>
        <v>0</v>
      </c>
      <c r="Q19" s="519">
        <f t="shared" si="1"/>
        <v>0</v>
      </c>
      <c r="R19" s="519">
        <f t="shared" si="1"/>
        <v>0</v>
      </c>
      <c r="S19" s="519">
        <f t="shared" si="1"/>
        <v>0</v>
      </c>
      <c r="T19" s="519">
        <f t="shared" si="1"/>
        <v>2</v>
      </c>
      <c r="U19" s="519">
        <f t="shared" si="1"/>
        <v>0</v>
      </c>
      <c r="V19" s="519">
        <f t="shared" si="1"/>
        <v>4000</v>
      </c>
      <c r="W19" s="519">
        <f t="shared" si="1"/>
        <v>0</v>
      </c>
      <c r="X19" s="519">
        <f t="shared" si="1"/>
        <v>0</v>
      </c>
      <c r="Y19" s="519">
        <f t="shared" si="1"/>
        <v>0</v>
      </c>
      <c r="Z19" s="520">
        <f t="shared" si="1"/>
        <v>50</v>
      </c>
      <c r="AA19" s="521">
        <f t="shared" ref="AA19:AA25" si="2">SUM(G19:Z19)</f>
        <v>4093</v>
      </c>
    </row>
    <row r="20" spans="2:27" ht="24" customHeight="1" thickBot="1">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72" t="s">
        <v>173</v>
      </c>
      <c r="D37" s="143" t="s">
        <v>179</v>
      </c>
      <c r="E37" s="954" t="s">
        <v>234</v>
      </c>
      <c r="F37" s="955"/>
      <c r="G37" s="554">
        <f t="shared" ref="G37:Z37" si="8">+G38+G42</f>
        <v>0</v>
      </c>
      <c r="H37" s="554">
        <f t="shared" si="8"/>
        <v>20</v>
      </c>
      <c r="I37" s="554">
        <f t="shared" si="8"/>
        <v>0</v>
      </c>
      <c r="J37" s="554">
        <f t="shared" si="8"/>
        <v>0</v>
      </c>
      <c r="K37" s="554">
        <f t="shared" si="8"/>
        <v>0</v>
      </c>
      <c r="L37" s="554">
        <f t="shared" si="8"/>
        <v>0</v>
      </c>
      <c r="M37" s="554">
        <f t="shared" si="8"/>
        <v>0</v>
      </c>
      <c r="N37" s="554">
        <f t="shared" si="8"/>
        <v>20</v>
      </c>
      <c r="O37" s="554">
        <f t="shared" si="8"/>
        <v>1</v>
      </c>
      <c r="P37" s="554">
        <f t="shared" si="8"/>
        <v>0</v>
      </c>
      <c r="Q37" s="554">
        <f t="shared" si="8"/>
        <v>0</v>
      </c>
      <c r="R37" s="554">
        <f t="shared" si="8"/>
        <v>0</v>
      </c>
      <c r="S37" s="554">
        <f t="shared" si="8"/>
        <v>0</v>
      </c>
      <c r="T37" s="554">
        <f t="shared" si="8"/>
        <v>2</v>
      </c>
      <c r="U37" s="554">
        <f t="shared" si="8"/>
        <v>0</v>
      </c>
      <c r="V37" s="554">
        <f t="shared" si="8"/>
        <v>4000</v>
      </c>
      <c r="W37" s="554">
        <f t="shared" si="8"/>
        <v>0</v>
      </c>
      <c r="X37" s="554">
        <f t="shared" si="8"/>
        <v>0</v>
      </c>
      <c r="Y37" s="554">
        <f t="shared" si="8"/>
        <v>0</v>
      </c>
      <c r="Z37" s="555">
        <f t="shared" si="8"/>
        <v>50</v>
      </c>
      <c r="AA37" s="556">
        <f t="shared" si="4"/>
        <v>4093</v>
      </c>
    </row>
    <row r="38" spans="2:27" ht="24" customHeight="1">
      <c r="B38" s="186"/>
      <c r="C38" s="972"/>
      <c r="D38" s="247"/>
      <c r="E38" s="245" t="s">
        <v>319</v>
      </c>
      <c r="F38" s="585"/>
      <c r="G38" s="545">
        <f t="shared" ref="G38:Z38" si="9">SUM(G39:G41)</f>
        <v>0</v>
      </c>
      <c r="H38" s="545">
        <f t="shared" si="9"/>
        <v>20</v>
      </c>
      <c r="I38" s="545">
        <f t="shared" si="9"/>
        <v>0</v>
      </c>
      <c r="J38" s="545">
        <f t="shared" si="9"/>
        <v>0</v>
      </c>
      <c r="K38" s="545">
        <f t="shared" si="9"/>
        <v>0</v>
      </c>
      <c r="L38" s="545">
        <f t="shared" si="9"/>
        <v>0</v>
      </c>
      <c r="M38" s="545">
        <f t="shared" si="9"/>
        <v>0</v>
      </c>
      <c r="N38" s="545">
        <f t="shared" si="9"/>
        <v>20</v>
      </c>
      <c r="O38" s="545">
        <f t="shared" si="9"/>
        <v>1</v>
      </c>
      <c r="P38" s="545">
        <f t="shared" si="9"/>
        <v>0</v>
      </c>
      <c r="Q38" s="545">
        <f t="shared" si="9"/>
        <v>0</v>
      </c>
      <c r="R38" s="545">
        <f t="shared" si="9"/>
        <v>0</v>
      </c>
      <c r="S38" s="545">
        <f t="shared" si="9"/>
        <v>0</v>
      </c>
      <c r="T38" s="545">
        <f t="shared" si="9"/>
        <v>2</v>
      </c>
      <c r="U38" s="545">
        <f t="shared" si="9"/>
        <v>0</v>
      </c>
      <c r="V38" s="545">
        <f t="shared" si="9"/>
        <v>4000</v>
      </c>
      <c r="W38" s="545">
        <f t="shared" si="9"/>
        <v>0</v>
      </c>
      <c r="X38" s="545">
        <f t="shared" si="9"/>
        <v>0</v>
      </c>
      <c r="Y38" s="545">
        <f t="shared" si="9"/>
        <v>0</v>
      </c>
      <c r="Z38" s="546">
        <f t="shared" si="9"/>
        <v>50</v>
      </c>
      <c r="AA38" s="547">
        <f t="shared" si="4"/>
        <v>4093</v>
      </c>
    </row>
    <row r="39" spans="2:27" ht="24" customHeight="1">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0</v>
      </c>
    </row>
    <row r="40" spans="2:27" ht="24" customHeight="1">
      <c r="B40" s="186"/>
      <c r="C40" s="972"/>
      <c r="D40" s="248"/>
      <c r="E40" s="243"/>
      <c r="F40" s="241" t="s">
        <v>318</v>
      </c>
      <c r="G40" s="548">
        <f>+ｱ.燃え殻!$Z$29</f>
        <v>0</v>
      </c>
      <c r="H40" s="548">
        <f>+ｲ.汚泥!$Z$29</f>
        <v>20</v>
      </c>
      <c r="I40" s="548">
        <f>+ｳ.廃油!$Z$29</f>
        <v>0</v>
      </c>
      <c r="J40" s="548">
        <f>+ｴ.廃酸!$Z$29</f>
        <v>0</v>
      </c>
      <c r="K40" s="548">
        <f>+ｵ.廃ｱﾙｶﾘ!$Z$29</f>
        <v>0</v>
      </c>
      <c r="L40" s="548">
        <f>+ｶ.廃ﾌﾟﾗ類!$Z$29</f>
        <v>0</v>
      </c>
      <c r="M40" s="548">
        <f>+ｷ.紙くず!$Z$29</f>
        <v>0</v>
      </c>
      <c r="N40" s="548">
        <f>+ｸ.木くず!$Z$29</f>
        <v>20</v>
      </c>
      <c r="O40" s="548">
        <f>+ｹ.繊維くず!$Z$29</f>
        <v>1</v>
      </c>
      <c r="P40" s="548">
        <f>+ｺ.動植物性残さ!$Z$29</f>
        <v>0</v>
      </c>
      <c r="Q40" s="548">
        <f>+ｻ.動物系固形不要物!$Z$29</f>
        <v>0</v>
      </c>
      <c r="R40" s="548">
        <f>+ｼ.ｺﾞﾑくず!$Z$29</f>
        <v>0</v>
      </c>
      <c r="S40" s="548">
        <f>+ｽ.金属くず!$Z$29</f>
        <v>0</v>
      </c>
      <c r="T40" s="548">
        <f>+ｾ.ｶﾞﾗｽ･ｺﾝｸﾘ･陶磁器くず!$Z$29</f>
        <v>2</v>
      </c>
      <c r="U40" s="548">
        <f>+ｿ.鉱さい!$Z$29</f>
        <v>0</v>
      </c>
      <c r="V40" s="548">
        <f>+ﾀ.がれき類!$Z$29</f>
        <v>4000</v>
      </c>
      <c r="W40" s="548">
        <f>+ﾁ.動物のふん尿!$Z$29</f>
        <v>0</v>
      </c>
      <c r="X40" s="548">
        <f>+ﾂ.動物の死体!$Z$29</f>
        <v>0</v>
      </c>
      <c r="Y40" s="548">
        <f>+ﾃ.ばいじん!$Z$29</f>
        <v>0</v>
      </c>
      <c r="Z40" s="549">
        <f>+ﾄ.混合廃棄物その他!$Z$29</f>
        <v>50</v>
      </c>
      <c r="AA40" s="550">
        <f t="shared" si="4"/>
        <v>4093</v>
      </c>
    </row>
    <row r="41" spans="2:27" ht="24" customHeight="1">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c r="B43" s="186"/>
      <c r="C43" s="142" t="s">
        <v>235</v>
      </c>
      <c r="D43" s="952" t="s">
        <v>349</v>
      </c>
      <c r="E43" s="952"/>
      <c r="F43" s="953"/>
      <c r="G43" s="557">
        <f>+ｱ.燃え殻!$AK$27</f>
        <v>0</v>
      </c>
      <c r="H43" s="557">
        <f>+ｲ.汚泥!$AK$27</f>
        <v>20</v>
      </c>
      <c r="I43" s="557">
        <f>+ｳ.廃油!$AK$27</f>
        <v>0</v>
      </c>
      <c r="J43" s="557">
        <f>+ｴ.廃酸!$AK$27</f>
        <v>0</v>
      </c>
      <c r="K43" s="557">
        <f>+ｵ.廃ｱﾙｶﾘ!$AK$27</f>
        <v>0</v>
      </c>
      <c r="L43" s="557">
        <f>+ｶ.廃ﾌﾟﾗ類!$AK$27</f>
        <v>0</v>
      </c>
      <c r="M43" s="557">
        <f>+ｷ.紙くず!$AK$27</f>
        <v>0</v>
      </c>
      <c r="N43" s="557">
        <f>+ｸ.木くず!$AK$27</f>
        <v>20</v>
      </c>
      <c r="O43" s="557">
        <f>+ｹ.繊維くず!$AK$27</f>
        <v>1</v>
      </c>
      <c r="P43" s="557">
        <f>+ｺ.動植物性残さ!$AK$27</f>
        <v>0</v>
      </c>
      <c r="Q43" s="557">
        <f>+ｻ.動物系固形不要物!$AK$27</f>
        <v>0</v>
      </c>
      <c r="R43" s="557">
        <f>+ｼ.ｺﾞﾑくず!$AK$27</f>
        <v>0</v>
      </c>
      <c r="S43" s="557">
        <f>+ｽ.金属くず!$AK$27</f>
        <v>0</v>
      </c>
      <c r="T43" s="557">
        <f>+ｾ.ｶﾞﾗｽ･ｺﾝｸﾘ･陶磁器くず!$AK$27</f>
        <v>2</v>
      </c>
      <c r="U43" s="557">
        <f>+ｿ.鉱さい!$AK$27</f>
        <v>0</v>
      </c>
      <c r="V43" s="557">
        <f>+ﾀ.がれき類!$AK$27</f>
        <v>4000</v>
      </c>
      <c r="W43" s="557">
        <f>+ﾁ.動物のふん尿!$AK$27</f>
        <v>0</v>
      </c>
      <c r="X43" s="557">
        <f>+ﾂ.動物の死体!$AK$27</f>
        <v>0</v>
      </c>
      <c r="Y43" s="557">
        <f>+ﾃ.ばいじん!$AK$27</f>
        <v>0</v>
      </c>
      <c r="Z43" s="558">
        <f>+ﾄ.混合廃棄物その他!$AK$27</f>
        <v>50</v>
      </c>
      <c r="AA43" s="559">
        <f t="shared" si="4"/>
        <v>4093</v>
      </c>
    </row>
    <row r="44" spans="2:27" ht="24" customHeight="1">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0</v>
      </c>
    </row>
    <row r="46" spans="2:27" ht="24" customHeight="1">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25.5</v>
      </c>
      <c r="I55" s="634">
        <f t="shared" si="10"/>
        <v>0</v>
      </c>
      <c r="J55" s="634">
        <f t="shared" si="10"/>
        <v>0</v>
      </c>
      <c r="K55" s="634">
        <f t="shared" si="10"/>
        <v>0</v>
      </c>
      <c r="L55" s="634">
        <f t="shared" si="10"/>
        <v>0</v>
      </c>
      <c r="M55" s="634">
        <f t="shared" si="10"/>
        <v>0</v>
      </c>
      <c r="N55" s="634">
        <f t="shared" si="10"/>
        <v>36.799999999999997</v>
      </c>
      <c r="O55" s="634">
        <f t="shared" si="10"/>
        <v>1.2</v>
      </c>
      <c r="P55" s="634">
        <f t="shared" si="10"/>
        <v>0</v>
      </c>
      <c r="Q55" s="634">
        <f t="shared" si="10"/>
        <v>0</v>
      </c>
      <c r="R55" s="634">
        <f t="shared" si="10"/>
        <v>0</v>
      </c>
      <c r="S55" s="634">
        <f t="shared" si="10"/>
        <v>0</v>
      </c>
      <c r="T55" s="634">
        <f t="shared" si="10"/>
        <v>3.6</v>
      </c>
      <c r="U55" s="634">
        <f t="shared" si="10"/>
        <v>0</v>
      </c>
      <c r="V55" s="634">
        <f t="shared" si="10"/>
        <v>6707.6</v>
      </c>
      <c r="W55" s="634">
        <f t="shared" si="10"/>
        <v>0</v>
      </c>
      <c r="X55" s="634">
        <f t="shared" si="10"/>
        <v>0</v>
      </c>
      <c r="Y55" s="634">
        <f t="shared" si="10"/>
        <v>0</v>
      </c>
      <c r="Z55" s="634">
        <f t="shared" si="10"/>
        <v>88.3</v>
      </c>
      <c r="AA55" s="633">
        <f>+AA9+AA19+AA20</f>
        <v>6863</v>
      </c>
    </row>
    <row r="56" spans="6:27" ht="13.5">
      <c r="F56" s="86"/>
    </row>
    <row r="57" spans="6:27" ht="13.5">
      <c r="F57" s="86"/>
    </row>
    <row r="58" spans="6:27" ht="13.5">
      <c r="F58" s="86"/>
    </row>
    <row r="59" spans="6:27" ht="13.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c r="C1" s="92" t="s">
        <v>351</v>
      </c>
    </row>
    <row r="2" spans="1:24" ht="16.149999999999999" customHeight="1">
      <c r="C2" s="92"/>
    </row>
    <row r="3" spans="1:24" ht="13.9" customHeight="1" thickBot="1">
      <c r="U3" s="262"/>
      <c r="V3" s="262"/>
      <c r="W3" s="262"/>
      <c r="X3" s="49"/>
    </row>
    <row r="4" spans="1:24" ht="13.5">
      <c r="A4" s="49">
        <v>14</v>
      </c>
      <c r="P4" s="1062" t="s">
        <v>356</v>
      </c>
      <c r="Q4" s="1070" t="s">
        <v>114</v>
      </c>
      <c r="R4" s="1071"/>
      <c r="S4" s="1072"/>
      <c r="T4" s="456" t="s">
        <v>115</v>
      </c>
      <c r="U4" s="377"/>
      <c r="V4" s="377"/>
      <c r="W4" s="49"/>
    </row>
    <row r="5" spans="1:24" ht="20.100000000000001" customHeight="1" thickBot="1">
      <c r="A5" s="49" t="e">
        <f>+#REF!</f>
        <v>#REF!</v>
      </c>
      <c r="C5" s="259" t="s">
        <v>238</v>
      </c>
      <c r="P5" s="1063"/>
      <c r="Q5" s="1073" t="str">
        <f>+表紙!Q29</f>
        <v>〇</v>
      </c>
      <c r="R5" s="1074"/>
      <c r="S5" s="1075"/>
      <c r="T5" s="457" t="str">
        <f>+表紙!T29</f>
        <v/>
      </c>
      <c r="U5" s="378"/>
      <c r="V5" s="378"/>
      <c r="W5" s="49"/>
    </row>
    <row r="6" spans="1:24" ht="13.15" customHeight="1">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c r="C7" s="264"/>
      <c r="D7" s="265"/>
      <c r="E7" s="265"/>
      <c r="F7" s="265"/>
      <c r="G7" s="265"/>
      <c r="H7" s="265"/>
      <c r="I7" s="265"/>
      <c r="J7" s="265"/>
      <c r="K7" s="265"/>
      <c r="L7" s="265"/>
      <c r="M7" s="265"/>
      <c r="N7" s="265"/>
      <c r="O7" s="265"/>
      <c r="P7" s="265"/>
      <c r="Q7" s="265"/>
      <c r="R7" s="265"/>
      <c r="S7" s="265"/>
      <c r="T7" s="265"/>
      <c r="U7" s="266"/>
    </row>
    <row r="8" spans="1:24" ht="12" customHeight="1">
      <c r="C8" s="737" t="s">
        <v>92</v>
      </c>
      <c r="D8" s="738"/>
      <c r="E8" s="738"/>
      <c r="F8" s="738"/>
      <c r="G8" s="738"/>
      <c r="H8" s="738"/>
      <c r="I8" s="738"/>
      <c r="J8" s="738"/>
      <c r="K8" s="738"/>
      <c r="L8" s="738"/>
      <c r="M8" s="738"/>
      <c r="N8" s="738"/>
      <c r="O8" s="738"/>
      <c r="P8" s="738"/>
      <c r="Q8" s="738"/>
      <c r="R8" s="738"/>
      <c r="S8" s="738"/>
      <c r="T8" s="738"/>
      <c r="U8" s="739"/>
      <c r="V8" s="263"/>
    </row>
    <row r="9" spans="1:24" ht="12" customHeight="1">
      <c r="C9" s="737"/>
      <c r="D9" s="738"/>
      <c r="E9" s="738"/>
      <c r="F9" s="738"/>
      <c r="G9" s="738"/>
      <c r="H9" s="738"/>
      <c r="I9" s="738"/>
      <c r="J9" s="738"/>
      <c r="K9" s="738"/>
      <c r="L9" s="738"/>
      <c r="M9" s="738"/>
      <c r="N9" s="738"/>
      <c r="O9" s="738"/>
      <c r="P9" s="738"/>
      <c r="Q9" s="738"/>
      <c r="R9" s="738"/>
      <c r="S9" s="738"/>
      <c r="T9" s="738"/>
      <c r="U9" s="739"/>
    </row>
    <row r="10" spans="1:24" ht="10.15" customHeight="1">
      <c r="C10" s="267"/>
      <c r="D10" s="268"/>
      <c r="E10" s="268"/>
      <c r="F10" s="268"/>
      <c r="G10" s="268"/>
      <c r="H10" s="268"/>
      <c r="I10" s="268"/>
      <c r="J10" s="268"/>
      <c r="K10" s="268"/>
      <c r="L10" s="268"/>
      <c r="M10" s="268"/>
      <c r="N10" s="268"/>
      <c r="O10" s="268"/>
      <c r="P10" s="268"/>
      <c r="Q10" s="268"/>
      <c r="R10" s="268"/>
      <c r="S10" s="268"/>
      <c r="T10" s="268"/>
      <c r="U10" s="269"/>
    </row>
    <row r="11" spans="1:24" ht="13.5">
      <c r="C11" s="267"/>
      <c r="D11" s="268"/>
      <c r="E11" s="268"/>
      <c r="F11" s="268"/>
      <c r="G11" s="268"/>
      <c r="H11" s="268"/>
      <c r="I11" s="268"/>
      <c r="J11" s="268"/>
      <c r="K11" s="268"/>
      <c r="L11" s="268"/>
      <c r="M11" s="268"/>
      <c r="N11" s="268"/>
      <c r="O11" s="268"/>
      <c r="P11" s="1064" t="str">
        <f>+表紙!P35</f>
        <v>令和   7 年    6月   30 日</v>
      </c>
      <c r="Q11" s="1065"/>
      <c r="R11" s="1065"/>
      <c r="S11" s="1065"/>
      <c r="T11" s="1066"/>
      <c r="U11" s="362"/>
    </row>
    <row r="12" spans="1:24" ht="13.15" customHeight="1">
      <c r="C12" s="267"/>
      <c r="D12" s="268"/>
      <c r="E12" s="268"/>
      <c r="F12" s="268"/>
      <c r="G12" s="268"/>
      <c r="H12" s="268"/>
      <c r="I12" s="268"/>
      <c r="J12" s="268"/>
      <c r="K12" s="268"/>
      <c r="L12" s="268"/>
      <c r="M12" s="268"/>
      <c r="N12" s="268"/>
      <c r="O12" s="268"/>
      <c r="P12" s="268"/>
      <c r="Q12" s="268"/>
      <c r="R12" s="268"/>
      <c r="S12" s="379"/>
      <c r="T12" s="379"/>
      <c r="U12" s="270"/>
    </row>
    <row r="13" spans="1:24" ht="13.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c r="C14" s="267"/>
      <c r="D14" s="268"/>
      <c r="E14" s="268"/>
      <c r="F14" s="268"/>
      <c r="G14" s="268"/>
      <c r="H14" s="268"/>
      <c r="I14" s="268"/>
      <c r="J14" s="268"/>
      <c r="K14" s="268"/>
      <c r="L14" s="268"/>
      <c r="M14" s="268"/>
      <c r="N14" s="268"/>
      <c r="O14" s="268"/>
      <c r="P14" s="268"/>
      <c r="Q14" s="268"/>
      <c r="R14" s="268"/>
      <c r="S14" s="268"/>
      <c r="T14" s="268"/>
      <c r="U14" s="269"/>
    </row>
    <row r="15" spans="1:24" ht="13.15"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77" t="str">
        <f>+表紙!L40</f>
        <v>横浜市西区岡野1-15-6</v>
      </c>
      <c r="M16" s="1077"/>
      <c r="N16" s="1077"/>
      <c r="O16" s="1077"/>
      <c r="P16" s="1077"/>
      <c r="Q16" s="1077"/>
      <c r="R16" s="1077"/>
      <c r="S16" s="1077"/>
      <c r="T16" s="1077"/>
      <c r="U16" s="363"/>
    </row>
    <row r="17" spans="1:22" ht="26.25" customHeight="1">
      <c r="C17" s="470"/>
      <c r="D17" s="471"/>
      <c r="E17" s="471"/>
      <c r="F17" s="471"/>
      <c r="G17" s="471"/>
      <c r="H17" s="471"/>
      <c r="I17" s="472"/>
      <c r="J17" s="472" t="s">
        <v>7</v>
      </c>
      <c r="K17" s="272"/>
      <c r="L17" s="1077" t="str">
        <f>+表紙!L41</f>
        <v>岩野建設株式会社 代表取締役 岩野俊一郎</v>
      </c>
      <c r="M17" s="1077"/>
      <c r="N17" s="1077"/>
      <c r="O17" s="1077"/>
      <c r="P17" s="1077"/>
      <c r="Q17" s="1077"/>
      <c r="R17" s="1077"/>
      <c r="S17" s="1077"/>
      <c r="T17" s="1077"/>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1082" t="str">
        <f>IF(+表紙!O43="","",+表紙!O43)</f>
        <v>045-311-3033</v>
      </c>
      <c r="P19" s="1082"/>
      <c r="Q19" s="1082"/>
      <c r="R19" s="1082"/>
      <c r="S19" s="1082"/>
      <c r="T19" s="1082"/>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99" t="s">
        <v>10</v>
      </c>
      <c r="D24" s="1108"/>
      <c r="E24" s="1109"/>
      <c r="F24" s="1094" t="str">
        <f>+表紙!F48</f>
        <v>岩野建設株式会社</v>
      </c>
      <c r="G24" s="1095"/>
      <c r="H24" s="1095"/>
      <c r="I24" s="1096"/>
      <c r="J24" s="1096"/>
      <c r="K24" s="1096"/>
      <c r="L24" s="1096"/>
      <c r="M24" s="1096"/>
      <c r="N24" s="1096"/>
      <c r="O24" s="1096"/>
      <c r="P24" s="1057" t="s">
        <v>432</v>
      </c>
      <c r="Q24" s="1083"/>
      <c r="R24" s="1083"/>
      <c r="S24" s="1083"/>
      <c r="T24" s="1083"/>
      <c r="U24" s="1084"/>
    </row>
    <row r="25" spans="1:22" ht="21.75" customHeight="1">
      <c r="C25" s="1110"/>
      <c r="D25" s="1111"/>
      <c r="E25" s="1112"/>
      <c r="F25" s="1097"/>
      <c r="G25" s="1098"/>
      <c r="H25" s="1098"/>
      <c r="I25" s="1098"/>
      <c r="J25" s="1098"/>
      <c r="K25" s="1098"/>
      <c r="L25" s="1098"/>
      <c r="M25" s="1098"/>
      <c r="N25" s="1098"/>
      <c r="O25" s="1098"/>
      <c r="P25" s="1085">
        <f>表紙!P49</f>
        <v>2640</v>
      </c>
      <c r="Q25" s="1086"/>
      <c r="R25" s="1086"/>
      <c r="S25" s="1086"/>
      <c r="T25" s="1086"/>
      <c r="U25" s="1087"/>
    </row>
    <row r="26" spans="1:22" ht="26.25" customHeight="1">
      <c r="C26" s="1099" t="s">
        <v>11</v>
      </c>
      <c r="D26" s="1100"/>
      <c r="E26" s="1101"/>
      <c r="F26" s="1118" t="str">
        <f>+表紙!F50</f>
        <v>横浜市西区岡野1-15-6</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1088" t="str">
        <f>+表紙!F54</f>
        <v>Ｄ－建設業</v>
      </c>
      <c r="G30" s="1089"/>
      <c r="H30" s="1089"/>
      <c r="I30" s="1089"/>
      <c r="J30" s="1089"/>
      <c r="K30" s="1089"/>
      <c r="L30" s="282" t="s">
        <v>48</v>
      </c>
      <c r="M30" s="282"/>
      <c r="N30" s="1090" t="str">
        <f>IF(COUNTA(表紙!N54)=1,+表紙!N54,"")</f>
        <v>06-総合工事業</v>
      </c>
      <c r="O30" s="1090"/>
      <c r="P30" s="1090"/>
      <c r="Q30" s="1090"/>
      <c r="R30" s="1090"/>
      <c r="S30" s="1090"/>
      <c r="T30" s="1090"/>
      <c r="U30" s="1091"/>
      <c r="V30" s="51"/>
    </row>
    <row r="31" spans="1:22" ht="27" customHeight="1">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c r="C37" s="286"/>
      <c r="D37" s="453" t="s">
        <v>24</v>
      </c>
      <c r="E37" s="455" t="s">
        <v>241</v>
      </c>
      <c r="F37" s="1047">
        <f>IF(+表紙!F61="","",+表紙!F61)</f>
        <v>19</v>
      </c>
      <c r="G37" s="1048"/>
      <c r="H37" s="1048"/>
      <c r="I37" s="1048"/>
      <c r="J37" s="1048"/>
      <c r="K37" s="1048"/>
      <c r="L37" s="1048"/>
      <c r="M37" s="1048"/>
      <c r="N37" s="1048"/>
      <c r="O37" s="1048"/>
      <c r="P37" s="1048"/>
      <c r="Q37" s="1048"/>
      <c r="R37" s="1048"/>
      <c r="S37" s="1048"/>
      <c r="T37" s="1048"/>
      <c r="U37" s="1049"/>
    </row>
    <row r="38" spans="3:21" ht="13.9" customHeight="1">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c r="C49" s="445"/>
      <c r="D49" s="450"/>
      <c r="E49" s="446"/>
      <c r="F49" s="466"/>
      <c r="G49" s="466"/>
      <c r="H49" s="466"/>
      <c r="I49" s="466"/>
      <c r="J49" s="466"/>
      <c r="K49" s="466"/>
      <c r="L49" s="466"/>
      <c r="M49" s="466"/>
      <c r="N49" s="466"/>
      <c r="O49" s="466"/>
      <c r="P49" s="466"/>
      <c r="Q49" s="466"/>
      <c r="R49" s="466"/>
      <c r="S49" s="466"/>
      <c r="T49" s="466"/>
      <c r="U49" s="466"/>
    </row>
    <row r="50" spans="3:21" ht="13.15" customHeight="1">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41"/>
      <c r="D65" s="1058"/>
      <c r="E65" s="1061"/>
      <c r="F65" s="293" t="s">
        <v>252</v>
      </c>
      <c r="G65" s="466"/>
      <c r="H65" s="466"/>
      <c r="I65" s="466"/>
      <c r="J65" s="466"/>
      <c r="K65" s="1056">
        <f>+表紙!K89</f>
        <v>6</v>
      </c>
      <c r="L65" s="1056"/>
      <c r="M65" s="1056"/>
      <c r="N65" s="210" t="s">
        <v>47</v>
      </c>
      <c r="O65" s="210"/>
      <c r="P65" s="6"/>
      <c r="Q65" s="1050" t="s">
        <v>353</v>
      </c>
      <c r="R65" s="1050"/>
      <c r="S65" s="1050"/>
      <c r="T65" s="1050"/>
      <c r="U65" s="1051"/>
      <c r="V65" s="467"/>
      <c r="W65" s="467"/>
      <c r="X65" s="49"/>
    </row>
    <row r="66" spans="1:24" ht="18" customHeight="1">
      <c r="A66" s="49">
        <v>6</v>
      </c>
      <c r="C66" s="1041"/>
      <c r="D66" s="1058"/>
      <c r="E66" s="1061"/>
      <c r="F66" s="280" t="s">
        <v>200</v>
      </c>
      <c r="G66" s="300"/>
      <c r="H66" s="300"/>
      <c r="I66" s="300"/>
      <c r="J66" s="300"/>
      <c r="K66" s="1054">
        <f>+表紙!K90</f>
        <v>2770</v>
      </c>
      <c r="L66" s="1054"/>
      <c r="M66" s="1054"/>
      <c r="N66" s="1054"/>
      <c r="O66" s="1054"/>
      <c r="P66" s="300" t="s">
        <v>13</v>
      </c>
      <c r="Q66" s="1052"/>
      <c r="R66" s="1052"/>
      <c r="S66" s="1052"/>
      <c r="T66" s="1052"/>
      <c r="U66" s="1053"/>
      <c r="V66" s="467"/>
      <c r="W66" s="467"/>
      <c r="X66" s="391"/>
    </row>
    <row r="67" spans="1:24" ht="13.9" customHeight="1">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c r="C70" s="1041"/>
      <c r="D70" s="1058"/>
      <c r="E70" s="1061"/>
      <c r="F70" s="985" t="str">
        <f>IF(COUNTA(表紙!F94)=1,+表紙!F94,"")</f>
        <v>がれき類の分別（アスファルト廃材・コンクリート廃材・タイル廃材）、　木くず・鉄くずの分別</v>
      </c>
      <c r="G70" s="986"/>
      <c r="H70" s="986"/>
      <c r="I70" s="986"/>
      <c r="J70" s="986"/>
      <c r="K70" s="986"/>
      <c r="L70" s="986"/>
      <c r="M70" s="986"/>
      <c r="N70" s="986"/>
      <c r="O70" s="986"/>
      <c r="P70" s="986"/>
      <c r="Q70" s="986"/>
      <c r="R70" s="986"/>
      <c r="S70" s="986"/>
      <c r="T70" s="986"/>
      <c r="U70" s="987"/>
      <c r="V70" s="308"/>
    </row>
    <row r="71" spans="1:24" ht="13.9" customHeight="1">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46"/>
      <c r="D80" s="1010"/>
      <c r="E80" s="995"/>
      <c r="F80" s="293" t="s">
        <v>252</v>
      </c>
      <c r="G80" s="297"/>
      <c r="H80" s="297"/>
      <c r="I80" s="297"/>
      <c r="J80" s="297"/>
      <c r="K80" s="1056">
        <f>+表紙!K104</f>
        <v>6</v>
      </c>
      <c r="L80" s="1056"/>
      <c r="M80" s="1056"/>
      <c r="N80" s="210" t="s">
        <v>47</v>
      </c>
      <c r="O80" s="210"/>
      <c r="P80" s="6"/>
      <c r="Q80" s="1050" t="s">
        <v>354</v>
      </c>
      <c r="R80" s="1050"/>
      <c r="S80" s="1050"/>
      <c r="T80" s="1050"/>
      <c r="U80" s="1051"/>
      <c r="V80" s="467"/>
      <c r="W80" s="467"/>
      <c r="X80" s="394"/>
    </row>
    <row r="81" spans="1:24" ht="18" customHeight="1">
      <c r="A81" s="49">
        <v>8</v>
      </c>
      <c r="C81" s="1046"/>
      <c r="D81" s="1010"/>
      <c r="E81" s="995"/>
      <c r="F81" s="280" t="s">
        <v>200</v>
      </c>
      <c r="G81" s="300"/>
      <c r="H81" s="300"/>
      <c r="I81" s="300"/>
      <c r="J81" s="300"/>
      <c r="K81" s="1054">
        <f>+表紙!K105</f>
        <v>4093</v>
      </c>
      <c r="L81" s="1054"/>
      <c r="M81" s="1054"/>
      <c r="N81" s="1054"/>
      <c r="O81" s="1054"/>
      <c r="P81" s="303" t="s">
        <v>13</v>
      </c>
      <c r="Q81" s="1052"/>
      <c r="R81" s="1052"/>
      <c r="S81" s="1052"/>
      <c r="T81" s="1052"/>
      <c r="U81" s="1053"/>
      <c r="V81" s="467"/>
      <c r="W81" s="467"/>
      <c r="X81" s="309"/>
    </row>
    <row r="82" spans="1:24" ht="13.9" customHeight="1">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c r="C85" s="1046"/>
      <c r="D85" s="1010"/>
      <c r="E85" s="995"/>
      <c r="F85" s="985" t="str">
        <f>IF(COUNTA(表紙!F109)=1,+表紙!F109,"")</f>
        <v>工事受注数及び、工事内容等により産業廃棄物の品目・搬出量が毎年変化しているので　　　　　　　　　　　　　　　　　　　　　　　　具体的な取組としては、工事受注毎に検討するのが現状である。</v>
      </c>
      <c r="G85" s="986"/>
      <c r="H85" s="986"/>
      <c r="I85" s="986"/>
      <c r="J85" s="986"/>
      <c r="K85" s="986"/>
      <c r="L85" s="986"/>
      <c r="M85" s="986"/>
      <c r="N85" s="986"/>
      <c r="O85" s="986"/>
      <c r="P85" s="986"/>
      <c r="Q85" s="986"/>
      <c r="R85" s="986"/>
      <c r="S85" s="986"/>
      <c r="T85" s="986"/>
      <c r="U85" s="987"/>
      <c r="V85" s="321"/>
    </row>
    <row r="86" spans="1:24" ht="13.9" customHeight="1">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c r="C96" s="251"/>
      <c r="D96" s="1010"/>
      <c r="E96" s="995"/>
      <c r="F96" s="985" t="str">
        <f>IF(COUNTA(表紙!F120)=1,+表紙!F120,"")</f>
        <v>がれき類の分別（アスファルト廃材・コンクリート廃材・タイル廃材）、　木くず・鉄くずの分別</v>
      </c>
      <c r="G96" s="986"/>
      <c r="H96" s="986"/>
      <c r="I96" s="986"/>
      <c r="J96" s="986"/>
      <c r="K96" s="986"/>
      <c r="L96" s="986"/>
      <c r="M96" s="986"/>
      <c r="N96" s="986"/>
      <c r="O96" s="986"/>
      <c r="P96" s="986"/>
      <c r="Q96" s="986"/>
      <c r="R96" s="986"/>
      <c r="S96" s="986"/>
      <c r="T96" s="986"/>
      <c r="U96" s="987"/>
      <c r="V96" s="321"/>
    </row>
    <row r="97" spans="3:25" ht="13.9" customHeight="1">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c r="C102" s="318"/>
      <c r="D102" s="1010"/>
      <c r="E102" s="995"/>
      <c r="F102" s="1018" t="str">
        <f>IF(COUNTA(表紙!F126)=1,+表紙!F126,"")</f>
        <v>工事受注数及び、工事内容等により産業廃棄物の品目・搬出量が毎年変化しているので　　　　　　　　　　　　　　　　　　　　　　　　具体的な取組としては、工事受注毎に検討するのが現状である。</v>
      </c>
      <c r="G102" s="1019"/>
      <c r="H102" s="1019"/>
      <c r="I102" s="1019"/>
      <c r="J102" s="1019"/>
      <c r="K102" s="1019"/>
      <c r="L102" s="1019"/>
      <c r="M102" s="1019"/>
      <c r="N102" s="1019"/>
      <c r="O102" s="1019"/>
      <c r="P102" s="1019"/>
      <c r="Q102" s="1019"/>
      <c r="R102" s="1019"/>
      <c r="S102" s="1019"/>
      <c r="T102" s="1019"/>
      <c r="U102" s="1020"/>
      <c r="V102" s="321"/>
    </row>
    <row r="103" spans="3:25" ht="13.9" customHeight="1">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c r="C184" s="325"/>
      <c r="D184" s="1010"/>
      <c r="E184" s="995"/>
      <c r="F184" s="1016" t="s">
        <v>267</v>
      </c>
      <c r="G184" s="1017"/>
      <c r="H184" s="1017"/>
      <c r="I184" s="1017"/>
      <c r="J184" s="1017"/>
      <c r="K184" s="1015">
        <f>+表紙!K208</f>
        <v>2770</v>
      </c>
      <c r="L184" s="1015"/>
      <c r="M184" s="1015"/>
      <c r="N184" s="1015"/>
      <c r="O184" s="1015"/>
      <c r="P184" s="327" t="s">
        <v>13</v>
      </c>
      <c r="Q184" s="996" t="s">
        <v>293</v>
      </c>
      <c r="R184" s="997"/>
      <c r="S184" s="997"/>
      <c r="T184" s="997"/>
      <c r="U184" s="998"/>
      <c r="V184" s="467"/>
      <c r="W184" s="467"/>
      <c r="X184" s="321"/>
      <c r="Y184" s="341"/>
    </row>
    <row r="185" spans="3:25" ht="43.15" customHeight="1">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c r="C186" s="325"/>
      <c r="D186" s="1010"/>
      <c r="E186" s="995"/>
      <c r="F186" s="328"/>
      <c r="G186" s="658" t="s">
        <v>224</v>
      </c>
      <c r="H186" s="659"/>
      <c r="I186" s="659"/>
      <c r="J186" s="659"/>
      <c r="K186" s="1015" t="str">
        <f>+表紙!K210</f>
        <v>0</v>
      </c>
      <c r="L186" s="1015"/>
      <c r="M186" s="1015"/>
      <c r="N186" s="1015"/>
      <c r="O186" s="1015"/>
      <c r="P186" s="459" t="s">
        <v>13</v>
      </c>
      <c r="Q186" s="999"/>
      <c r="R186" s="1000"/>
      <c r="S186" s="1000"/>
      <c r="T186" s="1000"/>
      <c r="U186" s="1001"/>
      <c r="V186" s="467"/>
      <c r="W186" s="467"/>
      <c r="X186" s="321"/>
      <c r="Y186" s="341"/>
    </row>
    <row r="187" spans="3:25" ht="43.15" customHeight="1">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10"/>
      <c r="E201" s="995"/>
      <c r="F201" s="1016" t="s">
        <v>267</v>
      </c>
      <c r="G201" s="1017"/>
      <c r="H201" s="1017"/>
      <c r="I201" s="1017"/>
      <c r="J201" s="1017"/>
      <c r="K201" s="1015">
        <f>+表紙!K225</f>
        <v>4093</v>
      </c>
      <c r="L201" s="1015"/>
      <c r="M201" s="1015"/>
      <c r="N201" s="1015"/>
      <c r="O201" s="1015"/>
      <c r="P201" s="327" t="s">
        <v>13</v>
      </c>
      <c r="Q201" s="996" t="s">
        <v>366</v>
      </c>
      <c r="R201" s="997"/>
      <c r="S201" s="997"/>
      <c r="T201" s="997"/>
      <c r="U201" s="998"/>
      <c r="V201" s="365"/>
      <c r="W201" s="365"/>
      <c r="X201" s="321"/>
      <c r="Y201" s="341"/>
    </row>
    <row r="202" spans="3:25" ht="45" customHeight="1">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c r="C203" s="325"/>
      <c r="D203" s="1010"/>
      <c r="E203" s="995"/>
      <c r="F203" s="328"/>
      <c r="G203" s="658" t="s">
        <v>224</v>
      </c>
      <c r="H203" s="659"/>
      <c r="I203" s="659"/>
      <c r="J203" s="659"/>
      <c r="K203" s="1015">
        <f>+表紙!K227</f>
        <v>0</v>
      </c>
      <c r="L203" s="1015"/>
      <c r="M203" s="1015"/>
      <c r="N203" s="1015"/>
      <c r="O203" s="1015"/>
      <c r="P203" s="459" t="s">
        <v>13</v>
      </c>
      <c r="Q203" s="999"/>
      <c r="R203" s="1000"/>
      <c r="S203" s="1000"/>
      <c r="T203" s="1000"/>
      <c r="U203" s="1001"/>
      <c r="V203" s="365"/>
      <c r="W203" s="365"/>
      <c r="X203" s="321"/>
      <c r="Y203" s="341"/>
    </row>
    <row r="204" spans="3:25" ht="45" customHeight="1">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1122" t="s">
        <v>170</v>
      </c>
      <c r="C4" s="1122"/>
    </row>
    <row r="5" spans="2:4" ht="14.25" thickBot="1">
      <c r="B5" s="8"/>
    </row>
    <row r="6" spans="2:4">
      <c r="B6" s="118" t="s">
        <v>160</v>
      </c>
      <c r="C6" s="9" t="s">
        <v>161</v>
      </c>
    </row>
    <row r="7" spans="2:4" ht="114.95"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50000000000003"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5" zoomScaleNormal="100" workbookViewId="0">
      <selection activeCell="F24" sqref="F24:G2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20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5.5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20</v>
      </c>
      <c r="P27" s="881"/>
      <c r="Q27" s="881"/>
      <c r="R27" s="881"/>
      <c r="S27" s="59" t="s">
        <v>38</v>
      </c>
      <c r="T27" s="80"/>
      <c r="U27" s="80"/>
      <c r="X27" s="78" t="s">
        <v>39</v>
      </c>
      <c r="Y27" s="81"/>
      <c r="AG27" s="68"/>
      <c r="AH27" s="68"/>
      <c r="AI27" s="68"/>
      <c r="AJ27" s="68"/>
      <c r="AK27" s="831">
        <f>+AG18+O27</f>
        <v>20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5.5</v>
      </c>
      <c r="G29" s="837"/>
      <c r="H29" s="234" t="s">
        <v>198</v>
      </c>
      <c r="L29" s="845"/>
      <c r="O29" s="71"/>
      <c r="P29" s="163"/>
      <c r="Q29" s="66" t="s">
        <v>183</v>
      </c>
      <c r="R29" s="842" t="s">
        <v>33</v>
      </c>
      <c r="S29" s="884"/>
      <c r="T29" s="884"/>
      <c r="U29" s="885"/>
      <c r="V29" s="63"/>
      <c r="W29" s="82"/>
      <c r="X29" s="889" t="s">
        <v>315</v>
      </c>
      <c r="Y29" s="890"/>
      <c r="Z29" s="833">
        <v>20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20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B18" workbookViewId="0">
      <selection activeCell="G19" sqref="G19"/>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c r="F1" s="54"/>
      <c r="R1" s="102" t="s">
        <v>96</v>
      </c>
      <c r="S1" s="102" t="s">
        <v>352</v>
      </c>
    </row>
    <row r="2" spans="2:48"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岩野建設株式会社</v>
      </c>
      <c r="AF5" s="895"/>
      <c r="AG5" s="895"/>
      <c r="AH5" s="895"/>
      <c r="AI5" s="895"/>
      <c r="AJ5" s="895"/>
      <c r="AK5" s="895"/>
      <c r="AL5" s="895"/>
      <c r="AM5" s="895"/>
      <c r="AN5" s="895"/>
      <c r="AO5" s="895"/>
      <c r="AP5" s="895"/>
      <c r="AQ5" s="895"/>
      <c r="AR5" s="895"/>
      <c r="AS5" s="895"/>
      <c r="AT5" s="895"/>
      <c r="AU5" s="895"/>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20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16.8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20</v>
      </c>
      <c r="P27" s="881"/>
      <c r="Q27" s="881"/>
      <c r="R27" s="881"/>
      <c r="S27" s="59" t="s">
        <v>38</v>
      </c>
      <c r="T27" s="80"/>
      <c r="U27" s="80"/>
      <c r="X27" s="78" t="s">
        <v>39</v>
      </c>
      <c r="Y27" s="81"/>
      <c r="AG27" s="68"/>
      <c r="AH27" s="68"/>
      <c r="AI27" s="68"/>
      <c r="AJ27" s="68"/>
      <c r="AK27" s="831">
        <f>+AG18+O27</f>
        <v>20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16.8</v>
      </c>
      <c r="G29" s="837"/>
      <c r="H29" s="234" t="s">
        <v>198</v>
      </c>
      <c r="L29" s="845"/>
      <c r="O29" s="71"/>
      <c r="P29" s="163"/>
      <c r="Q29" s="66" t="s">
        <v>183</v>
      </c>
      <c r="R29" s="842" t="s">
        <v>33</v>
      </c>
      <c r="S29" s="884"/>
      <c r="T29" s="884"/>
      <c r="U29" s="885"/>
      <c r="V29" s="63"/>
      <c r="W29" s="82"/>
      <c r="X29" s="889" t="s">
        <v>315</v>
      </c>
      <c r="Y29" s="890"/>
      <c r="Z29" s="833">
        <v>20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20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2025-06-30T05:15:20Z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