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3EBA31DF-186C-48C8-BF0F-53F77D1E6ABB}"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7" l="1"/>
  <c r="K49" i="94"/>
  <c r="H31" i="74"/>
  <c r="H49" i="94"/>
  <c r="H36" i="78"/>
  <c r="H37" i="78"/>
  <c r="H24" i="78"/>
  <c r="H31" i="2"/>
  <c r="Q36" i="94"/>
  <c r="G36" i="94"/>
  <c r="G35" i="94" s="1"/>
  <c r="H31" i="88"/>
  <c r="AL27" i="80"/>
  <c r="H29" i="80"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<sst xmlns="http://schemas.openxmlformats.org/spreadsheetml/2006/main" count="3304" uniqueCount="473">
  <si>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</si>
  <si>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</si>
  <si>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</si>
  <si>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</si>
  <si>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</si>
  <si>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</si>
  <si>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</si>
  <si>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</si>
  <si>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</si>
  <si>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</si>
  <si>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</si>
  <si>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</si>
  <si>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</si>
  <si>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</si>
  <si>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</si>
  <si>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</si>
  <si>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</si>
  <si>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</si>
  <si>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</si>
  <si>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</si>
  <si>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</si>
  <si>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</si>
  <si>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</si>
  <si>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</si>
  <si>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</si>
  <si>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</si>
  <si>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</si>
  <si>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</si>
  <si>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</si>
  <si>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</si>
  <si>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</si>
  <si>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</si>
  <si>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</si>
  <si>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</si>
  <si>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</si>
  <si>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</si>
  <si>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</si>
  <si>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</si>
  <si>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</si>
  <si>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</si>
  <si>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</si>
  <si>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</si>
  <si>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</si>
  <si>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</si>
  <si>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</si>
  <si>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</si>
  <si>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</si>
  <si>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</si>
  <si>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</si>
  <si>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</si>
  <si>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</si>
  <si>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</si>
  <si>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</si>
  <si>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</si>
  <si>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</si>
  <si>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</si>
  <si>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</si>
  <si>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</si>
  <si>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</si>
  <si>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</si>
  <si>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</si>
  <si>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</si>
  <si>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</si>
  <si>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</si>
  <si>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</si>
  <si>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</si>
  <si>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</si>
  <si>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</si>
  <si>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</si>
  <si>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</si>
  <si>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</si>
  <si>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</si>
  <si>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</si>
  <si>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</si>
  <si>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</si>
  <si>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</si>
  <si>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</si>
  <si>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</si>
  <si>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</si>
  <si>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</si>
  <si>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</si>
  <si>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</si>
  <si>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</si>
  <si>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</si>
  <si>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</si>
  <si>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</si>
  <si>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</si>
  <si>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</si>
  <si>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</si>
  <si>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</si>
  <si>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</si>
  <si>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</si>
  <si>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</si>
  <si>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</si>
  <si>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</si>
  <si>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</si>
  <si>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</si>
  <si>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</si>
  <si>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</si>
  <si>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</si>
  <si>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</si>
  <si>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</si>
  <si>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</si>
  <si>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</si>
  <si>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</si>
  <si>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</si>
  <si>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</si>
  <si>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</si>
  <si>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</si>
  <si>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</si>
  <si>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</si>
  <si>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</si>
  <si>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</si>
  <si>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</si>
  <si>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</si>
  <si>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</si>
  <si>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</si>
  <si>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</si>
  <si>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</si>
  <si>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</si>
  <si>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</si>
  <si>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</si>
  <si>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</si>
  <si>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</si>
  <si>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</si>
  <si>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</si>
  <si>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</si>
  <si>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</si>
  <si>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</si>
  <si>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</si>
  <si>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</si>
  <si>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</si>
  <si>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</si>
  <si>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</si>
  <si>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</si>
  <si>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</si>
  <si>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</si>
  <si>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</si>
  <si>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</si>
  <si>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</si>
  <si>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</si>
  <si>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</si>
  <si>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</si>
  <si>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</si>
  <si>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</si>
  <si>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</si>
  <si>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</si>
  <si>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</si>
  <si>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</si>
  <si>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</si>
  <si>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</si>
  <si>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</si>
  <si>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</si>
  <si>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</si>
  <si>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</si>
  <si>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</si>
  <si>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</si>
  <si>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</si>
  <si>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</si>
  <si>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</si>
  <si>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</si>
  <si>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</si>
  <si>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</si>
  <si>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</si>
  <si>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</si>
  <si>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</si>
  <si>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</si>
  <si>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</si>
  <si>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</si>
  <si>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</si>
  <si>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</si>
  <si>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</si>
  <si>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</si>
  <si>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</si>
  <si>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</si>
  <si>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</si>
  <si>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</si>
  <si>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</si>
  <si>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</si>
  <si>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</si>
  <si>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</si>
  <si>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</si>
  <si>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</si>
  <si>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</si>
  <si>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</si>
  <si>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</si>
  <si>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</si>
  <si>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</si>
  <si>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</si>
  <si>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</si>
  <si>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</si>
  <si>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</si>
  <si>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</si>
  <si>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</si>
  <si>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</si>
  <si>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</si>
  <si>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</si>
  <si>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</si>
  <si>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</si>
  <si>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</si>
  <si>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</si>
  <si>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</si>
  <si>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</si>
  <si>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</si>
  <si>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</si>
  <si>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</si>
  <si>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</si>
  <si>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</si>
  <si>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</si>
  <si>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</si>
  <si>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</si>
  <si>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</si>
  <si>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</si>
  <si>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</si>
  <si>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</si>
  <si>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</si>
  <si>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</si>
  <si>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</si>
  <si>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</si>
  <si>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</si>
  <si>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</si>
  <si>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</si>
  <si>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</si>
  <si>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</si>
  <si>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</si>
  <si>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</si>
  <si>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</si>
  <si>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</si>
  <si>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</si>
  <si>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</si>
  <si>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</si>
  <si>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</si>
  <si>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</si>
  <si>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</si>
  <si>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</si>
  <si>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</si>
  <si>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</si>
  <si>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</si>
  <si>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</si>
  <si>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</si>
  <si>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</si>
  <si>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</si>
  <si>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</si>
  <si>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</si>
  <si>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</si>
  <si>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</si>
  <si>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</si>
  <si>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</si>
  <si>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</si>
  <si>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</si>
  <si>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</si>
  <si>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</si>
  <si>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</si>
  <si>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</si>
  <si>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</si>
  <si>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</si>
  <si>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</si>
  <si>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</si>
  <si>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</si>
  <si>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</si>
  <si>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</si>
  <si>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</si>
  <si>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</si>
  <si>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</si>
  <si>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</si>
  <si>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</si>
  <si>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</si>
  <si>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</si>
  <si>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</si>
  <si>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</si>
  <si>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</si>
  <si>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</si>
  <si>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</si>
  <si>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</si>
  <si>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</si>
  <si>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</si>
  <si>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</si>
  <si>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</si>
  <si>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</si>
  <si>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</si>
  <si>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</si>
  <si>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</si>
  <si>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</si>
  <si>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</si>
  <si>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</si>
  <si>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</si>
  <si>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</si>
  <si>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</si>
  <si>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</si>
  <si>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</si>
  <si>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</si>
  <si>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</si>
  <si>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</si>
  <si>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</si>
  <si>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</si>
  <si>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</si>
  <si>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</si>
  <si>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</si>
  <si>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</si>
  <si>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</si>
  <si>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</si>
  <si>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</si>
  <si>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</si>
  <si>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</si>
  <si>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</si>
  <si>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</si>
  <si>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</si>
  <si>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</si>
  <si>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</si>
  <si>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</si>
  <si>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</si>
  <si>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</si>
  <si>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</si>
  <si>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</si>
  <si>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</si>
  <si>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</si>
  <si>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</si>
  <si>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</si>
  <si>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</si>
  <si>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</si>
  <si>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</si>
  <si>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</si>
  <si>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</si>
  <si>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</si>
  <si>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</si>
  <si>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</si>
  <si>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</si>
  <si>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</si>
  <si>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</si>
  <si>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</si>
  <si>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</si>
  <si>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</si>
  <si>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</si>
  <si>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</si>
  <si>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</si>
  <si>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</si>
  <si>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</si>
  <si>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</si>
  <si>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</si>
  <si>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</si>
  <si>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</si>
  <si>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</si>
  <si>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</si>
  <si>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</si>
  <si>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</si>
  <si>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</si>
  <si>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</si>
  <si>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</si>
  <si>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</si>
  <si>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</si>
  <si>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</si>
  <si>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</si>
  <si>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</si>
  <si>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</si>
  <si>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</si>
  <si>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</si>
  <si>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</si>
  <si>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</si>
  <si>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</si>
  <si>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</si>
  <si>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</si>
  <si>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</si>
  <si>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</si>
  <si>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</si>
  <si>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</si>
  <si>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</si>
  <si>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</si>
  <si>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</si>
  <si>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</si>
  <si>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</si>
  <si>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</si>
  <si>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</si>
  <si>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</si>
  <si>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</si>
  <si>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</si>
  <si>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</si>
  <si>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</si>
  <si>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</si>
  <si>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</si>
  <si>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</si>
  <si>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</si>
  <si>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</si>
  <si>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</si>
  <si>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</si>
  <si>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</si>
  <si>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</si>
  <si>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</si>
  <si>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</si>
  <si>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</si>
  <si>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</si>
  <si>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</si>
  <si>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</si>
  <si>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</si>
  <si>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</si>
  <si>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</si>
  <si>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</si>
  <si>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</si>
  <si>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</si>
  <si>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</si>
  <si>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</si>
  <si>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</si>
  <si>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</si>
  <si>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</si>
  <si>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</si>
  <si>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</si>
  <si>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</si>
  <si>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</si>
  <si>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</si>
  <si>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</si>
  <si>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</si>
  <si>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</si>
  <si>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</si>
  <si>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</si>
  <si>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</si>
  <si>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</si>
  <si>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</si>
  <si>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</si>
  <si>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</si>
  <si>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</si>
  <si>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</si>
  <si>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</si>
  <si>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</si>
  <si>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</si>
  <si>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</si>
  <si>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</si>
  <si>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</si>
  <si>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</si>
  <si>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</si>
  <si>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</si>
  <si>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</si>
  <si>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</si>
  <si>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</si>
  <si>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</si>
  <si>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</si>
  <si>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</si>
  <si>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</si>
  <si>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</si>
  <si>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</si>
  <si>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</si>
  <si>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</si>
  <si>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</si>
  <si>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</si>
  <si>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</si>
  <si>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</si>
  <si>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</si>
  <si>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</si>
  <si>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</si>
  <si>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</si>
  <si>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</si>
  <si>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</si>
  <si>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</si>
  <si>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</si>
  <si>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</si>
  <si>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</si>
  <si>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</si>
  <si>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</si>
  <si>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</si>
  <si>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</si>
  <si>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</si>
  <si>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</si>
  <si>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</si>
  <si>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</si>
  <si>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</si>
  <si>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</si>
  <si>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</si>
  <si>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</si>
  <si>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</si>
  <si>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　横浜市神奈川区羽沢町1222番地</t>
    <rPh sb="1" eb="11">
      <t>ヨコハマシカナガワクハザワチョウ</t>
    </rPh>
    <rPh sb="15" eb="17">
      <t>バンチ</t>
    </rPh>
    <phoneticPr fontId="3"/>
  </si>
  <si>
    <t>　株式会社丸舗建設
　代表取締役　久木田利光</t>
    <rPh sb="1" eb="9">
      <t>カブシキガイシャマルホケンセツ</t>
    </rPh>
    <rPh sb="11" eb="16">
      <t>ダイヒョウトリシマリヤク</t>
    </rPh>
    <rPh sb="17" eb="20">
      <t>クキタ</t>
    </rPh>
    <rPh sb="20" eb="22">
      <t>トシミツ</t>
    </rPh>
    <phoneticPr fontId="3"/>
  </si>
  <si>
    <t>045-382-1319</t>
    <phoneticPr fontId="3"/>
  </si>
  <si>
    <t>　株式会社丸舗建設</t>
    <rPh sb="1" eb="9">
      <t>カブシキガイシャマルホケンセツ</t>
    </rPh>
    <phoneticPr fontId="3"/>
  </si>
  <si>
    <t>　土木工事・舗装工事</t>
    <rPh sb="1" eb="5">
      <t>ドボクコウジ</t>
    </rPh>
    <rPh sb="6" eb="10">
      <t>ホソウコウジ</t>
    </rPh>
    <phoneticPr fontId="3"/>
  </si>
  <si>
    <t>令和    8年    6月   9日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</si>
</sst>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8" zoomScaleNormal="100" zoomScaleSheetLayoutView="100" workbookViewId="0">
      <selection activeCell="N28" sqref="N28"/>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472</v>
      </c>
      <c r="M34" s="521"/>
      <c r="N34" s="521"/>
      <c r="O34" s="522"/>
      <c r="Q34" s="20"/>
      <c r="R34" s="20"/>
      <c r="S34" s="20"/>
    </row>
    <row r="35" spans="1:19" ht="11.25" customHeight="1">
      <c r="C35" s="78"/>
      <c r="O35" s="80"/>
      <c r="Q35" s="20"/>
      <c r="R35" s="20"/>
      <c r="S35" s="20"/>
    </row>
    <row r="36" spans="1:19" ht="13.5">
      <c r="C36" s="552" t="s">
        <v>40</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2"/>
      <c r="M39" s="512"/>
      <c r="N39" s="512"/>
      <c r="O39" s="513"/>
      <c r="Q39" s="20"/>
      <c r="R39" s="20"/>
    </row>
    <row r="40" spans="1:19" ht="26.25" customHeight="1">
      <c r="C40" s="78"/>
      <c r="H40" s="23" t="s">
        <v>7</v>
      </c>
      <c r="I40" s="23"/>
      <c r="J40" s="511" t="s">
        <v>468</v>
      </c>
      <c r="K40" s="511"/>
      <c r="L40" s="512"/>
      <c r="M40" s="512"/>
      <c r="N40" s="512"/>
      <c r="O40" s="513"/>
    </row>
    <row r="41" spans="1:19">
      <c r="C41" s="78"/>
      <c r="J41" s="21" t="s">
        <v>8</v>
      </c>
      <c r="O41" s="79"/>
    </row>
    <row r="42" spans="1:19">
      <c r="C42" s="78"/>
      <c r="J42" s="24" t="s">
        <v>9</v>
      </c>
      <c r="K42" s="24"/>
      <c r="L42" s="564" t="s">
        <v>469</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2637</v>
      </c>
      <c r="N48" s="527"/>
      <c r="O48" s="528"/>
    </row>
    <row r="49" spans="3:21" ht="18" customHeight="1">
      <c r="C49" s="505" t="s">
        <v>11</v>
      </c>
      <c r="D49" s="506"/>
      <c r="E49" s="507"/>
      <c r="F49" s="560" t="s">
        <v>467</v>
      </c>
      <c r="G49" s="561"/>
      <c r="H49" s="561"/>
      <c r="I49" s="561"/>
      <c r="J49" s="561"/>
      <c r="K49" s="561"/>
      <c r="L49" s="126" t="s">
        <v>172</v>
      </c>
      <c r="M49" s="386"/>
      <c r="N49" s="529" t="s">
        <v>469</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471</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459</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v>13</v>
      </c>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12</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11041</v>
      </c>
      <c r="I63" s="240" t="s">
        <v>4</v>
      </c>
      <c r="J63" s="485" t="s">
        <v>324</v>
      </c>
      <c r="K63" s="486"/>
      <c r="L63" s="487"/>
      <c r="M63" s="480" t="str">
        <f>+別紙!AA14</f>
        <v>0</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t="str">
        <f>+別紙!AA16</f>
        <v>0</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　株式会社丸舗建設</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1" zoomScaleNormal="100" workbookViewId="0">
      <selection activeCell="AH24" sqref="AH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1000</v>
      </c>
      <c r="E24" s="641"/>
      <c r="F24" s="641"/>
      <c r="G24" s="194" t="s">
        <v>198</v>
      </c>
      <c r="H24" s="619">
        <f>+F12</f>
        <v>11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11</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11</v>
      </c>
      <c r="Q27" s="624"/>
      <c r="R27" s="624"/>
      <c r="S27" s="624"/>
      <c r="T27" s="44" t="s">
        <v>38</v>
      </c>
      <c r="U27" s="64"/>
      <c r="V27" s="64"/>
      <c r="Y27" s="62" t="s">
        <v>39</v>
      </c>
      <c r="Z27" s="65"/>
      <c r="AH27" s="53"/>
      <c r="AI27" s="53"/>
      <c r="AJ27" s="53"/>
      <c r="AK27" s="53"/>
      <c r="AL27" s="587">
        <f>+AH18+P27</f>
        <v>11</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11</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11</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11</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11</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6" zoomScaleNormal="100" workbookViewId="0">
      <selection activeCell="AI28" sqref="AI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40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8" zoomScaleNormal="100" workbookViewId="0">
      <selection activeCell="AI30" sqref="AI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v>
      </c>
      <c r="E24" s="641"/>
      <c r="F24" s="641"/>
      <c r="G24" s="194" t="s">
        <v>198</v>
      </c>
      <c r="H24" s="619">
        <f>+F12</f>
        <v>2</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2</v>
      </c>
      <c r="Q27" s="624"/>
      <c r="R27" s="624"/>
      <c r="S27" s="624"/>
      <c r="T27" s="44" t="s">
        <v>38</v>
      </c>
      <c r="U27" s="64"/>
      <c r="V27" s="64"/>
      <c r="Y27" s="62" t="s">
        <v>39</v>
      </c>
      <c r="Z27" s="65"/>
      <c r="AH27" s="53"/>
      <c r="AI27" s="53"/>
      <c r="AJ27" s="53"/>
      <c r="AK27" s="53"/>
      <c r="AL27" s="587">
        <f>+AH18+P27</f>
        <v>2</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2</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2</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2</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2</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4"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11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11</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11</v>
      </c>
      <c r="Q27" s="624"/>
      <c r="R27" s="624"/>
      <c r="S27" s="624"/>
      <c r="T27" s="44" t="s">
        <v>38</v>
      </c>
      <c r="U27" s="64"/>
      <c r="V27" s="64"/>
      <c r="Y27" s="62" t="s">
        <v>39</v>
      </c>
      <c r="Z27" s="65"/>
      <c r="AH27" s="53"/>
      <c r="AI27" s="53"/>
      <c r="AJ27" s="53"/>
      <c r="AK27" s="53"/>
      <c r="AL27" s="587">
        <f>+AH18+P27</f>
        <v>11</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11</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11</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11</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11</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4" zoomScaleNormal="100" workbookViewId="0">
      <selection activeCell="AH26" sqref="AH2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1356.3</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10000</v>
      </c>
      <c r="E24" s="641"/>
      <c r="F24" s="641"/>
      <c r="G24" s="194" t="s">
        <v>198</v>
      </c>
      <c r="H24" s="619">
        <f>+F12</f>
        <v>1356.3</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1356.3</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1356.3</v>
      </c>
      <c r="Q27" s="624"/>
      <c r="R27" s="624"/>
      <c r="S27" s="624"/>
      <c r="T27" s="44" t="s">
        <v>38</v>
      </c>
      <c r="U27" s="64"/>
      <c r="V27" s="64"/>
      <c r="Y27" s="62" t="s">
        <v>39</v>
      </c>
      <c r="Z27" s="65"/>
      <c r="AH27" s="53"/>
      <c r="AI27" s="53"/>
      <c r="AJ27" s="53"/>
      <c r="AK27" s="53"/>
      <c r="AL27" s="587">
        <f>+AH18+P27</f>
        <v>1356.3</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1356.3</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1356.3</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1356.3</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1356.3</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　株式会社丸舗建設</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6" zoomScale="70" zoomScaleNormal="70" workbookViewId="0">
      <selection activeCell="L29" sqref="L2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　株式会社丸舗建設</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1000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40</v>
      </c>
      <c r="M9" s="319">
        <f>IF(OR(ｷ.紙くず!D24&gt;0,ｷ.紙くず!D24&lt;0),ｷ.紙くず!D24,IF(M$19&gt;0,"0",0))</f>
        <v>0</v>
      </c>
      <c r="N9" s="319">
        <f>IF(OR(ｸ.木くず!D24&gt;0,ｸ.木くず!D24&lt;0),ｸ.木くず!D24,IF(N$19&gt;0,"0",0))</f>
        <v>1</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t="str">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10000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11041</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t="str">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t="str">
        <f t="shared" si="0"/>
        <v>0</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t="str">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t="str">
        <f t="shared" si="0"/>
        <v>0</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11</v>
      </c>
      <c r="I19" s="331">
        <f t="shared" si="1"/>
        <v>0</v>
      </c>
      <c r="J19" s="331">
        <f t="shared" si="1"/>
        <v>0</v>
      </c>
      <c r="K19" s="331">
        <f t="shared" si="1"/>
        <v>0</v>
      </c>
      <c r="L19" s="331">
        <f t="shared" si="1"/>
        <v>0</v>
      </c>
      <c r="M19" s="331">
        <f t="shared" si="1"/>
        <v>0</v>
      </c>
      <c r="N19" s="331">
        <f t="shared" si="1"/>
        <v>2</v>
      </c>
      <c r="O19" s="331">
        <f t="shared" si="1"/>
        <v>0</v>
      </c>
      <c r="P19" s="331">
        <f t="shared" si="1"/>
        <v>0</v>
      </c>
      <c r="Q19" s="331">
        <f t="shared" si="1"/>
        <v>0</v>
      </c>
      <c r="R19" s="331">
        <f t="shared" si="1"/>
        <v>0</v>
      </c>
      <c r="S19" s="331">
        <f t="shared" si="1"/>
        <v>11</v>
      </c>
      <c r="T19" s="331">
        <f t="shared" si="1"/>
        <v>0</v>
      </c>
      <c r="U19" s="331">
        <f t="shared" si="1"/>
        <v>0</v>
      </c>
      <c r="V19" s="331">
        <f t="shared" si="1"/>
        <v>1356.3</v>
      </c>
      <c r="W19" s="331">
        <f t="shared" si="1"/>
        <v>0</v>
      </c>
      <c r="X19" s="331">
        <f t="shared" si="1"/>
        <v>0</v>
      </c>
      <c r="Y19" s="331">
        <f t="shared" si="1"/>
        <v>0</v>
      </c>
      <c r="Z19" s="332">
        <f t="shared" si="1"/>
        <v>0</v>
      </c>
      <c r="AA19" s="333">
        <f t="shared" ref="AA19:AA25" si="2">SUM(G19:Z19)</f>
        <v>1380.3</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11</v>
      </c>
      <c r="I41" s="367">
        <f t="shared" si="8"/>
        <v>0</v>
      </c>
      <c r="J41" s="367">
        <f t="shared" si="8"/>
        <v>0</v>
      </c>
      <c r="K41" s="367">
        <f t="shared" si="8"/>
        <v>0</v>
      </c>
      <c r="L41" s="367">
        <f t="shared" si="8"/>
        <v>0</v>
      </c>
      <c r="M41" s="367">
        <f t="shared" si="8"/>
        <v>0</v>
      </c>
      <c r="N41" s="367">
        <f t="shared" si="8"/>
        <v>2</v>
      </c>
      <c r="O41" s="367">
        <f t="shared" si="8"/>
        <v>0</v>
      </c>
      <c r="P41" s="367">
        <f t="shared" si="8"/>
        <v>0</v>
      </c>
      <c r="Q41" s="367">
        <f t="shared" si="8"/>
        <v>0</v>
      </c>
      <c r="R41" s="367">
        <f t="shared" si="8"/>
        <v>0</v>
      </c>
      <c r="S41" s="367">
        <f t="shared" si="8"/>
        <v>11</v>
      </c>
      <c r="T41" s="367">
        <f t="shared" si="8"/>
        <v>0</v>
      </c>
      <c r="U41" s="367">
        <f t="shared" si="8"/>
        <v>0</v>
      </c>
      <c r="V41" s="367">
        <f t="shared" si="8"/>
        <v>1356.3</v>
      </c>
      <c r="W41" s="367">
        <f t="shared" si="8"/>
        <v>0</v>
      </c>
      <c r="X41" s="367">
        <f t="shared" si="8"/>
        <v>0</v>
      </c>
      <c r="Y41" s="367">
        <f t="shared" si="8"/>
        <v>0</v>
      </c>
      <c r="Z41" s="368">
        <f t="shared" si="8"/>
        <v>0</v>
      </c>
      <c r="AA41" s="369">
        <f t="shared" si="4"/>
        <v>1380.3</v>
      </c>
    </row>
    <row r="42" spans="2:27" ht="20.45" customHeight="1">
      <c r="B42" s="167"/>
      <c r="C42" s="704"/>
      <c r="D42" s="207"/>
      <c r="E42" s="205" t="s">
        <v>262</v>
      </c>
      <c r="F42" s="383"/>
      <c r="G42" s="358">
        <f t="shared" ref="G42:Z42" si="9">SUM(G43:G45)</f>
        <v>0</v>
      </c>
      <c r="H42" s="358">
        <f t="shared" si="9"/>
        <v>11</v>
      </c>
      <c r="I42" s="358">
        <f t="shared" si="9"/>
        <v>0</v>
      </c>
      <c r="J42" s="358">
        <f t="shared" si="9"/>
        <v>0</v>
      </c>
      <c r="K42" s="358">
        <f t="shared" si="9"/>
        <v>0</v>
      </c>
      <c r="L42" s="358">
        <f t="shared" si="9"/>
        <v>0</v>
      </c>
      <c r="M42" s="358">
        <f t="shared" si="9"/>
        <v>0</v>
      </c>
      <c r="N42" s="358">
        <f t="shared" si="9"/>
        <v>2</v>
      </c>
      <c r="O42" s="358">
        <f t="shared" si="9"/>
        <v>0</v>
      </c>
      <c r="P42" s="358">
        <f t="shared" si="9"/>
        <v>0</v>
      </c>
      <c r="Q42" s="358">
        <f t="shared" si="9"/>
        <v>0</v>
      </c>
      <c r="R42" s="358">
        <f t="shared" si="9"/>
        <v>0</v>
      </c>
      <c r="S42" s="358">
        <f t="shared" si="9"/>
        <v>11</v>
      </c>
      <c r="T42" s="358">
        <f t="shared" si="9"/>
        <v>0</v>
      </c>
      <c r="U42" s="358">
        <f t="shared" si="9"/>
        <v>0</v>
      </c>
      <c r="V42" s="358">
        <f t="shared" si="9"/>
        <v>1356.3</v>
      </c>
      <c r="W42" s="358">
        <f t="shared" si="9"/>
        <v>0</v>
      </c>
      <c r="X42" s="358">
        <f t="shared" si="9"/>
        <v>0</v>
      </c>
      <c r="Y42" s="358">
        <f t="shared" si="9"/>
        <v>0</v>
      </c>
      <c r="Z42" s="359">
        <f t="shared" si="9"/>
        <v>0</v>
      </c>
      <c r="AA42" s="360">
        <f t="shared" si="4"/>
        <v>1380.3</v>
      </c>
    </row>
    <row r="43" spans="2:27" ht="20.45" customHeight="1">
      <c r="B43" s="167"/>
      <c r="C43" s="704"/>
      <c r="D43" s="208"/>
      <c r="E43" s="203"/>
      <c r="F43" s="201" t="s">
        <v>235</v>
      </c>
      <c r="G43" s="361">
        <f>+ｱ.燃え殻!$AA$28</f>
        <v>0</v>
      </c>
      <c r="H43" s="361">
        <f>+ｲ.汚泥!$AA$28</f>
        <v>11</v>
      </c>
      <c r="I43" s="361">
        <f>+ｳ.廃油!$AA$28</f>
        <v>0</v>
      </c>
      <c r="J43" s="361">
        <f>+ｴ.廃酸!$AA$28</f>
        <v>0</v>
      </c>
      <c r="K43" s="361">
        <f>+ｵ.廃ｱﾙｶﾘ!$AA$28</f>
        <v>0</v>
      </c>
      <c r="L43" s="361">
        <f>+ｶ.廃ﾌﾟﾗ類!$AA$28</f>
        <v>0</v>
      </c>
      <c r="M43" s="361">
        <f>+ｷ.紙くず!$AA$28</f>
        <v>0</v>
      </c>
      <c r="N43" s="361">
        <f>+ｸ.木くず!$AA$28</f>
        <v>2</v>
      </c>
      <c r="O43" s="361">
        <f>+ｹ.繊維くず!$AA$28</f>
        <v>0</v>
      </c>
      <c r="P43" s="361">
        <f>+ｺ.動植物性残さ!$AA$28</f>
        <v>0</v>
      </c>
      <c r="Q43" s="361">
        <f>+ｻ.動物系固形不要物!$AA$28</f>
        <v>0</v>
      </c>
      <c r="R43" s="361">
        <f>+ｼ.ｺﾞﾑくず!$AA$28</f>
        <v>0</v>
      </c>
      <c r="S43" s="361">
        <f>+ｽ.金属くず!$AA$28</f>
        <v>11</v>
      </c>
      <c r="T43" s="361">
        <f>+ｾ.ｶﾞﾗｽ･ｺﾝｸﾘ･陶磁器くず!$AA$28</f>
        <v>0</v>
      </c>
      <c r="U43" s="361">
        <f>+ｿ.鉱さい!$AA$28</f>
        <v>0</v>
      </c>
      <c r="V43" s="361">
        <f>+ﾀ.がれき類!$AA$28</f>
        <v>1356.3</v>
      </c>
      <c r="W43" s="361">
        <f>+ﾁ.動物のふん尿!$AA$28</f>
        <v>0</v>
      </c>
      <c r="X43" s="361">
        <f>+ﾂ.動物の死体!$AA$28</f>
        <v>0</v>
      </c>
      <c r="Y43" s="361">
        <f>+ﾃ.ばいじん!$AA$28</f>
        <v>0</v>
      </c>
      <c r="Z43" s="362">
        <f>+ﾄ.混合廃棄物その他!$AA$28</f>
        <v>0</v>
      </c>
      <c r="AA43" s="363">
        <f t="shared" si="4"/>
        <v>1380.3</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11</v>
      </c>
      <c r="I47" s="370">
        <f>+ｳ.廃油!$AL$27</f>
        <v>0</v>
      </c>
      <c r="J47" s="370">
        <f>+ｴ.廃酸!$AL$27</f>
        <v>0</v>
      </c>
      <c r="K47" s="370">
        <f>+ｵ.廃ｱﾙｶﾘ!$AL$27</f>
        <v>0</v>
      </c>
      <c r="L47" s="370">
        <f>+ｶ.廃ﾌﾟﾗ類!$AL$27</f>
        <v>0</v>
      </c>
      <c r="M47" s="370">
        <f>+ｷ.紙くず!$AL$27</f>
        <v>0</v>
      </c>
      <c r="N47" s="370">
        <f>+ｸ.木くず!$AL$27</f>
        <v>2</v>
      </c>
      <c r="O47" s="370">
        <f>+ｹ.繊維くず!$AL$27</f>
        <v>0</v>
      </c>
      <c r="P47" s="370">
        <f>+ｺ.動植物性残さ!$AL$27</f>
        <v>0</v>
      </c>
      <c r="Q47" s="370">
        <f>+ｻ.動物系固形不要物!$AL$27</f>
        <v>0</v>
      </c>
      <c r="R47" s="370">
        <f>+ｼ.ｺﾞﾑくず!$AL$27</f>
        <v>0</v>
      </c>
      <c r="S47" s="370">
        <f>+ｽ.金属くず!$AL$27</f>
        <v>11</v>
      </c>
      <c r="T47" s="370">
        <f>+ｾ.ｶﾞﾗｽ･ｺﾝｸﾘ･陶磁器くず!$AL$27</f>
        <v>0</v>
      </c>
      <c r="U47" s="370">
        <f>+ｿ.鉱さい!$AL$27</f>
        <v>0</v>
      </c>
      <c r="V47" s="370">
        <f>+ﾀ.がれき類!$AL$27</f>
        <v>1356.3</v>
      </c>
      <c r="W47" s="370">
        <f>+ﾁ.動物のふん尿!$AL$27</f>
        <v>0</v>
      </c>
      <c r="X47" s="370">
        <f>+ﾂ.動物の死体!$AL$27</f>
        <v>0</v>
      </c>
      <c r="Y47" s="370">
        <f>+ﾃ.ばいじん!$AL$27</f>
        <v>0</v>
      </c>
      <c r="Z47" s="371">
        <f>+ﾄ.混合廃棄物その他!$AL$27</f>
        <v>0</v>
      </c>
      <c r="AA47" s="372">
        <f t="shared" si="4"/>
        <v>1380.3</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11</v>
      </c>
      <c r="I49" s="422">
        <f>+ｳ.廃油!$AS$24</f>
        <v>0</v>
      </c>
      <c r="J49" s="422">
        <f>+ｴ.廃酸!$AS$24</f>
        <v>0</v>
      </c>
      <c r="K49" s="422">
        <f>+ｵ.廃ｱﾙｶﾘ!$AS$24</f>
        <v>0</v>
      </c>
      <c r="L49" s="422">
        <f>+ｶ.廃ﾌﾟﾗ類!$AS$24</f>
        <v>0</v>
      </c>
      <c r="M49" s="422">
        <f>+ｷ.紙くず!$AS$24</f>
        <v>0</v>
      </c>
      <c r="N49" s="422">
        <f>+ｸ.木くず!$AS$24</f>
        <v>2</v>
      </c>
      <c r="O49" s="422">
        <f>+ｹ.繊維くず!$AS$24</f>
        <v>0</v>
      </c>
      <c r="P49" s="422">
        <f>+ｺ.動植物性残さ!$AS$24</f>
        <v>0</v>
      </c>
      <c r="Q49" s="422">
        <f>+ｻ.動物系固形不要物!$AS$24</f>
        <v>0</v>
      </c>
      <c r="R49" s="422">
        <f>+ｼ.ｺﾞﾑくず!$AS$24</f>
        <v>0</v>
      </c>
      <c r="S49" s="422">
        <f>+ｽ.金属くず!$AS$24</f>
        <v>11</v>
      </c>
      <c r="T49" s="422">
        <f>+ｾ.ｶﾞﾗｽ･ｺﾝｸﾘ･陶磁器くず!$AS$24</f>
        <v>0</v>
      </c>
      <c r="U49" s="422">
        <f>+ｿ.鉱さい!$AS$24</f>
        <v>0</v>
      </c>
      <c r="V49" s="422">
        <f>+ﾀ.がれき類!$AS$24</f>
        <v>1356.3</v>
      </c>
      <c r="W49" s="422">
        <f>+ﾁ.動物のふん尿!$AS$24</f>
        <v>0</v>
      </c>
      <c r="X49" s="422">
        <f>+ﾂ.動物の死体!$AS$24</f>
        <v>0</v>
      </c>
      <c r="Y49" s="422">
        <f>+ﾃ.ばいじん!$AS$24</f>
        <v>0</v>
      </c>
      <c r="Z49" s="423">
        <f>+ﾄ.混合廃棄物その他!$AS$24</f>
        <v>0</v>
      </c>
      <c r="AA49" s="424">
        <f t="shared" si="4"/>
        <v>1380.3</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1011</v>
      </c>
      <c r="I63" s="406">
        <f t="shared" si="10"/>
        <v>0</v>
      </c>
      <c r="J63" s="406">
        <f t="shared" si="10"/>
        <v>0</v>
      </c>
      <c r="K63" s="406">
        <f t="shared" si="10"/>
        <v>0</v>
      </c>
      <c r="L63" s="406">
        <f t="shared" si="10"/>
        <v>40</v>
      </c>
      <c r="M63" s="406">
        <f t="shared" si="10"/>
        <v>0</v>
      </c>
      <c r="N63" s="406">
        <f t="shared" si="10"/>
        <v>3</v>
      </c>
      <c r="O63" s="406">
        <f t="shared" si="10"/>
        <v>0</v>
      </c>
      <c r="P63" s="406">
        <f t="shared" si="10"/>
        <v>0</v>
      </c>
      <c r="Q63" s="406">
        <f t="shared" si="10"/>
        <v>0</v>
      </c>
      <c r="R63" s="406">
        <f t="shared" si="10"/>
        <v>0</v>
      </c>
      <c r="S63" s="406">
        <f t="shared" si="10"/>
        <v>11</v>
      </c>
      <c r="T63" s="406">
        <f t="shared" si="10"/>
        <v>0</v>
      </c>
      <c r="U63" s="406">
        <f t="shared" si="10"/>
        <v>0</v>
      </c>
      <c r="V63" s="406">
        <f t="shared" si="10"/>
        <v>11356.3</v>
      </c>
      <c r="W63" s="406">
        <f t="shared" si="10"/>
        <v>0</v>
      </c>
      <c r="X63" s="406">
        <f t="shared" si="10"/>
        <v>0</v>
      </c>
      <c r="Y63" s="406">
        <f t="shared" si="10"/>
        <v>0</v>
      </c>
      <c r="Z63" s="406">
        <f t="shared" si="10"/>
        <v>0</v>
      </c>
      <c r="AA63" s="407">
        <f>+AA9+AA19+AA20</f>
        <v>12421.3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6月   9日</v>
      </c>
      <c r="M11" s="768"/>
      <c r="N11" s="768"/>
      <c r="O11" s="769"/>
    </row>
    <row r="12" spans="1:16" ht="13.15" customHeight="1">
      <c r="C12" s="78"/>
      <c r="O12" s="80"/>
    </row>
    <row r="13" spans="1:16" ht="13.5">
      <c r="C13" s="770" t="str">
        <f>+表紙!C36</f>
        <v>神奈川県知事</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　横浜市神奈川区羽沢町1222番地</v>
      </c>
      <c r="K16" s="759"/>
      <c r="L16" s="760"/>
      <c r="M16" s="760"/>
      <c r="N16" s="760"/>
      <c r="O16" s="761"/>
    </row>
    <row r="17" spans="1:15" ht="26.25" customHeight="1">
      <c r="C17" s="78"/>
      <c r="H17" s="23" t="s">
        <v>7</v>
      </c>
      <c r="I17" s="23"/>
      <c r="J17" s="759" t="str">
        <f>+表紙!J40</f>
        <v>　株式会社丸舗建設
　代表取締役　久木田利光</v>
      </c>
      <c r="K17" s="759"/>
      <c r="L17" s="760"/>
      <c r="M17" s="760"/>
      <c r="N17" s="760"/>
      <c r="O17" s="761"/>
    </row>
    <row r="18" spans="1:15">
      <c r="C18" s="78"/>
      <c r="J18" s="21" t="s">
        <v>8</v>
      </c>
      <c r="O18" s="79"/>
    </row>
    <row r="19" spans="1:15">
      <c r="C19" s="78"/>
      <c r="J19" s="24" t="s">
        <v>9</v>
      </c>
      <c r="K19" s="24"/>
      <c r="L19" s="772" t="str">
        <f>IF(+表紙!L42="","",+表紙!L42)</f>
        <v>045-382-1319</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　株式会社丸舗建設</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2637</v>
      </c>
      <c r="N25" s="796"/>
      <c r="O25" s="797"/>
    </row>
    <row r="26" spans="1:15" ht="18" customHeight="1">
      <c r="C26" s="505" t="s">
        <v>11</v>
      </c>
      <c r="D26" s="506"/>
      <c r="E26" s="507"/>
      <c r="F26" s="782" t="str">
        <f>+表紙!F49</f>
        <v>　横浜市神奈川区羽沢町1222番地</v>
      </c>
      <c r="G26" s="783"/>
      <c r="H26" s="783"/>
      <c r="I26" s="783"/>
      <c r="J26" s="783"/>
      <c r="K26" s="783"/>
      <c r="L26" s="126" t="s">
        <v>172</v>
      </c>
      <c r="M26" s="222"/>
      <c r="N26" s="786" t="str">
        <f>IF(+表紙!N49="","",+表紙!N49)</f>
        <v>045-382-1319</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　土木工事・舗装工事</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459</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13</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12</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11041</v>
      </c>
      <c r="I40" s="240" t="s">
        <v>4</v>
      </c>
      <c r="J40" s="485" t="s">
        <v>324</v>
      </c>
      <c r="K40" s="486"/>
      <c r="L40" s="487"/>
      <c r="M40" s="799" t="str">
        <f>+表紙!M63</f>
        <v>0</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t="str">
        <f>+表紙!M65</f>
        <v>0</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2026-08-07T02:55:49Z</dcterms:created>
  <dcterms:modified xsi:type="dcterms:W3CDTF">2026-08-07T02:55:50Z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