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1" i="94" s="1"/>
  <c r="AK27" i="82"/>
  <c r="X32" i="94"/>
  <c r="X31" i="94" s="1"/>
  <c r="X26" i="94" s="1"/>
  <c r="X18" i="82"/>
  <c r="O16" i="83"/>
  <c r="Y50" i="94" s="1"/>
  <c r="X21" i="83"/>
  <c r="AK27" i="83"/>
  <c r="H27" i="94"/>
  <c r="X27" i="94"/>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8" i="94" l="1"/>
  <c r="O14" i="94"/>
  <c r="O13" i="94"/>
  <c r="O17" i="94"/>
  <c r="O10" i="94"/>
  <c r="O16" i="94"/>
  <c r="O15" i="94"/>
  <c r="O9" i="94"/>
  <c r="O55" i="94" s="1"/>
  <c r="O12"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<sst xmlns="http://schemas.openxmlformats.org/spreadsheetml/2006/main" count="3181" uniqueCount="464">
  <si>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</si>
  <si>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</si>
  <si>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</si>
  <si>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</si>
  <si>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</si>
  <si>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</si>
  <si>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</si>
  <si>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</si>
  <si>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</si>
  <si>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</si>
  <si>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</si>
  <si>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</si>
  <si>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</si>
  <si>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</si>
  <si>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</si>
  <si>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</si>
  <si>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</si>
  <si>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</si>
  <si>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</si>
  <si>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</si>
  <si>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</si>
  <si>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</si>
  <si>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</si>
  <si>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</si>
  <si>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</si>
  <si>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</si>
  <si>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</si>
  <si>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</si>
  <si>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</si>
  <si>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</si>
  <si>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</si>
  <si>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</si>
  <si>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</si>
  <si>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</si>
  <si>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</si>
  <si>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</si>
  <si>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</si>
  <si>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</si>
  <si>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</si>
  <si>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</si>
  <si>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</si>
  <si>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</si>
  <si>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</si>
  <si>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</si>
  <si>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</si>
  <si>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</si>
  <si>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</si>
  <si>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</si>
  <si>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</si>
  <si>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</si>
  <si>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</si>
  <si>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</si>
  <si>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</si>
  <si>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</si>
  <si>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</si>
  <si>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</si>
  <si>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</si>
  <si>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</si>
  <si>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</si>
  <si>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</si>
  <si>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</si>
  <si>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</si>
  <si>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</si>
  <si>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</si>
  <si>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</si>
  <si>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</si>
  <si>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</si>
  <si>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</si>
  <si>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</si>
  <si>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</si>
  <si>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</si>
  <si>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</si>
  <si>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</si>
  <si>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</si>
  <si>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</si>
  <si>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</si>
  <si>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</si>
  <si>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</si>
  <si>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</si>
  <si>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</si>
  <si>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</si>
  <si>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</si>
  <si>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</si>
  <si>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</si>
  <si>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</si>
  <si>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</si>
  <si>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</si>
  <si>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</si>
  <si>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</si>
  <si>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</si>
  <si>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</si>
  <si>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</si>
  <si>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</si>
  <si>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</si>
  <si>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</si>
  <si>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</si>
  <si>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</si>
  <si>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</si>
  <si>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</si>
  <si>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</si>
  <si>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</si>
  <si>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</si>
  <si>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</si>
  <si>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</si>
  <si>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</si>
  <si>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</si>
  <si>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</si>
  <si>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</si>
  <si>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</si>
  <si>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</si>
  <si>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</si>
  <si>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</si>
  <si>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</si>
  <si>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</si>
  <si>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</si>
  <si>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</si>
  <si>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</si>
  <si>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</si>
  <si>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</si>
  <si>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</si>
  <si>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</si>
  <si>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</si>
  <si>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</si>
  <si>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</si>
  <si>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</si>
  <si>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</si>
  <si>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</si>
  <si>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</si>
  <si>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</si>
  <si>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</si>
  <si>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</si>
  <si>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</si>
  <si>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</si>
  <si>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</si>
  <si>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</si>
  <si>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</si>
  <si>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</si>
  <si>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</si>
  <si>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</si>
  <si>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</si>
  <si>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</si>
  <si>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</si>
  <si>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</si>
  <si>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</si>
  <si>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</si>
  <si>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</si>
  <si>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</si>
  <si>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</si>
  <si>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</si>
  <si>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</si>
  <si>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</si>
  <si>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</si>
  <si>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</si>
  <si>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</si>
  <si>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</si>
  <si>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</si>
  <si>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</si>
  <si>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</si>
  <si>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</si>
  <si>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</si>
  <si>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</si>
  <si>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</si>
  <si>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</si>
  <si>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</si>
  <si>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</si>
  <si>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</si>
  <si>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</si>
  <si>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</si>
  <si>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</si>
  <si>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</si>
  <si>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</si>
  <si>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</si>
  <si>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</si>
  <si>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</si>
  <si>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</si>
  <si>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</si>
  <si>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</si>
  <si>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</si>
  <si>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</si>
  <si>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</si>
  <si>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</si>
  <si>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</si>
  <si>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</si>
  <si>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</si>
  <si>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</si>
  <si>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</si>
  <si>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</si>
  <si>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</si>
  <si>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</si>
  <si>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</si>
  <si>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</si>
  <si>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</si>
  <si>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</si>
  <si>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</si>
  <si>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</si>
  <si>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</si>
  <si>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</si>
  <si>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</si>
  <si>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</si>
  <si>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</si>
  <si>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</si>
  <si>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</si>
  <si>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</si>
  <si>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</si>
  <si>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</si>
  <si>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</si>
  <si>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</si>
  <si>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</si>
  <si>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</si>
  <si>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</si>
  <si>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</si>
  <si>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</si>
  <si>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</si>
  <si>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</si>
  <si>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</si>
  <si>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</si>
  <si>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</si>
  <si>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</si>
  <si>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</si>
  <si>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</si>
  <si>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</si>
  <si>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</si>
  <si>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</si>
  <si>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</si>
  <si>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</si>
  <si>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</si>
  <si>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</si>
  <si>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</si>
  <si>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</si>
  <si>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</si>
  <si>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</si>
  <si>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</si>
  <si>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</si>
  <si>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</si>
  <si>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</si>
  <si>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</si>
  <si>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</si>
  <si>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</si>
  <si>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</si>
  <si>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</si>
  <si>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</si>
  <si>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</si>
  <si>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</si>
  <si>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</si>
  <si>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</si>
  <si>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</si>
  <si>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</si>
  <si>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</si>
  <si>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</si>
  <si>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</si>
  <si>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</si>
  <si>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</si>
  <si>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</si>
  <si>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</si>
  <si>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</si>
  <si>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</si>
  <si>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</si>
  <si>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</si>
  <si>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</si>
  <si>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</si>
  <si>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</si>
  <si>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</si>
  <si>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</si>
  <si>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</si>
  <si>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</si>
  <si>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</si>
  <si>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</si>
  <si>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</si>
  <si>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</si>
  <si>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</si>
  <si>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</si>
  <si>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</si>
  <si>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</si>
  <si>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</si>
  <si>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</si>
  <si>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</si>
  <si>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</si>
  <si>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</si>
  <si>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</si>
  <si>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</si>
  <si>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</si>
  <si>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</si>
  <si>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</si>
  <si>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</si>
  <si>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</si>
  <si>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</si>
  <si>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</si>
  <si>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</si>
  <si>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</si>
  <si>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</si>
  <si>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</si>
  <si>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</si>
  <si>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</si>
  <si>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</si>
  <si>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</si>
  <si>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</si>
  <si>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</si>
  <si>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</si>
  <si>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</si>
  <si>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</si>
  <si>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</si>
  <si>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</si>
  <si>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</si>
  <si>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</si>
  <si>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</si>
  <si>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</si>
  <si>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</si>
  <si>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</si>
  <si>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</si>
  <si>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</si>
  <si>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</si>
  <si>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</si>
  <si>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</si>
  <si>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</si>
  <si>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</si>
  <si>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</si>
  <si>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</si>
  <si>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</si>
  <si>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</si>
  <si>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</si>
  <si>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</si>
  <si>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</si>
  <si>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</si>
  <si>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</si>
  <si>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</si>
  <si>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</si>
  <si>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</si>
  <si>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</si>
  <si>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</si>
  <si>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</si>
  <si>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</si>
  <si>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</si>
  <si>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</si>
  <si>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</si>
  <si>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</si>
  <si>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</si>
  <si>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</si>
  <si>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</si>
  <si>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</si>
  <si>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</si>
  <si>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</si>
  <si>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</si>
  <si>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</si>
  <si>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</si>
  <si>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</si>
  <si>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</si>
  <si>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</si>
  <si>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</si>
  <si>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</si>
  <si>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</si>
  <si>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</si>
  <si>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</si>
  <si>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</si>
  <si>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</si>
  <si>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</si>
  <si>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</si>
  <si>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</si>
  <si>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</si>
  <si>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</si>
  <si>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</si>
  <si>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</si>
  <si>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</si>
  <si>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</si>
  <si>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</si>
  <si>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</si>
  <si>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</si>
  <si>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</si>
  <si>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</si>
  <si>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</si>
  <si>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</si>
  <si>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</si>
  <si>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</si>
  <si>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</si>
  <si>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</si>
  <si>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</si>
  <si>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</si>
  <si>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</si>
  <si>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</si>
  <si>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</si>
  <si>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</si>
  <si>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</si>
  <si>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</si>
  <si>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</si>
  <si>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</si>
  <si>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</si>
  <si>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</si>
  <si>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</si>
  <si>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</si>
  <si>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</si>
  <si>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</si>
  <si>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</si>
  <si>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</si>
  <si>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</si>
  <si>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</si>
  <si>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</si>
  <si>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</si>
  <si>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</si>
  <si>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</si>
  <si>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</si>
  <si>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</si>
  <si>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</si>
  <si>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</si>
  <si>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</si>
  <si>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</si>
  <si>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</si>
  <si>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</si>
  <si>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</si>
  <si>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</si>
  <si>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</si>
  <si>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</si>
  <si>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</si>
  <si>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</si>
  <si>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</si>
  <si>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</si>
  <si>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</si>
  <si>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</si>
  <si>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</si>
  <si>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</si>
  <si>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</si>
  <si>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</si>
  <si>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</si>
  <si>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</si>
  <si>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</si>
  <si>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</si>
  <si>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</si>
  <si>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</si>
  <si>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</si>
  <si>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</si>
  <si>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</si>
  <si>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</si>
  <si>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</si>
  <si>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</si>
  <si>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</si>
  <si>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</si>
  <si>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</si>
  <si>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</si>
  <si>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</si>
  <si>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</si>
  <si>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</si>
  <si>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</si>
  <si>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</si>
  <si>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</si>
  <si>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</si>
  <si>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</si>
  <si>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</si>
  <si>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</si>
  <si>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横浜市泉区岡津町1573番地</t>
    <phoneticPr fontId="3"/>
  </si>
  <si>
    <t>石田建設株式会社
代表取締役　石田　典明</t>
    <phoneticPr fontId="3"/>
  </si>
  <si>
    <t>石田建設株式会社</t>
    <phoneticPr fontId="3"/>
  </si>
  <si>
    <t>045-811-4721</t>
    <phoneticPr fontId="3"/>
  </si>
  <si>
    <t>横浜市長</t>
    <phoneticPr fontId="3"/>
  </si>
  <si>
    <t>Ｄ－建設業</t>
    <phoneticPr fontId="3"/>
  </si>
  <si>
    <t>汚泥→脱水→再生資源
廃油→焼却→埋立
廃プラ→破砕→再資源化
紙くず→破砕→再資源化
木くず→破砕→再資源化
金属くず→破砕→再資源化
がれき類→破砕→再資源化
混合廃棄物→破砕・選別代表取締役→再資源化</t>
    <rPh sb="0" eb="2">
      <t>オデイ</t>
    </rPh>
    <rPh sb="3" eb="5">
      <t>ダッスイ</t>
    </rPh>
    <rPh sb="6" eb="10">
      <t>サイセイシゲン</t>
    </rPh>
    <rPh sb="11" eb="13">
      <t>ハイユ</t>
    </rPh>
    <rPh sb="14" eb="16">
      <t>ショウキャク</t>
    </rPh>
    <rPh sb="17" eb="19">
      <t>ウメタテ</t>
    </rPh>
    <rPh sb="20" eb="21">
      <t>ハイ</t>
    </rPh>
    <rPh sb="24" eb="26">
      <t>ハサイ</t>
    </rPh>
    <rPh sb="27" eb="31">
      <t>サイシゲンカ</t>
    </rPh>
    <rPh sb="32" eb="33">
      <t>カミ</t>
    </rPh>
    <rPh sb="36" eb="38">
      <t>ハサイ</t>
    </rPh>
    <rPh sb="39" eb="43">
      <t>サイシゲンカ</t>
    </rPh>
    <rPh sb="48" eb="55">
      <t>ハサイヤジルシサイシゲンカ</t>
    </rPh>
    <rPh sb="56" eb="58">
      <t>キンゾク</t>
    </rPh>
    <rPh sb="60" eb="68">
      <t>ヤジルシハサイヤジルシサイシゲンカ</t>
    </rPh>
    <rPh sb="72" eb="73">
      <t>ルイ</t>
    </rPh>
    <rPh sb="73" eb="81">
      <t>ヤジルシハサイヤジルシサイシゲンカ</t>
    </rPh>
    <rPh sb="82" eb="84">
      <t>コンゴウ</t>
    </rPh>
    <rPh sb="84" eb="87">
      <t>ハイキブツ</t>
    </rPh>
    <phoneticPr fontId="3"/>
  </si>
  <si>
    <t xml:space="preserve">代表取締役
　　｜―環境マネジメント部
廃棄物処理統括責任者　
　　｜
工務部長（産業廃棄物管理責任者）
　　｜
各部門（各現場責任者）
</t>
    <rPh sb="0" eb="5">
      <t>ダイトリ</t>
    </rPh>
    <rPh sb="10" eb="12">
      <t>カンキョウ</t>
    </rPh>
    <rPh sb="18" eb="19">
      <t>ブ</t>
    </rPh>
    <rPh sb="20" eb="23">
      <t>ハイキブツ</t>
    </rPh>
    <rPh sb="23" eb="25">
      <t>ショリ</t>
    </rPh>
    <rPh sb="25" eb="27">
      <t>トウカツ</t>
    </rPh>
    <rPh sb="27" eb="30">
      <t>セキニンシャ</t>
    </rPh>
    <rPh sb="36" eb="40">
      <t>コウムブチョウ</t>
    </rPh>
    <rPh sb="41" eb="43">
      <t>サンギョウ</t>
    </rPh>
    <rPh sb="43" eb="46">
      <t>ハイキブツ</t>
    </rPh>
    <rPh sb="46" eb="48">
      <t>カンリ</t>
    </rPh>
    <rPh sb="48" eb="50">
      <t>セキニン</t>
    </rPh>
    <rPh sb="50" eb="51">
      <t>シャ</t>
    </rPh>
    <rPh sb="57" eb="60">
      <t>カクブモン</t>
    </rPh>
    <rPh sb="61" eb="64">
      <t>カクゲンバ</t>
    </rPh>
    <rPh sb="64" eb="67">
      <t>セキニンシャ</t>
    </rPh>
    <phoneticPr fontId="3"/>
  </si>
  <si>
    <t>分別を徹底して混合廃棄物の削減を行う。</t>
    <rPh sb="0" eb="2">
      <t>ブンベツ</t>
    </rPh>
    <rPh sb="3" eb="5">
      <t>テッテイ</t>
    </rPh>
    <rPh sb="7" eb="12">
      <t>コンゴウハイキブツ</t>
    </rPh>
    <rPh sb="13" eb="15">
      <t>サクゲン</t>
    </rPh>
    <rPh sb="16" eb="17">
      <t>オコナ</t>
    </rPh>
    <phoneticPr fontId="3"/>
  </si>
  <si>
    <t>弊社は、公共工事95％の土木工事業者なので横浜市発注の雪渓に基づきリサイクル法の届出
通りに処分しております。その他の産業廃棄物は、各作業所毎にて、産業廃棄物業者と委託契
約を交わし、分別コンテナーを設置し、その業者に運搬処分を依頼し、マニフェスト伝票で
管理しています。</t>
    <rPh sb="0" eb="2">
      <t>ヘイシャ</t>
    </rPh>
    <rPh sb="4" eb="8">
      <t>コウキョウコウジ</t>
    </rPh>
    <rPh sb="12" eb="14">
      <t>ドボク</t>
    </rPh>
    <rPh sb="14" eb="16">
      <t>コウジ</t>
    </rPh>
    <rPh sb="16" eb="18">
      <t>ギョウシャ</t>
    </rPh>
    <rPh sb="21" eb="24">
      <t>ヨコハマシ</t>
    </rPh>
    <rPh sb="24" eb="26">
      <t>ハッチュウ</t>
    </rPh>
    <rPh sb="27" eb="29">
      <t>セッケイ</t>
    </rPh>
    <rPh sb="30" eb="31">
      <t>モト</t>
    </rPh>
    <rPh sb="38" eb="39">
      <t>ホウ</t>
    </rPh>
    <rPh sb="40" eb="41">
      <t>トド</t>
    </rPh>
    <rPh sb="41" eb="42">
      <t>デ</t>
    </rPh>
    <rPh sb="43" eb="44">
      <t>ドオ</t>
    </rPh>
    <rPh sb="46" eb="48">
      <t>ショブン</t>
    </rPh>
    <rPh sb="57" eb="58">
      <t>タ</t>
    </rPh>
    <rPh sb="59" eb="64">
      <t>サンギョウハイキブツ</t>
    </rPh>
    <rPh sb="66" eb="70">
      <t>カクサギョウショ</t>
    </rPh>
    <rPh sb="70" eb="71">
      <t>ゴト</t>
    </rPh>
    <rPh sb="74" eb="81">
      <t>サンギョウハイキブツギョウシャ</t>
    </rPh>
    <rPh sb="82" eb="84">
      <t>イタク</t>
    </rPh>
    <rPh sb="84" eb="85">
      <t>ケイ</t>
    </rPh>
    <rPh sb="86" eb="87">
      <t>ヤク</t>
    </rPh>
    <rPh sb="88" eb="89">
      <t>カ</t>
    </rPh>
    <rPh sb="92" eb="94">
      <t>ブンベツ</t>
    </rPh>
    <rPh sb="100" eb="102">
      <t>セッチ</t>
    </rPh>
    <rPh sb="106" eb="108">
      <t>ギョウシャ</t>
    </rPh>
    <rPh sb="109" eb="111">
      <t>ウンパン</t>
    </rPh>
    <rPh sb="111" eb="113">
      <t>ショブン</t>
    </rPh>
    <rPh sb="114" eb="116">
      <t>イライ</t>
    </rPh>
    <rPh sb="124" eb="126">
      <t>デンピョウ</t>
    </rPh>
    <rPh sb="128" eb="130">
      <t>カンリ</t>
    </rPh>
    <phoneticPr fontId="3"/>
  </si>
  <si>
    <t>産業廃棄物は、適切に再生工場に運び、リサイクルし製品として使用しております。</t>
    <rPh sb="0" eb="5">
      <t>サンギョウハイキブツ</t>
    </rPh>
    <rPh sb="7" eb="9">
      <t>テキセツ</t>
    </rPh>
    <rPh sb="10" eb="14">
      <t>サイセイコウジョウ</t>
    </rPh>
    <rPh sb="15" eb="16">
      <t>ハコ</t>
    </rPh>
    <rPh sb="24" eb="26">
      <t>セイヒン</t>
    </rPh>
    <rPh sb="29" eb="31">
      <t>シヨウ</t>
    </rPh>
    <phoneticPr fontId="3"/>
  </si>
  <si>
    <t>特になし（仕事の受注により数量は、変わります）</t>
    <rPh sb="0" eb="1">
      <t>トク</t>
    </rPh>
    <rPh sb="5" eb="7">
      <t>シゴト</t>
    </rPh>
    <rPh sb="8" eb="10">
      <t>ジュチュウ</t>
    </rPh>
    <rPh sb="13" eb="15">
      <t>スウリョウ</t>
    </rPh>
    <rPh sb="17" eb="18">
      <t>カ</t>
    </rPh>
    <phoneticPr fontId="3"/>
  </si>
  <si>
    <t>特になし</t>
    <rPh sb="0" eb="1">
      <t>トク</t>
    </rPh>
    <phoneticPr fontId="3"/>
  </si>
  <si>
    <t>横浜市より受注した工事で、南本牧ふ頭廃棄物処分場の場合は、自社トラックで運搬し、埋立材としています。</t>
    <rPh sb="0" eb="3">
      <t>ヨコハマシ</t>
    </rPh>
    <rPh sb="5" eb="7">
      <t>ジュチュウ</t>
    </rPh>
    <rPh sb="9" eb="11">
      <t>コウジ</t>
    </rPh>
    <rPh sb="13" eb="16">
      <t>ミナミホンモク</t>
    </rPh>
    <rPh sb="17" eb="18">
      <t>トウ</t>
    </rPh>
    <rPh sb="18" eb="24">
      <t>ハイキブツショブンジョウ</t>
    </rPh>
    <rPh sb="25" eb="27">
      <t>バアイ</t>
    </rPh>
    <rPh sb="29" eb="31">
      <t>ジシャ</t>
    </rPh>
    <rPh sb="36" eb="38">
      <t>ウンパン</t>
    </rPh>
    <rPh sb="40" eb="43">
      <t>ウメタテザイ</t>
    </rPh>
    <phoneticPr fontId="3"/>
  </si>
  <si>
    <t>横浜市より受注した工事で、南本牧ふ頭廃棄物処分場の場合は、自社トラックで運搬し、埋立材として廃棄します。</t>
    <rPh sb="0" eb="3">
      <t>ヨコハマシ</t>
    </rPh>
    <rPh sb="5" eb="7">
      <t>ジュチュウ</t>
    </rPh>
    <rPh sb="9" eb="11">
      <t>コウジ</t>
    </rPh>
    <rPh sb="13" eb="16">
      <t>ミナミホンモク</t>
    </rPh>
    <rPh sb="17" eb="18">
      <t>トウ</t>
    </rPh>
    <rPh sb="18" eb="24">
      <t>ハイキブツショブンジョウ</t>
    </rPh>
    <rPh sb="25" eb="27">
      <t>バアイ</t>
    </rPh>
    <rPh sb="29" eb="31">
      <t>ジシャ</t>
    </rPh>
    <rPh sb="36" eb="38">
      <t>ウンパン</t>
    </rPh>
    <rPh sb="40" eb="43">
      <t>ウメタテザイ</t>
    </rPh>
    <rPh sb="46" eb="48">
      <t>ハイキ</t>
    </rPh>
    <phoneticPr fontId="3"/>
  </si>
  <si>
    <t>横浜市指定工場のリサイクル工場に排出します。</t>
    <rPh sb="0" eb="7">
      <t>ヨコハマシシテイコウジョウ</t>
    </rPh>
    <rPh sb="13" eb="15">
      <t>コウジョウ</t>
    </rPh>
    <rPh sb="16" eb="18">
      <t>ハイシュツ</t>
    </rPh>
    <phoneticPr fontId="3"/>
  </si>
  <si>
    <t>土木工事業.</t>
    <phoneticPr fontId="3"/>
  </si>
  <si>
    <t>令和    7年    4月  23日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</si>
</sst>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6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6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B37" zoomScale="115" zoomScaleNormal="115" zoomScaleSheetLayoutView="115"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463</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2625</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451</v>
      </c>
      <c r="G54" s="631"/>
      <c r="H54" s="631"/>
      <c r="I54" s="631"/>
      <c r="J54" s="631"/>
      <c r="K54" s="631"/>
      <c r="L54" s="32" t="s">
        <v>48</v>
      </c>
      <c r="M54" s="32"/>
      <c r="N54" s="635" t="s">
        <v>462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1721</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17</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9</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9432.7999999999993</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7107</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456</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457</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458</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458</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458</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458</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459</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460</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9432.7999999999993</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9432.7999999999993</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457</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7107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7107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461</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66.5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v>
      </c>
      <c r="P27" s="718"/>
      <c r="Q27" s="718"/>
      <c r="R27" s="718"/>
      <c r="S27" s="49" t="s">
        <v>38</v>
      </c>
      <c r="T27" s="70"/>
      <c r="U27" s="70"/>
      <c r="X27" s="68" t="s">
        <v>39</v>
      </c>
      <c r="Y27" s="71"/>
      <c r="AG27" s="58"/>
      <c r="AH27" s="58"/>
      <c r="AI27" s="58"/>
      <c r="AJ27" s="58"/>
      <c r="AK27" s="668">
        <f>+AG18+O27</f>
        <v>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66.5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66.5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9074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7000</v>
      </c>
      <c r="P27" s="718"/>
      <c r="Q27" s="718"/>
      <c r="R27" s="718"/>
      <c r="S27" s="49" t="s">
        <v>38</v>
      </c>
      <c r="T27" s="70"/>
      <c r="U27" s="70"/>
      <c r="X27" s="68" t="s">
        <v>39</v>
      </c>
      <c r="Y27" s="71"/>
      <c r="AG27" s="58"/>
      <c r="AH27" s="58"/>
      <c r="AI27" s="58"/>
      <c r="AJ27" s="58"/>
      <c r="AK27" s="668">
        <f>+AG18+O27</f>
        <v>7000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9074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9074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石田建設株式会社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15.9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v>
      </c>
      <c r="P27" s="718"/>
      <c r="Q27" s="718"/>
      <c r="R27" s="718"/>
      <c r="S27" s="49" t="s">
        <v>38</v>
      </c>
      <c r="T27" s="70"/>
      <c r="U27" s="70"/>
      <c r="X27" s="68" t="s">
        <v>39</v>
      </c>
      <c r="Y27" s="71"/>
      <c r="AG27" s="58"/>
      <c r="AH27" s="58"/>
      <c r="AI27" s="58"/>
      <c r="AJ27" s="58"/>
      <c r="AK27" s="668">
        <f>+AG18+O27</f>
        <v>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15.9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石田建設株式会社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93.2</v>
      </c>
      <c r="I9" s="377">
        <f>IF(OR(ｳ.廃油!F24&gt;0,ｳ.廃油!F24&lt;0),ｳ.廃油!F24,IF(I$19&gt;0,"0",0))</f>
        <v>7.7</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4.0999999999999996</v>
      </c>
      <c r="M9" s="377">
        <f>IF(OR(ｷ.紙くず!F24&gt;0,ｷ.紙くず!F24&lt;0),ｷ.紙くず!F24,IF(M$19&gt;0,"0",0))</f>
        <v>8</v>
      </c>
      <c r="N9" s="377">
        <f>IF(OR(ｸ.木くず!F24&gt;0,ｸ.木くず!F24&lt;0),ｸ.木くず!F24,IF(N$19&gt;0,"0",0))</f>
        <v>162.69999999999999</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66.5</v>
      </c>
      <c r="T9" s="377">
        <f>IF(OR(ｾ.ｶﾞﾗｽ･ｺﾝｸﾘ･陶磁器くず!F24&gt;0,ｾ.ｶﾞﾗｽ･ｺﾝｸﾘ･陶磁器くず!F24&lt;0),ｾ.ｶﾞﾗｽ･ｺﾝｸﾘ･陶磁器くず!F24,IF(T$19&gt;0,"0",0))</f>
        <v>0.7</v>
      </c>
      <c r="U9" s="377">
        <f>IF(OR(ｿ.鉱さい!F24&gt;0,ｿ.鉱さい!F24&lt;0),ｿ.鉱さい!F24,IF(U$19&gt;0,"0",0))</f>
        <v>0</v>
      </c>
      <c r="V9" s="377">
        <f>IF(OR(ﾀ.がれき類!F24&gt;0,ﾀ.がれき類!F24&lt;0),ﾀ.がれき類!F24,IF(V$19&gt;0,"0",0))</f>
        <v>9074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15.9</v>
      </c>
      <c r="AA9" s="379">
        <f>IF(SUM(G9:Z9)&gt;0,SUM(G9:Z9),IF(AA$19&gt;0,"0",0))</f>
        <v>9432.7999999999993</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93.2</v>
      </c>
      <c r="I14" s="383">
        <f>IF(OR(ｳ.廃油!F29&gt;0,ｳ.廃油!F29&lt;0),ｳ.廃油!F29,IF(I$19&gt;0,"0",0))</f>
        <v>7.7</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4.0999999999999996</v>
      </c>
      <c r="M14" s="383">
        <f>IF(OR(ｷ.紙くず!F29&gt;0,ｷ.紙くず!F29&lt;0),ｷ.紙くず!F29,IF(M$19&gt;0,"0",0))</f>
        <v>8</v>
      </c>
      <c r="N14" s="383">
        <f>IF(OR(ｸ.木くず!F29&gt;0,ｸ.木くず!F29&lt;0),ｸ.木くず!F29,IF(N$19&gt;0,"0",0))</f>
        <v>162.69999999999999</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66.5</v>
      </c>
      <c r="T14" s="383">
        <f>IF(OR(ｾ.ｶﾞﾗｽ･ｺﾝｸﾘ･陶磁器くず!F29&gt;0,ｾ.ｶﾞﾗｽ･ｺﾝｸﾘ･陶磁器くず!F29&lt;0),ｾ.ｶﾞﾗｽ･ｺﾝｸﾘ･陶磁器くず!F29,IF(T$19&gt;0,"0",0))</f>
        <v>0.7</v>
      </c>
      <c r="U14" s="383">
        <f>IF(OR(ｿ.鉱さい!F29&gt;0,ｿ.鉱さい!F29&lt;0),ｿ.鉱さい!F29,IF(U$19&gt;0,"0",0))</f>
        <v>0</v>
      </c>
      <c r="V14" s="383">
        <f>IF(OR(ﾀ.がれき類!F29&gt;0,ﾀ.がれき類!F29&lt;0),ﾀ.がれき類!F29,IF(V$19&gt;0,"0",0))</f>
        <v>9074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15.9</v>
      </c>
      <c r="AA14" s="385">
        <f t="shared" si="0"/>
        <v>9432.7999999999993</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93.2</v>
      </c>
      <c r="I16" s="383">
        <f>IF(OR(ｳ.廃油!F31&gt;0,ｳ.廃油!F31&lt;0),ｳ.廃油!F31,IF(I$19&gt;0,"0",0))</f>
        <v>7.7</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4.0999999999999996</v>
      </c>
      <c r="M16" s="383">
        <f>IF(OR(ｷ.紙くず!F31&gt;0,ｷ.紙くず!F31&lt;0),ｷ.紙くず!F31,IF(M$19&gt;0,"0",0))</f>
        <v>8</v>
      </c>
      <c r="N16" s="383">
        <f>IF(OR(ｸ.木くず!F31&gt;0,ｸ.木くず!F31&lt;0),ｸ.木くず!F31,IF(N$19&gt;0,"0",0))</f>
        <v>162.69999999999999</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66.5</v>
      </c>
      <c r="T16" s="383">
        <f>IF(OR(ｾ.ｶﾞﾗｽ･ｺﾝｸﾘ･陶磁器くず!F31&gt;0,ｾ.ｶﾞﾗｽ･ｺﾝｸﾘ･陶磁器くず!F31&lt;0),ｾ.ｶﾞﾗｽ･ｺﾝｸﾘ･陶磁器くず!F31,IF(T$19&gt;0,"0",0))</f>
        <v>0.7</v>
      </c>
      <c r="U16" s="383">
        <f>IF(OR(ｿ.鉱さい!F31&gt;0,ｿ.鉱さい!F31&lt;0),ｿ.鉱さい!F31,IF(U$19&gt;0,"0",0))</f>
        <v>0</v>
      </c>
      <c r="V16" s="383">
        <f>IF(OR(ﾀ.がれき類!F31&gt;0,ﾀ.がれき類!F31&lt;0),ﾀ.がれき類!F31,IF(V$19&gt;0,"0",0))</f>
        <v>9074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15.9</v>
      </c>
      <c r="AA16" s="385">
        <f t="shared" si="0"/>
        <v>9432.7999999999993</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50</v>
      </c>
      <c r="I19" s="389">
        <f t="shared" si="1"/>
        <v>0</v>
      </c>
      <c r="J19" s="389">
        <f t="shared" si="1"/>
        <v>0</v>
      </c>
      <c r="K19" s="389">
        <f t="shared" si="1"/>
        <v>0</v>
      </c>
      <c r="L19" s="389">
        <f t="shared" si="1"/>
        <v>1</v>
      </c>
      <c r="M19" s="389">
        <f t="shared" si="1"/>
        <v>1</v>
      </c>
      <c r="N19" s="389">
        <f t="shared" si="1"/>
        <v>2</v>
      </c>
      <c r="O19" s="389">
        <f t="shared" si="1"/>
        <v>0</v>
      </c>
      <c r="P19" s="389">
        <f t="shared" si="1"/>
        <v>0</v>
      </c>
      <c r="Q19" s="389">
        <f t="shared" si="1"/>
        <v>0</v>
      </c>
      <c r="R19" s="389">
        <f t="shared" si="1"/>
        <v>0</v>
      </c>
      <c r="S19" s="389">
        <f t="shared" si="1"/>
        <v>50</v>
      </c>
      <c r="T19" s="389">
        <f t="shared" si="1"/>
        <v>0</v>
      </c>
      <c r="U19" s="389">
        <f t="shared" si="1"/>
        <v>0</v>
      </c>
      <c r="V19" s="389">
        <f t="shared" si="1"/>
        <v>7000</v>
      </c>
      <c r="W19" s="389">
        <f t="shared" si="1"/>
        <v>0</v>
      </c>
      <c r="X19" s="389">
        <f t="shared" si="1"/>
        <v>0</v>
      </c>
      <c r="Y19" s="389">
        <f t="shared" si="1"/>
        <v>0</v>
      </c>
      <c r="Z19" s="390">
        <f t="shared" si="1"/>
        <v>3</v>
      </c>
      <c r="AA19" s="391">
        <f t="shared" ref="AA19:AA25" si="2">SUM(G19:Z19)</f>
        <v>7107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50</v>
      </c>
      <c r="I37" s="424">
        <f t="shared" si="8"/>
        <v>0</v>
      </c>
      <c r="J37" s="424">
        <f t="shared" si="8"/>
        <v>0</v>
      </c>
      <c r="K37" s="424">
        <f t="shared" si="8"/>
        <v>0</v>
      </c>
      <c r="L37" s="424">
        <f t="shared" si="8"/>
        <v>1</v>
      </c>
      <c r="M37" s="424">
        <f t="shared" si="8"/>
        <v>1</v>
      </c>
      <c r="N37" s="424">
        <f t="shared" si="8"/>
        <v>2</v>
      </c>
      <c r="O37" s="424">
        <f t="shared" si="8"/>
        <v>0</v>
      </c>
      <c r="P37" s="424">
        <f t="shared" si="8"/>
        <v>0</v>
      </c>
      <c r="Q37" s="424">
        <f t="shared" si="8"/>
        <v>0</v>
      </c>
      <c r="R37" s="424">
        <f t="shared" si="8"/>
        <v>0</v>
      </c>
      <c r="S37" s="424">
        <f t="shared" si="8"/>
        <v>50</v>
      </c>
      <c r="T37" s="424">
        <f t="shared" si="8"/>
        <v>0</v>
      </c>
      <c r="U37" s="424">
        <f t="shared" si="8"/>
        <v>0</v>
      </c>
      <c r="V37" s="424">
        <f t="shared" si="8"/>
        <v>7000</v>
      </c>
      <c r="W37" s="424">
        <f t="shared" si="8"/>
        <v>0</v>
      </c>
      <c r="X37" s="424">
        <f t="shared" si="8"/>
        <v>0</v>
      </c>
      <c r="Y37" s="424">
        <f t="shared" si="8"/>
        <v>0</v>
      </c>
      <c r="Z37" s="425">
        <f t="shared" si="8"/>
        <v>3</v>
      </c>
      <c r="AA37" s="426">
        <f t="shared" si="4"/>
        <v>7107</v>
      </c>
    </row>
    <row r="38" spans="2:27" ht="24" customHeight="1" x14ac:dyDescent="0.15">
      <c r="B38" s="170"/>
      <c r="C38" s="809"/>
      <c r="D38" s="227"/>
      <c r="E38" s="225" t="s">
        <v>319</v>
      </c>
      <c r="F38" s="443"/>
      <c r="G38" s="415">
        <f t="shared" ref="G38:Z38" si="9">SUM(G39:G41)</f>
        <v>0</v>
      </c>
      <c r="H38" s="415">
        <f t="shared" si="9"/>
        <v>50</v>
      </c>
      <c r="I38" s="415">
        <f t="shared" si="9"/>
        <v>0</v>
      </c>
      <c r="J38" s="415">
        <f t="shared" si="9"/>
        <v>0</v>
      </c>
      <c r="K38" s="415">
        <f t="shared" si="9"/>
        <v>0</v>
      </c>
      <c r="L38" s="415">
        <f t="shared" si="9"/>
        <v>1</v>
      </c>
      <c r="M38" s="415">
        <f t="shared" si="9"/>
        <v>1</v>
      </c>
      <c r="N38" s="415">
        <f t="shared" si="9"/>
        <v>2</v>
      </c>
      <c r="O38" s="415">
        <f t="shared" si="9"/>
        <v>0</v>
      </c>
      <c r="P38" s="415">
        <f t="shared" si="9"/>
        <v>0</v>
      </c>
      <c r="Q38" s="415">
        <f t="shared" si="9"/>
        <v>0</v>
      </c>
      <c r="R38" s="415">
        <f t="shared" si="9"/>
        <v>0</v>
      </c>
      <c r="S38" s="415">
        <f t="shared" si="9"/>
        <v>50</v>
      </c>
      <c r="T38" s="415">
        <f t="shared" si="9"/>
        <v>0</v>
      </c>
      <c r="U38" s="415">
        <f t="shared" si="9"/>
        <v>0</v>
      </c>
      <c r="V38" s="415">
        <f t="shared" si="9"/>
        <v>7000</v>
      </c>
      <c r="W38" s="415">
        <f t="shared" si="9"/>
        <v>0</v>
      </c>
      <c r="X38" s="415">
        <f t="shared" si="9"/>
        <v>0</v>
      </c>
      <c r="Y38" s="415">
        <f t="shared" si="9"/>
        <v>0</v>
      </c>
      <c r="Z38" s="416">
        <f t="shared" si="9"/>
        <v>3</v>
      </c>
      <c r="AA38" s="417">
        <f t="shared" si="4"/>
        <v>7107</v>
      </c>
    </row>
    <row r="39" spans="2:27" ht="24" customHeight="1" x14ac:dyDescent="0.15">
      <c r="B39" s="170"/>
      <c r="C39" s="809"/>
      <c r="D39" s="228"/>
      <c r="E39" s="223"/>
      <c r="F39" s="221" t="s">
        <v>233</v>
      </c>
      <c r="G39" s="418">
        <f>+ｱ.燃え殻!$Z$28</f>
        <v>0</v>
      </c>
      <c r="H39" s="418">
        <f>+ｲ.汚泥!$Z$28</f>
        <v>50</v>
      </c>
      <c r="I39" s="418">
        <f>+ｳ.廃油!$Z$28</f>
        <v>0</v>
      </c>
      <c r="J39" s="418">
        <f>+ｴ.廃酸!$Z$28</f>
        <v>0</v>
      </c>
      <c r="K39" s="418">
        <f>+ｵ.廃ｱﾙｶﾘ!$Z$28</f>
        <v>0</v>
      </c>
      <c r="L39" s="418">
        <f>+ｶ.廃ﾌﾟﾗ類!$Z$28</f>
        <v>1</v>
      </c>
      <c r="M39" s="418">
        <f>+ｷ.紙くず!$Z$28</f>
        <v>1</v>
      </c>
      <c r="N39" s="418">
        <f>+ｸ.木くず!$Z$28</f>
        <v>2</v>
      </c>
      <c r="O39" s="418">
        <f>+ｹ.繊維くず!$Z$28</f>
        <v>0</v>
      </c>
      <c r="P39" s="418">
        <f>+ｺ.動植物性残さ!$Z$28</f>
        <v>0</v>
      </c>
      <c r="Q39" s="418">
        <f>+ｻ.動物系固形不要物!$Z$28</f>
        <v>0</v>
      </c>
      <c r="R39" s="418">
        <f>+ｼ.ｺﾞﾑくず!$Z$28</f>
        <v>0</v>
      </c>
      <c r="S39" s="418">
        <f>+ｽ.金属くず!$Z$28</f>
        <v>50</v>
      </c>
      <c r="T39" s="418">
        <f>+ｾ.ｶﾞﾗｽ･ｺﾝｸﾘ･陶磁器くず!$Z$28</f>
        <v>0</v>
      </c>
      <c r="U39" s="418">
        <f>+ｿ.鉱さい!$Z$28</f>
        <v>0</v>
      </c>
      <c r="V39" s="418">
        <f>+ﾀ.がれき類!$Z$28</f>
        <v>7000</v>
      </c>
      <c r="W39" s="418">
        <f>+ﾁ.動物のふん尿!$Z$28</f>
        <v>0</v>
      </c>
      <c r="X39" s="418">
        <f>+ﾂ.動物の死体!$Z$28</f>
        <v>0</v>
      </c>
      <c r="Y39" s="418">
        <f>+ﾃ.ばいじん!$Z$28</f>
        <v>0</v>
      </c>
      <c r="Z39" s="419">
        <f>+ﾄ.混合廃棄物その他!$Z$28</f>
        <v>3</v>
      </c>
      <c r="AA39" s="420">
        <f t="shared" si="4"/>
        <v>7107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50</v>
      </c>
      <c r="I43" s="427">
        <f>+ｳ.廃油!$AK$27</f>
        <v>0</v>
      </c>
      <c r="J43" s="427">
        <f>+ｴ.廃酸!$AK$27</f>
        <v>0</v>
      </c>
      <c r="K43" s="427">
        <f>+ｵ.廃ｱﾙｶﾘ!$AK$27</f>
        <v>0</v>
      </c>
      <c r="L43" s="427">
        <f>+ｶ.廃ﾌﾟﾗ類!$AK$27</f>
        <v>1</v>
      </c>
      <c r="M43" s="427">
        <f>+ｷ.紙くず!$AK$27</f>
        <v>1</v>
      </c>
      <c r="N43" s="427">
        <f>+ｸ.木くず!$AK$27</f>
        <v>2</v>
      </c>
      <c r="O43" s="427">
        <f>+ｹ.繊維くず!$AK$27</f>
        <v>0</v>
      </c>
      <c r="P43" s="427">
        <f>+ｺ.動植物性残さ!$AK$27</f>
        <v>0</v>
      </c>
      <c r="Q43" s="427">
        <f>+ｻ.動物系固形不要物!$AK$27</f>
        <v>0</v>
      </c>
      <c r="R43" s="427">
        <f>+ｼ.ｺﾞﾑくず!$AK$27</f>
        <v>0</v>
      </c>
      <c r="S43" s="427">
        <f>+ｽ.金属くず!$AK$27</f>
        <v>50</v>
      </c>
      <c r="T43" s="427">
        <f>+ｾ.ｶﾞﾗｽ･ｺﾝｸﾘ･陶磁器くず!$AK$27</f>
        <v>0</v>
      </c>
      <c r="U43" s="427">
        <f>+ｿ.鉱さい!$AK$27</f>
        <v>0</v>
      </c>
      <c r="V43" s="427">
        <f>+ﾀ.がれき類!$AK$27</f>
        <v>7000</v>
      </c>
      <c r="W43" s="427">
        <f>+ﾁ.動物のふん尿!$AK$27</f>
        <v>0</v>
      </c>
      <c r="X43" s="427">
        <f>+ﾂ.動物の死体!$AK$27</f>
        <v>0</v>
      </c>
      <c r="Y43" s="427">
        <f>+ﾃ.ばいじん!$AK$27</f>
        <v>0</v>
      </c>
      <c r="Z43" s="428">
        <f>+ﾄ.混合廃棄物その他!$AK$27</f>
        <v>3</v>
      </c>
      <c r="AA43" s="429">
        <f t="shared" si="4"/>
        <v>7107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50</v>
      </c>
      <c r="I45" s="433">
        <f>+ｳ.廃油!$AR$24</f>
        <v>0</v>
      </c>
      <c r="J45" s="433">
        <f>+ｴ.廃酸!$AR$24</f>
        <v>0</v>
      </c>
      <c r="K45" s="433">
        <f>+ｵ.廃ｱﾙｶﾘ!$AR$24</f>
        <v>0</v>
      </c>
      <c r="L45" s="433">
        <f>+ｶ.廃ﾌﾟﾗ類!$AR$24</f>
        <v>1</v>
      </c>
      <c r="M45" s="433">
        <f>+ｷ.紙くず!$AR$24</f>
        <v>1</v>
      </c>
      <c r="N45" s="433">
        <f>+ｸ.木くず!$AR$24</f>
        <v>2</v>
      </c>
      <c r="O45" s="433">
        <f>+ｹ.繊維くず!$AR$24</f>
        <v>0</v>
      </c>
      <c r="P45" s="433">
        <f>+ｺ.動植物性残さ!$AR$24</f>
        <v>0</v>
      </c>
      <c r="Q45" s="433">
        <f>+ｻ.動物系固形不要物!$AR$24</f>
        <v>0</v>
      </c>
      <c r="R45" s="433">
        <f>+ｼ.ｺﾞﾑくず!$AR$24</f>
        <v>0</v>
      </c>
      <c r="S45" s="433">
        <f>+ｽ.金属くず!$AR$24</f>
        <v>50</v>
      </c>
      <c r="T45" s="433">
        <f>+ｾ.ｶﾞﾗｽ･ｺﾝｸﾘ･陶磁器くず!$AR$24</f>
        <v>0</v>
      </c>
      <c r="U45" s="433">
        <f>+ｿ.鉱さい!$AR$24</f>
        <v>0</v>
      </c>
      <c r="V45" s="433">
        <f>+ﾀ.がれき類!$AR$24</f>
        <v>7000</v>
      </c>
      <c r="W45" s="433">
        <f>+ﾁ.動物のふん尿!$AR$24</f>
        <v>0</v>
      </c>
      <c r="X45" s="433">
        <f>+ﾂ.動物の死体!$AR$24</f>
        <v>0</v>
      </c>
      <c r="Y45" s="433">
        <f>+ﾃ.ばいじん!$AR$24</f>
        <v>0</v>
      </c>
      <c r="Z45" s="434">
        <f>+ﾄ.混合廃棄物その他!$AR$24</f>
        <v>3</v>
      </c>
      <c r="AA45" s="435">
        <f t="shared" si="4"/>
        <v>7107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143.19999999999999</v>
      </c>
      <c r="I55" s="480">
        <f t="shared" si="10"/>
        <v>7.7</v>
      </c>
      <c r="J55" s="480">
        <f t="shared" si="10"/>
        <v>0</v>
      </c>
      <c r="K55" s="480">
        <f t="shared" si="10"/>
        <v>0</v>
      </c>
      <c r="L55" s="480">
        <f t="shared" si="10"/>
        <v>5.0999999999999996</v>
      </c>
      <c r="M55" s="480">
        <f t="shared" si="10"/>
        <v>9</v>
      </c>
      <c r="N55" s="480">
        <f t="shared" si="10"/>
        <v>164.7</v>
      </c>
      <c r="O55" s="480">
        <f t="shared" si="10"/>
        <v>0</v>
      </c>
      <c r="P55" s="480">
        <f t="shared" si="10"/>
        <v>0</v>
      </c>
      <c r="Q55" s="480">
        <f t="shared" si="10"/>
        <v>0</v>
      </c>
      <c r="R55" s="480">
        <f t="shared" si="10"/>
        <v>0</v>
      </c>
      <c r="S55" s="480">
        <f t="shared" si="10"/>
        <v>116.5</v>
      </c>
      <c r="T55" s="480">
        <f t="shared" si="10"/>
        <v>0.7</v>
      </c>
      <c r="U55" s="480">
        <f t="shared" si="10"/>
        <v>0</v>
      </c>
      <c r="V55" s="480">
        <f t="shared" si="10"/>
        <v>16074</v>
      </c>
      <c r="W55" s="480">
        <f t="shared" si="10"/>
        <v>0</v>
      </c>
      <c r="X55" s="480">
        <f t="shared" si="10"/>
        <v>0</v>
      </c>
      <c r="Y55" s="480">
        <f t="shared" si="10"/>
        <v>0</v>
      </c>
      <c r="Z55" s="480">
        <f t="shared" si="10"/>
        <v>18.899999999999999</v>
      </c>
      <c r="AA55" s="481">
        <f>+AA9+AA19+AA20</f>
        <v>16539.8</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4月  23日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横浜市泉区岡津町1573番地</v>
      </c>
      <c r="M16" s="884"/>
      <c r="N16" s="884"/>
      <c r="O16" s="884"/>
      <c r="P16" s="884"/>
      <c r="Q16" s="884"/>
      <c r="R16" s="884"/>
      <c r="S16" s="884"/>
      <c r="T16" s="884"/>
      <c r="U16" s="282"/>
    </row>
    <row r="17" spans="1:21" ht="26.25" customHeight="1" x14ac:dyDescent="0.15">
      <c r="C17" s="86"/>
      <c r="I17" s="25"/>
      <c r="J17" s="25" t="s">
        <v>7</v>
      </c>
      <c r="K17" s="25"/>
      <c r="L17" s="884" t="str">
        <f>+表紙!L41</f>
        <v>石田建設株式会社
代表取締役　石田　典明</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045-811-4721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石田建設株式会社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2625</v>
      </c>
      <c r="Q25" s="891"/>
      <c r="R25" s="891"/>
      <c r="S25" s="891"/>
      <c r="T25" s="891"/>
      <c r="U25" s="892"/>
    </row>
    <row r="26" spans="1:21" ht="26.25" customHeight="1" x14ac:dyDescent="0.15">
      <c r="C26" s="538" t="s">
        <v>11</v>
      </c>
      <c r="D26" s="539"/>
      <c r="E26" s="540"/>
      <c r="F26" s="906" t="str">
        <f>+表紙!F50</f>
        <v>横浜市泉区岡津町1573番地</v>
      </c>
      <c r="G26" s="907"/>
      <c r="H26" s="907"/>
      <c r="I26" s="907"/>
      <c r="J26" s="907"/>
      <c r="K26" s="907"/>
      <c r="L26" s="907"/>
      <c r="M26" s="907"/>
      <c r="N26" s="341" t="s">
        <v>172</v>
      </c>
      <c r="O26"/>
      <c r="P26"/>
      <c r="Q26" s="901" t="str">
        <f>IF(+表紙!Q50="","",+表紙!Q50)</f>
        <v>045-811-4721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土木工事業.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1721</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17</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9</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9432.7999999999993</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分別を徹底して混合廃棄物の削減を行う。</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7107</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弊社は、公共工事95％の土木工事業者なので横浜市発注の雪渓に基づきリサイクル法の届出
通りに処分しております。その他の産業廃棄物は、各作業所毎にて、産業廃棄物業者と委託契
約を交わし、分別コンテナーを設置し、その業者に運搬処分を依頼し、マニフェスト伝票で
管理しています。</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産業廃棄物は、適切に再生工場に運び、リサイクルし製品として使用しております。</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特になし（仕事の受注により数量は、変わります）</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特になし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特になし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特になし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特になし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横浜市より受注した工事で、南本牧ふ頭廃棄物処分場の場合は、自社トラックで運搬し、埋立材としています。</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横浜市より受注した工事で、南本牧ふ頭廃棄物処分場の場合は、自社トラックで運搬し、埋立材として廃棄します。</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9432.7999999999993</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9432.7999999999993</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特になし（仕事の受注により数量は、変わります）</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7107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7107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横浜市指定工場のリサイクル工場に排出します。</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93.2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v>
      </c>
      <c r="P27" s="718"/>
      <c r="Q27" s="718"/>
      <c r="R27" s="718"/>
      <c r="S27" s="49" t="s">
        <v>38</v>
      </c>
      <c r="T27" s="70"/>
      <c r="U27" s="70"/>
      <c r="X27" s="68" t="s">
        <v>39</v>
      </c>
      <c r="Y27" s="71"/>
      <c r="AG27" s="58"/>
      <c r="AH27" s="58"/>
      <c r="AI27" s="58"/>
      <c r="AJ27" s="58"/>
      <c r="AK27" s="668">
        <f>+AG18+O27</f>
        <v>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93.2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93.2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3"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4.0999999999999996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4.0999999999999996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4.0999999999999996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石田建設株式会社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162.69999999999999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v>
      </c>
      <c r="P27" s="718"/>
      <c r="Q27" s="718"/>
      <c r="R27" s="718"/>
      <c r="S27" s="49" t="s">
        <v>38</v>
      </c>
      <c r="T27" s="70"/>
      <c r="U27" s="70"/>
      <c r="X27" s="68" t="s">
        <v>39</v>
      </c>
      <c r="Y27" s="71"/>
      <c r="AG27" s="58"/>
      <c r="AH27" s="58"/>
      <c r="AI27" s="58"/>
      <c r="AJ27" s="58"/>
      <c r="AK27" s="668">
        <f>+AG18+O27</f>
        <v>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162.69999999999999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162.69999999999999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2025-04-23T02:47:59Z</dcterms:created>
  <dcterms:modified xsi:type="dcterms:W3CDTF">2025-04-23T02:48:00Z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