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bookViews>
    <workbookView xWindow="0" yWindow="0" windowWidth="20490" windowHeight="6405" tabRatio="808" firstSheet="13" activeTab="21"/>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ｱ.燃え殻!$B$2:$AW$34</definedName>
    <definedName name="_xlnm.Print_Area" localSheetId="2">ｲ.汚泥!$B$2:$AW$34</definedName>
    <definedName name="_xlnm.Print_Area" localSheetId="3">ｳ.廃油!$B$2:$AW$34</definedName>
    <definedName name="_xlnm.Print_Area" localSheetId="4">ｴ.廃酸!$B$2:$AW$34</definedName>
    <definedName name="_xlnm.Print_Area" localSheetId="5">ｵ.廃ｱﾙｶﾘ!$B$2:$AW$34</definedName>
    <definedName name="_xlnm.Print_Area" localSheetId="6">ｶ.廃ﾌﾟﾗ類!$A$1:$AX$38</definedName>
    <definedName name="_xlnm.Print_Area" localSheetId="7">ｷ.紙くず!$B$2:$AW$34</definedName>
    <definedName name="_xlnm.Print_Area" localSheetId="8">ｸ.木くず!$B$2:$AW$34</definedName>
    <definedName name="_xlnm.Print_Area" localSheetId="9">ｹ.繊維くず!$B$2:$AW$34</definedName>
    <definedName name="_xlnm.Print_Area" localSheetId="10">ｺ.動植物性残さ!$B$2:$AW$34</definedName>
    <definedName name="_xlnm.Print_Area" localSheetId="11">ｻ.動物系固形不要物!$B$2:$AW$34</definedName>
    <definedName name="_xlnm.Print_Area" localSheetId="12">ｼ.ｺﾞﾑくず!$B$2:$AW$34</definedName>
    <definedName name="_xlnm.Print_Area" localSheetId="13">ｽ.金属くず!$B$2:$AW$34</definedName>
    <definedName name="_xlnm.Print_Area" localSheetId="14">ｾ.ｶﾞﾗｽ･ｺﾝｸﾘ･陶磁器くず!$B$2:$AW$34</definedName>
    <definedName name="_xlnm.Print_Area" localSheetId="15">ｿ.鉱さい!$B$2:$AW$34</definedName>
    <definedName name="_xlnm.Print_Area" localSheetId="16">ﾀ.がれき類!$B$2:$AW$34</definedName>
    <definedName name="_xlnm.Print_Area" localSheetId="17">ﾁ.動物のふん尿!$B$2:$AW$34</definedName>
    <definedName name="_xlnm.Print_Area" localSheetId="18">ﾂ.動物の死体!$B$2:$AW$34</definedName>
    <definedName name="_xlnm.Print_Area" localSheetId="19">ﾃ.ばいじん!$B$2:$AW$34</definedName>
    <definedName name="_xlnm.Print_Area" localSheetId="20">ﾄ.混合廃棄物その他!$B$2:$AW$34</definedName>
    <definedName name="_xlnm.Print_Area" localSheetId="22">印刷用表紙!$C$3:$O$72</definedName>
    <definedName name="_xlnm.Print_Area" localSheetId="23">業種限定!$B$1:$D$14</definedName>
    <definedName name="_xlnm.Print_Area" localSheetId="0">表紙!$C$26:$O$95</definedName>
    <definedName name="_xlnm.Print_Area" localSheetId="21">別紙!$B$3:$AA$55</definedName>
  </definedNames>
  <calcPr calcId="181029"/>
</workbook>
</file>

<file path=xl/calcChain.xml><?xml version="1.0" encoding="utf-8"?>
<calcChain xmlns="http://schemas.openxmlformats.org/spreadsheetml/2006/main">
  <c r="R33" i="80" l="1"/>
  <c r="R33" i="84"/>
  <c r="AR6" i="78" l="1"/>
  <c r="C40" i="78" l="1"/>
  <c r="L53" i="94"/>
  <c r="AA53" i="94" s="1"/>
  <c r="L52" i="94"/>
  <c r="AA52" i="94" s="1"/>
  <c r="L51" i="94"/>
  <c r="AA51" i="94" s="1"/>
  <c r="L50" i="94"/>
  <c r="AA50" i="94" s="1"/>
  <c r="L32" i="94"/>
  <c r="AA32" i="94" s="1"/>
  <c r="L31" i="94"/>
  <c r="AA31" i="94" s="1"/>
  <c r="L30" i="94"/>
  <c r="AA30" i="94" s="1"/>
  <c r="L29" i="94"/>
  <c r="AA29" i="94" s="1"/>
  <c r="C41" i="78" l="1"/>
  <c r="H49" i="94"/>
  <c r="I49" i="94"/>
  <c r="J49" i="94"/>
  <c r="K49" i="94"/>
  <c r="AS28" i="92"/>
  <c r="Z61" i="94" s="1"/>
  <c r="AS32" i="74"/>
  <c r="H62" i="94" s="1"/>
  <c r="AS32" i="75"/>
  <c r="I62" i="94" s="1"/>
  <c r="AS32" i="76"/>
  <c r="J62" i="94" s="1"/>
  <c r="AS32" i="77"/>
  <c r="K62" i="94" s="1"/>
  <c r="AS32" i="78"/>
  <c r="L62" i="94" s="1"/>
  <c r="AS32" i="85"/>
  <c r="M62" i="94" s="1"/>
  <c r="AS32" i="86"/>
  <c r="N62" i="94" s="1"/>
  <c r="AS32" i="87"/>
  <c r="O62" i="94" s="1"/>
  <c r="AS32" i="88"/>
  <c r="P62" i="94" s="1"/>
  <c r="AS32" i="89"/>
  <c r="Q62" i="94" s="1"/>
  <c r="AS32" i="79"/>
  <c r="R62" i="94" s="1"/>
  <c r="AS32" i="81"/>
  <c r="S62" i="94" s="1"/>
  <c r="AS32" i="84"/>
  <c r="T62" i="94" s="1"/>
  <c r="AS32" i="82"/>
  <c r="U62" i="94" s="1"/>
  <c r="AS32" i="80"/>
  <c r="V62" i="94" s="1"/>
  <c r="AS32" i="90"/>
  <c r="W62" i="94" s="1"/>
  <c r="AS32" i="91"/>
  <c r="X62" i="94" s="1"/>
  <c r="AS32" i="83"/>
  <c r="Y62" i="94" s="1"/>
  <c r="AS32" i="92"/>
  <c r="Z62" i="94" s="1"/>
  <c r="AS32" i="2"/>
  <c r="G62" i="94" s="1"/>
  <c r="AS28" i="74"/>
  <c r="H61" i="94" s="1"/>
  <c r="AS28" i="75"/>
  <c r="I61" i="94" s="1"/>
  <c r="AS28" i="76"/>
  <c r="J61" i="94" s="1"/>
  <c r="AS28" i="77"/>
  <c r="K61" i="94" s="1"/>
  <c r="AS28" i="85"/>
  <c r="M61" i="94" s="1"/>
  <c r="AS28" i="86"/>
  <c r="N61" i="94" s="1"/>
  <c r="AS28" i="87"/>
  <c r="O61" i="94" s="1"/>
  <c r="AS28" i="88"/>
  <c r="P61" i="94" s="1"/>
  <c r="AS28" i="89"/>
  <c r="Q61" i="94" s="1"/>
  <c r="AS28" i="79"/>
  <c r="R61" i="94" s="1"/>
  <c r="AS28" i="81"/>
  <c r="S61" i="94" s="1"/>
  <c r="AS28" i="84"/>
  <c r="T61" i="94" s="1"/>
  <c r="AS28" i="82"/>
  <c r="U61" i="94" s="1"/>
  <c r="AS28" i="80"/>
  <c r="V61" i="94" s="1"/>
  <c r="AS28" i="90"/>
  <c r="W61" i="94" s="1"/>
  <c r="AS28" i="91"/>
  <c r="X61" i="94" s="1"/>
  <c r="AS28" i="83"/>
  <c r="Y61" i="94" s="1"/>
  <c r="F24" i="98"/>
  <c r="L31" i="98" l="1"/>
  <c r="F36" i="98"/>
  <c r="F35" i="98"/>
  <c r="L33" i="98"/>
  <c r="L32" i="98"/>
  <c r="L30" i="98"/>
  <c r="L29" i="98"/>
  <c r="F29" i="98"/>
  <c r="C13" i="98" l="1"/>
  <c r="H33" i="2" l="1"/>
  <c r="R30" i="2"/>
  <c r="P27" i="2" s="1"/>
  <c r="F12" i="2" s="1"/>
  <c r="H24" i="2" s="1"/>
  <c r="AL31" i="83"/>
  <c r="Y60" i="94" s="1"/>
  <c r="AL31" i="91"/>
  <c r="X60" i="94" s="1"/>
  <c r="AL31" i="90"/>
  <c r="W60" i="94" s="1"/>
  <c r="AL31" i="80"/>
  <c r="V60" i="94" s="1"/>
  <c r="AL31" i="82"/>
  <c r="U60" i="94" s="1"/>
  <c r="AL31" i="84"/>
  <c r="T60" i="94" s="1"/>
  <c r="AL31" i="81"/>
  <c r="S60" i="94" s="1"/>
  <c r="AL31" i="79"/>
  <c r="R60" i="94" s="1"/>
  <c r="AL31" i="89"/>
  <c r="Q60" i="94" s="1"/>
  <c r="AL31" i="88"/>
  <c r="P60" i="94" s="1"/>
  <c r="AL31" i="85"/>
  <c r="M60" i="94" s="1"/>
  <c r="AL31" i="77"/>
  <c r="K60" i="94" s="1"/>
  <c r="AL31" i="76"/>
  <c r="J60" i="94" s="1"/>
  <c r="AL31" i="75"/>
  <c r="I60" i="94" s="1"/>
  <c r="AL31" i="74"/>
  <c r="H60" i="94" s="1"/>
  <c r="AL31" i="2"/>
  <c r="G60" i="94" s="1"/>
  <c r="P22" i="92"/>
  <c r="Z59" i="94" s="1"/>
  <c r="P22" i="83"/>
  <c r="Y59" i="94" s="1"/>
  <c r="P22" i="91"/>
  <c r="X59" i="94" s="1"/>
  <c r="P22" i="90"/>
  <c r="W59" i="94" s="1"/>
  <c r="P22" i="80"/>
  <c r="V59" i="94" s="1"/>
  <c r="P22" i="82"/>
  <c r="U59" i="94" s="1"/>
  <c r="P22" i="84"/>
  <c r="T59" i="94" s="1"/>
  <c r="P22" i="81"/>
  <c r="S59" i="94" s="1"/>
  <c r="P22" i="79"/>
  <c r="R59" i="94" s="1"/>
  <c r="P22" i="89"/>
  <c r="Q59" i="94" s="1"/>
  <c r="P22" i="88"/>
  <c r="P59" i="94" s="1"/>
  <c r="P22" i="87"/>
  <c r="O59" i="94" s="1"/>
  <c r="P22" i="86"/>
  <c r="N59" i="94" s="1"/>
  <c r="P22" i="85"/>
  <c r="M59" i="94" s="1"/>
  <c r="P22" i="78"/>
  <c r="L59" i="94" s="1"/>
  <c r="P22" i="77"/>
  <c r="K59" i="94" s="1"/>
  <c r="P22" i="76"/>
  <c r="J59" i="94" s="1"/>
  <c r="P22" i="75"/>
  <c r="I59" i="94" s="1"/>
  <c r="P22" i="74"/>
  <c r="H59" i="94" s="1"/>
  <c r="P22" i="2"/>
  <c r="G59" i="94" s="1"/>
  <c r="AO18" i="2"/>
  <c r="AH18" i="2" s="1"/>
  <c r="Z24" i="94"/>
  <c r="Y24" i="94"/>
  <c r="X24" i="94"/>
  <c r="W24" i="94"/>
  <c r="V24" i="94"/>
  <c r="U24" i="94"/>
  <c r="T24" i="94"/>
  <c r="S24" i="94"/>
  <c r="R24" i="94"/>
  <c r="Q24" i="94"/>
  <c r="P24" i="94"/>
  <c r="O24" i="94"/>
  <c r="N24" i="94"/>
  <c r="M24" i="94"/>
  <c r="L24" i="94"/>
  <c r="K24" i="94"/>
  <c r="J24" i="94"/>
  <c r="I24" i="94"/>
  <c r="H24" i="94"/>
  <c r="G24" i="94"/>
  <c r="Z23" i="94"/>
  <c r="Y23" i="94"/>
  <c r="X23" i="94"/>
  <c r="W23" i="94"/>
  <c r="V23" i="94"/>
  <c r="U23" i="94"/>
  <c r="T23" i="94"/>
  <c r="S23" i="94"/>
  <c r="R23" i="94"/>
  <c r="Q23" i="94"/>
  <c r="P23" i="94"/>
  <c r="O23" i="94"/>
  <c r="N23" i="94"/>
  <c r="M23" i="94"/>
  <c r="L23" i="94"/>
  <c r="K23" i="94"/>
  <c r="J23" i="94"/>
  <c r="I23" i="94"/>
  <c r="H23" i="94"/>
  <c r="G23" i="94"/>
  <c r="C42" i="78"/>
  <c r="C37" i="85"/>
  <c r="C37" i="86"/>
  <c r="C37" i="87"/>
  <c r="C37" i="88"/>
  <c r="C37" i="89"/>
  <c r="C37" i="79"/>
  <c r="C37" i="81"/>
  <c r="C37" i="84"/>
  <c r="C37" i="82"/>
  <c r="C37" i="80"/>
  <c r="C37" i="90"/>
  <c r="C37" i="91"/>
  <c r="C37" i="83"/>
  <c r="C37" i="92"/>
  <c r="C37" i="2"/>
  <c r="C37" i="74"/>
  <c r="C37" i="75"/>
  <c r="C37" i="76"/>
  <c r="C37" i="77"/>
  <c r="C36" i="77"/>
  <c r="C36" i="85"/>
  <c r="C36" i="86"/>
  <c r="C36" i="87"/>
  <c r="C36" i="88"/>
  <c r="C36" i="89"/>
  <c r="C36" i="79"/>
  <c r="C36" i="81"/>
  <c r="C36" i="84"/>
  <c r="C36" i="82"/>
  <c r="C36" i="80"/>
  <c r="C36" i="90"/>
  <c r="C36" i="91"/>
  <c r="C36" i="83"/>
  <c r="C36" i="92"/>
  <c r="C36" i="2"/>
  <c r="C36" i="74"/>
  <c r="C36" i="75"/>
  <c r="C36" i="76"/>
  <c r="C35" i="76"/>
  <c r="C35" i="77"/>
  <c r="C35" i="85"/>
  <c r="C35" i="86"/>
  <c r="C35" i="87"/>
  <c r="C35" i="88"/>
  <c r="C35" i="89"/>
  <c r="C35" i="79"/>
  <c r="C35" i="81"/>
  <c r="C35" i="84"/>
  <c r="C35" i="82"/>
  <c r="C35" i="80"/>
  <c r="C35" i="90"/>
  <c r="C35" i="91"/>
  <c r="C35" i="83"/>
  <c r="C35" i="92"/>
  <c r="C35" i="2"/>
  <c r="C35" i="74"/>
  <c r="C35" i="75"/>
  <c r="C34" i="75"/>
  <c r="C34" i="76"/>
  <c r="C34" i="77"/>
  <c r="C39" i="78"/>
  <c r="C34" i="85"/>
  <c r="C34" i="86"/>
  <c r="C34" i="87"/>
  <c r="C34" i="88"/>
  <c r="C34" i="89"/>
  <c r="C34" i="79"/>
  <c r="C34" i="81"/>
  <c r="C34" i="84"/>
  <c r="C34" i="82"/>
  <c r="C34" i="80"/>
  <c r="C34" i="90"/>
  <c r="C34" i="91"/>
  <c r="C34" i="83"/>
  <c r="C34" i="92"/>
  <c r="C34" i="2"/>
  <c r="C34" i="74"/>
  <c r="AS24" i="74"/>
  <c r="H31" i="74" s="1"/>
  <c r="AS24" i="75"/>
  <c r="AS24" i="76"/>
  <c r="H31" i="76" s="1"/>
  <c r="AS24" i="77"/>
  <c r="H31" i="77" s="1"/>
  <c r="AS24" i="78"/>
  <c r="AS17" i="78" s="1"/>
  <c r="AS24" i="85"/>
  <c r="H31" i="85" s="1"/>
  <c r="AS24" i="86"/>
  <c r="H31" i="86" s="1"/>
  <c r="AS24" i="87"/>
  <c r="O49" i="94" s="1"/>
  <c r="AS24" i="88"/>
  <c r="P49" i="94" s="1"/>
  <c r="AS24" i="89"/>
  <c r="Q49" i="94" s="1"/>
  <c r="AS24" i="79"/>
  <c r="R49" i="94" s="1"/>
  <c r="AS24" i="81"/>
  <c r="H31" i="81" s="1"/>
  <c r="AS24" i="84"/>
  <c r="H31" i="84" s="1"/>
  <c r="AS24" i="82"/>
  <c r="H31" i="82" s="1"/>
  <c r="AS24" i="80"/>
  <c r="H31" i="80" s="1"/>
  <c r="AS24" i="90"/>
  <c r="H31" i="90" s="1"/>
  <c r="AS24" i="91"/>
  <c r="X49" i="94" s="1"/>
  <c r="AS24" i="83"/>
  <c r="H31" i="83" s="1"/>
  <c r="AS24" i="92"/>
  <c r="AS24" i="2"/>
  <c r="G49" i="94" s="1"/>
  <c r="N44" i="98"/>
  <c r="N43" i="98"/>
  <c r="N42" i="98"/>
  <c r="N41" i="98"/>
  <c r="N40" i="98"/>
  <c r="F37" i="98"/>
  <c r="H33" i="74"/>
  <c r="H33" i="75"/>
  <c r="H33" i="76"/>
  <c r="H33" i="77"/>
  <c r="H33" i="78"/>
  <c r="H33" i="85"/>
  <c r="H33" i="86"/>
  <c r="H33" i="87"/>
  <c r="H33" i="88"/>
  <c r="H33" i="89"/>
  <c r="H33" i="79"/>
  <c r="H33" i="81"/>
  <c r="H33" i="84"/>
  <c r="H33" i="82"/>
  <c r="H33" i="80"/>
  <c r="H33" i="90"/>
  <c r="H33" i="91"/>
  <c r="H33" i="83"/>
  <c r="H33" i="92"/>
  <c r="H32" i="74"/>
  <c r="H32" i="75"/>
  <c r="H32" i="76"/>
  <c r="H32" i="77"/>
  <c r="H32" i="78"/>
  <c r="H32" i="85"/>
  <c r="H32" i="86"/>
  <c r="H32" i="87"/>
  <c r="H32" i="88"/>
  <c r="H32" i="89"/>
  <c r="H32" i="79"/>
  <c r="H32" i="81"/>
  <c r="H32" i="84"/>
  <c r="H32" i="82"/>
  <c r="H32" i="80"/>
  <c r="H32" i="90"/>
  <c r="H32" i="91"/>
  <c r="H32" i="83"/>
  <c r="H32" i="92"/>
  <c r="H32" i="2"/>
  <c r="H30" i="74"/>
  <c r="H30" i="75"/>
  <c r="H30" i="76"/>
  <c r="H30" i="77"/>
  <c r="H30" i="78"/>
  <c r="H30" i="85"/>
  <c r="H30" i="86"/>
  <c r="H30" i="87"/>
  <c r="H30" i="88"/>
  <c r="H30" i="89"/>
  <c r="H30" i="79"/>
  <c r="H30" i="81"/>
  <c r="H30" i="84"/>
  <c r="H30" i="82"/>
  <c r="H30" i="80"/>
  <c r="H30" i="90"/>
  <c r="H30" i="91"/>
  <c r="H30" i="83"/>
  <c r="H30" i="92"/>
  <c r="H30" i="2"/>
  <c r="H28" i="74"/>
  <c r="H28" i="75"/>
  <c r="H28" i="76"/>
  <c r="H28" i="77"/>
  <c r="H28" i="78"/>
  <c r="H28" i="85"/>
  <c r="H28" i="86"/>
  <c r="H28" i="87"/>
  <c r="H28" i="88"/>
  <c r="H28" i="89"/>
  <c r="H28" i="79"/>
  <c r="H28" i="81"/>
  <c r="H28" i="84"/>
  <c r="H28" i="82"/>
  <c r="H28" i="80"/>
  <c r="H28" i="90"/>
  <c r="H28" i="91"/>
  <c r="H28" i="83"/>
  <c r="H28" i="92"/>
  <c r="H28" i="2"/>
  <c r="H26" i="74"/>
  <c r="H26" i="75"/>
  <c r="H26" i="76"/>
  <c r="H26" i="77"/>
  <c r="H26" i="78"/>
  <c r="H26" i="85"/>
  <c r="H26" i="86"/>
  <c r="H26" i="87"/>
  <c r="H26" i="88"/>
  <c r="H26" i="89"/>
  <c r="H26" i="79"/>
  <c r="H26" i="81"/>
  <c r="H26" i="84"/>
  <c r="H26" i="82"/>
  <c r="H26" i="80"/>
  <c r="H26" i="90"/>
  <c r="H26" i="91"/>
  <c r="H26" i="83"/>
  <c r="H26" i="92"/>
  <c r="H26" i="2"/>
  <c r="H25" i="74"/>
  <c r="H25" i="75"/>
  <c r="H25" i="76"/>
  <c r="H25" i="77"/>
  <c r="H25" i="78"/>
  <c r="H25" i="85"/>
  <c r="H25" i="86"/>
  <c r="H25" i="87"/>
  <c r="H25" i="88"/>
  <c r="H25" i="89"/>
  <c r="H25" i="79"/>
  <c r="H25" i="81"/>
  <c r="H25" i="84"/>
  <c r="H25" i="82"/>
  <c r="H25" i="80"/>
  <c r="H25" i="90"/>
  <c r="H25" i="91"/>
  <c r="H25" i="83"/>
  <c r="H25" i="92"/>
  <c r="H25" i="2"/>
  <c r="L19" i="98"/>
  <c r="N26" i="98"/>
  <c r="AO18" i="74"/>
  <c r="AH18" i="74" s="1"/>
  <c r="AO18" i="75"/>
  <c r="AH18" i="75" s="1"/>
  <c r="AO18" i="76"/>
  <c r="AH18" i="76" s="1"/>
  <c r="AO18" i="77"/>
  <c r="AH18" i="77" s="1"/>
  <c r="Y18" i="77" s="1"/>
  <c r="AO18" i="78"/>
  <c r="AH18" i="78" s="1"/>
  <c r="Y18" i="78" s="1"/>
  <c r="AO18" i="85"/>
  <c r="AH18" i="85" s="1"/>
  <c r="Y18" i="85" s="1"/>
  <c r="AO18" i="86"/>
  <c r="AH18" i="86" s="1"/>
  <c r="Y18" i="86" s="1"/>
  <c r="AO18" i="87"/>
  <c r="AH18" i="87" s="1"/>
  <c r="Y18" i="87" s="1"/>
  <c r="R30" i="87"/>
  <c r="P27" i="87" s="1"/>
  <c r="F12" i="87" s="1"/>
  <c r="H24" i="87" s="1"/>
  <c r="AO18" i="88"/>
  <c r="AH18" i="88" s="1"/>
  <c r="Y18" i="88" s="1"/>
  <c r="P16" i="88" s="1"/>
  <c r="P58" i="94" s="1"/>
  <c r="AO18" i="89"/>
  <c r="AH18" i="89" s="1"/>
  <c r="Y18" i="89" s="1"/>
  <c r="AO18" i="79"/>
  <c r="AH18" i="79" s="1"/>
  <c r="Y18" i="79" s="1"/>
  <c r="AO18" i="81"/>
  <c r="AH18" i="81" s="1"/>
  <c r="Y18" i="81" s="1"/>
  <c r="AO18" i="84"/>
  <c r="AH18" i="84" s="1"/>
  <c r="AO18" i="82"/>
  <c r="AH18" i="82" s="1"/>
  <c r="Y18" i="82" s="1"/>
  <c r="AO18" i="80"/>
  <c r="AH18" i="80" s="1"/>
  <c r="AO18" i="90"/>
  <c r="AH18" i="90" s="1"/>
  <c r="AO18" i="91"/>
  <c r="AH18" i="91" s="1"/>
  <c r="AL27" i="91" s="1"/>
  <c r="X47" i="94" s="1"/>
  <c r="AO18" i="83"/>
  <c r="AH18" i="83" s="1"/>
  <c r="AO18" i="92"/>
  <c r="AH18" i="92" s="1"/>
  <c r="Y18" i="92" s="1"/>
  <c r="Y21" i="92" s="1"/>
  <c r="H27" i="92" s="1"/>
  <c r="F26" i="98"/>
  <c r="M25" i="98"/>
  <c r="O5" i="98"/>
  <c r="N5" i="98"/>
  <c r="J17" i="98"/>
  <c r="J16" i="98"/>
  <c r="L11" i="98"/>
  <c r="A5" i="98"/>
  <c r="G46" i="94"/>
  <c r="G45" i="94"/>
  <c r="G44" i="94"/>
  <c r="G43" i="94"/>
  <c r="Z46" i="94"/>
  <c r="Y46" i="94"/>
  <c r="X46" i="94"/>
  <c r="W46" i="94"/>
  <c r="V46" i="94"/>
  <c r="U46" i="94"/>
  <c r="T46" i="94"/>
  <c r="S46" i="94"/>
  <c r="R46" i="94"/>
  <c r="Q46" i="94"/>
  <c r="P46" i="94"/>
  <c r="O46" i="94"/>
  <c r="N46" i="94"/>
  <c r="M46" i="94"/>
  <c r="L46" i="94"/>
  <c r="K46" i="94"/>
  <c r="J46" i="94"/>
  <c r="I46" i="94"/>
  <c r="H46" i="94"/>
  <c r="Z40" i="94"/>
  <c r="Y40" i="94"/>
  <c r="X40" i="94"/>
  <c r="W40" i="94"/>
  <c r="V40" i="94"/>
  <c r="U40" i="94"/>
  <c r="T40" i="94"/>
  <c r="S40" i="94"/>
  <c r="R40" i="94"/>
  <c r="Q40" i="94"/>
  <c r="P40" i="94"/>
  <c r="O40" i="94"/>
  <c r="N40" i="94"/>
  <c r="M40" i="94"/>
  <c r="L40" i="94"/>
  <c r="K40" i="94"/>
  <c r="J40" i="94"/>
  <c r="I40" i="94"/>
  <c r="H40" i="94"/>
  <c r="G40" i="94"/>
  <c r="Z33" i="94"/>
  <c r="Y33" i="94"/>
  <c r="X33" i="94"/>
  <c r="W33" i="94"/>
  <c r="V33" i="94"/>
  <c r="U33" i="94"/>
  <c r="T33" i="94"/>
  <c r="S33" i="94"/>
  <c r="R33" i="94"/>
  <c r="Q33" i="94"/>
  <c r="P33" i="94"/>
  <c r="O33" i="94"/>
  <c r="N33" i="94"/>
  <c r="M33" i="94"/>
  <c r="L33" i="94"/>
  <c r="K33" i="94"/>
  <c r="J33" i="94"/>
  <c r="I33" i="94"/>
  <c r="H33" i="94"/>
  <c r="G33" i="94"/>
  <c r="Z28" i="94"/>
  <c r="Y28" i="94"/>
  <c r="X28" i="94"/>
  <c r="W28" i="94"/>
  <c r="V28" i="94"/>
  <c r="U28" i="94"/>
  <c r="T28" i="94"/>
  <c r="S28" i="94"/>
  <c r="R28" i="94"/>
  <c r="Q28" i="94"/>
  <c r="P28" i="94"/>
  <c r="O28" i="94"/>
  <c r="N28" i="94"/>
  <c r="M28" i="94"/>
  <c r="L28" i="94"/>
  <c r="K28" i="94"/>
  <c r="J28" i="94"/>
  <c r="I28" i="94"/>
  <c r="H28" i="94"/>
  <c r="G28" i="94"/>
  <c r="Z21" i="94"/>
  <c r="Y21" i="94"/>
  <c r="X21" i="94"/>
  <c r="W21" i="94"/>
  <c r="V21" i="94"/>
  <c r="U21" i="94"/>
  <c r="T21" i="94"/>
  <c r="S21" i="94"/>
  <c r="R21" i="94"/>
  <c r="Q21" i="94"/>
  <c r="P21" i="94"/>
  <c r="O21" i="94"/>
  <c r="N21" i="94"/>
  <c r="M21" i="94"/>
  <c r="L21" i="94"/>
  <c r="K21" i="94"/>
  <c r="J21" i="94"/>
  <c r="I21" i="94"/>
  <c r="H21" i="94"/>
  <c r="G21" i="94"/>
  <c r="Z22" i="94"/>
  <c r="Y22" i="94"/>
  <c r="X22" i="94"/>
  <c r="W22" i="94"/>
  <c r="V22" i="94"/>
  <c r="U22" i="94"/>
  <c r="T22" i="94"/>
  <c r="S22" i="94"/>
  <c r="R22" i="94"/>
  <c r="Q22" i="94"/>
  <c r="P22" i="94"/>
  <c r="O22" i="94"/>
  <c r="N22" i="94"/>
  <c r="M22" i="94"/>
  <c r="L22" i="94"/>
  <c r="K22" i="94"/>
  <c r="J22" i="94"/>
  <c r="I22" i="94"/>
  <c r="H22" i="94"/>
  <c r="G22" i="94"/>
  <c r="R30" i="74"/>
  <c r="P27" i="74" s="1"/>
  <c r="F12" i="74" s="1"/>
  <c r="H24" i="74" s="1"/>
  <c r="R30" i="75"/>
  <c r="P27" i="75" s="1"/>
  <c r="F12" i="75" s="1"/>
  <c r="H24" i="75" s="1"/>
  <c r="R30" i="76"/>
  <c r="P27" i="76" s="1"/>
  <c r="F12" i="76" s="1"/>
  <c r="H24" i="76" s="1"/>
  <c r="R30" i="77"/>
  <c r="P27" i="77" s="1"/>
  <c r="R30" i="78"/>
  <c r="P27" i="78" s="1"/>
  <c r="F12" i="78" s="1"/>
  <c r="R30" i="85"/>
  <c r="P27" i="85" s="1"/>
  <c r="F12" i="85" s="1"/>
  <c r="H24" i="85" s="1"/>
  <c r="R30" i="86"/>
  <c r="P27" i="86" s="1"/>
  <c r="F12" i="86" s="1"/>
  <c r="H24" i="86" s="1"/>
  <c r="R30" i="88"/>
  <c r="P27" i="88" s="1"/>
  <c r="R30" i="89"/>
  <c r="P27" i="89" s="1"/>
  <c r="R30" i="79"/>
  <c r="P27" i="79" s="1"/>
  <c r="F12" i="79" s="1"/>
  <c r="H24" i="79" s="1"/>
  <c r="R30" i="81"/>
  <c r="P27" i="81" s="1"/>
  <c r="F12" i="81" s="1"/>
  <c r="H24" i="81" s="1"/>
  <c r="R30" i="84"/>
  <c r="P27" i="84" s="1"/>
  <c r="F12" i="84" s="1"/>
  <c r="H24" i="84" s="1"/>
  <c r="R30" i="82"/>
  <c r="P27" i="82" s="1"/>
  <c r="F12" i="82" s="1"/>
  <c r="H24" i="82" s="1"/>
  <c r="R30" i="80"/>
  <c r="P27" i="80" s="1"/>
  <c r="F12" i="80" s="1"/>
  <c r="H24" i="80" s="1"/>
  <c r="R30" i="90"/>
  <c r="P27" i="90" s="1"/>
  <c r="F12" i="90" s="1"/>
  <c r="H24" i="90" s="1"/>
  <c r="R30" i="91"/>
  <c r="P27" i="91" s="1"/>
  <c r="F12" i="91" s="1"/>
  <c r="H24" i="91" s="1"/>
  <c r="R30" i="83"/>
  <c r="P27" i="83" s="1"/>
  <c r="F12" i="83" s="1"/>
  <c r="H24" i="83" s="1"/>
  <c r="R30" i="92"/>
  <c r="P27" i="92" s="1"/>
  <c r="F12" i="92" s="1"/>
  <c r="H24" i="92" s="1"/>
  <c r="Z55" i="94"/>
  <c r="Y55" i="94"/>
  <c r="X55" i="94"/>
  <c r="W55" i="94"/>
  <c r="V55" i="94"/>
  <c r="U55" i="94"/>
  <c r="T55" i="94"/>
  <c r="S55" i="94"/>
  <c r="R55" i="94"/>
  <c r="Q55" i="94"/>
  <c r="P55" i="94"/>
  <c r="O55" i="94"/>
  <c r="N55" i="94"/>
  <c r="M55" i="94"/>
  <c r="L55" i="94"/>
  <c r="K55" i="94"/>
  <c r="J55" i="94"/>
  <c r="I55" i="94"/>
  <c r="H55" i="94"/>
  <c r="G55" i="94"/>
  <c r="Z54" i="94"/>
  <c r="Y54" i="94"/>
  <c r="X54" i="94"/>
  <c r="W54" i="94"/>
  <c r="V54" i="94"/>
  <c r="U54" i="94"/>
  <c r="T54" i="94"/>
  <c r="S54" i="94"/>
  <c r="R54" i="94"/>
  <c r="Q54" i="94"/>
  <c r="P54" i="94"/>
  <c r="O54" i="94"/>
  <c r="N54" i="94"/>
  <c r="M54" i="94"/>
  <c r="L54" i="94"/>
  <c r="K54" i="94"/>
  <c r="J54" i="94"/>
  <c r="I54" i="94"/>
  <c r="H54" i="94"/>
  <c r="G54" i="94"/>
  <c r="U49" i="94"/>
  <c r="Z48" i="94"/>
  <c r="Y48" i="94"/>
  <c r="X48" i="94"/>
  <c r="W48" i="94"/>
  <c r="V48" i="94"/>
  <c r="U48" i="94"/>
  <c r="T48" i="94"/>
  <c r="S48" i="94"/>
  <c r="R48" i="94"/>
  <c r="Q48" i="94"/>
  <c r="P48" i="94"/>
  <c r="O48" i="94"/>
  <c r="N48" i="94"/>
  <c r="M48" i="94"/>
  <c r="L48" i="94"/>
  <c r="K48" i="94"/>
  <c r="J48" i="94"/>
  <c r="I48" i="94"/>
  <c r="H48" i="94"/>
  <c r="G48" i="94"/>
  <c r="Z34" i="94"/>
  <c r="Y34" i="94"/>
  <c r="X34" i="94"/>
  <c r="W34" i="94"/>
  <c r="V34" i="94"/>
  <c r="U34" i="94"/>
  <c r="T34" i="94"/>
  <c r="S34" i="94"/>
  <c r="R34" i="94"/>
  <c r="Q34" i="94"/>
  <c r="P34" i="94"/>
  <c r="O34" i="94"/>
  <c r="N34" i="94"/>
  <c r="M34" i="94"/>
  <c r="L34" i="94"/>
  <c r="K34" i="94"/>
  <c r="J34" i="94"/>
  <c r="I34" i="94"/>
  <c r="H34" i="94"/>
  <c r="G34" i="94"/>
  <c r="AS4" i="2"/>
  <c r="AU4" i="2"/>
  <c r="AF5" i="2"/>
  <c r="AS4" i="74"/>
  <c r="AU4" i="74"/>
  <c r="AF5" i="74"/>
  <c r="AS4" i="75"/>
  <c r="AU4" i="75"/>
  <c r="AF5" i="75"/>
  <c r="AS4" i="76"/>
  <c r="AU4" i="76"/>
  <c r="AF5" i="76"/>
  <c r="AS4" i="77"/>
  <c r="AU4" i="77"/>
  <c r="AF5" i="77"/>
  <c r="AS4" i="78"/>
  <c r="AU4" i="78"/>
  <c r="AF5" i="78"/>
  <c r="AS4" i="85"/>
  <c r="AU4" i="85"/>
  <c r="AF5" i="85"/>
  <c r="AS4" i="86"/>
  <c r="AU4" i="86"/>
  <c r="AF5" i="86"/>
  <c r="AS4" i="87"/>
  <c r="AU4" i="87"/>
  <c r="AF5" i="87"/>
  <c r="AS4" i="88"/>
  <c r="AU4" i="88"/>
  <c r="AF5" i="88"/>
  <c r="AS4" i="89"/>
  <c r="AU4" i="89"/>
  <c r="AF5" i="89"/>
  <c r="AS4" i="79"/>
  <c r="AU4" i="79"/>
  <c r="AF5" i="79"/>
  <c r="AS4" i="81"/>
  <c r="AU4" i="81"/>
  <c r="AF5" i="81"/>
  <c r="AS4" i="84"/>
  <c r="AU4" i="84"/>
  <c r="AF5" i="84"/>
  <c r="AS4" i="82"/>
  <c r="AU4" i="82"/>
  <c r="AF5" i="82"/>
  <c r="AS4" i="80"/>
  <c r="AU4" i="80"/>
  <c r="AF5" i="80"/>
  <c r="AS4" i="90"/>
  <c r="AU4" i="90"/>
  <c r="AF5" i="90"/>
  <c r="AS4" i="91"/>
  <c r="AU4" i="91"/>
  <c r="AF5" i="91"/>
  <c r="AS4" i="83"/>
  <c r="AU4" i="83"/>
  <c r="AF5" i="83"/>
  <c r="AS4" i="92"/>
  <c r="AU4" i="92"/>
  <c r="AF5" i="92"/>
  <c r="A28" i="95"/>
  <c r="Z5" i="94"/>
  <c r="AA5" i="94"/>
  <c r="P6" i="94"/>
  <c r="G20" i="94"/>
  <c r="H20" i="94"/>
  <c r="I20" i="94"/>
  <c r="J20" i="94"/>
  <c r="K20" i="94"/>
  <c r="L20" i="94"/>
  <c r="M20" i="94"/>
  <c r="N20" i="94"/>
  <c r="O20" i="94"/>
  <c r="P20" i="94"/>
  <c r="Q20" i="94"/>
  <c r="R20" i="94"/>
  <c r="S20" i="94"/>
  <c r="T20" i="94"/>
  <c r="U20" i="94"/>
  <c r="V20" i="94"/>
  <c r="W20" i="94"/>
  <c r="X20" i="94"/>
  <c r="Y20" i="94"/>
  <c r="Z20" i="94"/>
  <c r="G25" i="94"/>
  <c r="H25" i="94"/>
  <c r="I25" i="94"/>
  <c r="J25" i="94"/>
  <c r="K25" i="94"/>
  <c r="L25" i="94"/>
  <c r="M25" i="94"/>
  <c r="N25" i="94"/>
  <c r="O25" i="94"/>
  <c r="P25" i="94"/>
  <c r="Q25" i="94"/>
  <c r="R25" i="94"/>
  <c r="S25" i="94"/>
  <c r="T25" i="94"/>
  <c r="U25" i="94"/>
  <c r="V25" i="94"/>
  <c r="W25" i="94"/>
  <c r="X25" i="94"/>
  <c r="Y25" i="94"/>
  <c r="Z25" i="94"/>
  <c r="G37" i="94"/>
  <c r="H37" i="94"/>
  <c r="I37" i="94"/>
  <c r="J37" i="94"/>
  <c r="K37" i="94"/>
  <c r="L37" i="94"/>
  <c r="M37" i="94"/>
  <c r="N37" i="94"/>
  <c r="O37" i="94"/>
  <c r="P37" i="94"/>
  <c r="Q37" i="94"/>
  <c r="R37" i="94"/>
  <c r="S37" i="94"/>
  <c r="T37" i="94"/>
  <c r="U37" i="94"/>
  <c r="V37" i="94"/>
  <c r="W37" i="94"/>
  <c r="X37" i="94"/>
  <c r="Y37" i="94"/>
  <c r="Z37" i="94"/>
  <c r="G38" i="94"/>
  <c r="H38" i="94"/>
  <c r="I38" i="94"/>
  <c r="J38" i="94"/>
  <c r="K38" i="94"/>
  <c r="L38" i="94"/>
  <c r="M38" i="94"/>
  <c r="N38" i="94"/>
  <c r="O38" i="94"/>
  <c r="P38" i="94"/>
  <c r="Q38" i="94"/>
  <c r="R38" i="94"/>
  <c r="S38" i="94"/>
  <c r="T38" i="94"/>
  <c r="U38" i="94"/>
  <c r="V38" i="94"/>
  <c r="W38" i="94"/>
  <c r="X38" i="94"/>
  <c r="Y38" i="94"/>
  <c r="Z38" i="94"/>
  <c r="G39" i="94"/>
  <c r="H39" i="94"/>
  <c r="I39" i="94"/>
  <c r="J39" i="94"/>
  <c r="K39" i="94"/>
  <c r="L39" i="94"/>
  <c r="M39" i="94"/>
  <c r="N39" i="94"/>
  <c r="O39" i="94"/>
  <c r="P39" i="94"/>
  <c r="Q39" i="94"/>
  <c r="R39" i="94"/>
  <c r="S39" i="94"/>
  <c r="T39" i="94"/>
  <c r="U39" i="94"/>
  <c r="V39" i="94"/>
  <c r="W39" i="94"/>
  <c r="X39" i="94"/>
  <c r="Y39" i="94"/>
  <c r="Z39" i="94"/>
  <c r="H43" i="94"/>
  <c r="I43" i="94"/>
  <c r="J43" i="94"/>
  <c r="K43" i="94"/>
  <c r="L43" i="94"/>
  <c r="M43" i="94"/>
  <c r="N43" i="94"/>
  <c r="O43" i="94"/>
  <c r="P43" i="94"/>
  <c r="Q43" i="94"/>
  <c r="R43" i="94"/>
  <c r="S43" i="94"/>
  <c r="T43" i="94"/>
  <c r="U43" i="94"/>
  <c r="V43" i="94"/>
  <c r="W43" i="94"/>
  <c r="X43" i="94"/>
  <c r="Y43" i="94"/>
  <c r="Z43" i="94"/>
  <c r="H44" i="94"/>
  <c r="I44" i="94"/>
  <c r="J44" i="94"/>
  <c r="K44" i="94"/>
  <c r="L44" i="94"/>
  <c r="M44" i="94"/>
  <c r="N44" i="94"/>
  <c r="O44" i="94"/>
  <c r="P44" i="94"/>
  <c r="P42" i="94" s="1"/>
  <c r="P41" i="94" s="1"/>
  <c r="Q44" i="94"/>
  <c r="R44" i="94"/>
  <c r="S44" i="94"/>
  <c r="T44" i="94"/>
  <c r="U44" i="94"/>
  <c r="V44" i="94"/>
  <c r="W44" i="94"/>
  <c r="X44" i="94"/>
  <c r="Y44" i="94"/>
  <c r="Z44" i="94"/>
  <c r="H45" i="94"/>
  <c r="I45" i="94"/>
  <c r="J45" i="94"/>
  <c r="K45" i="94"/>
  <c r="L45" i="94"/>
  <c r="M45" i="94"/>
  <c r="N45" i="94"/>
  <c r="O45" i="94"/>
  <c r="P45" i="94"/>
  <c r="Q45" i="94"/>
  <c r="R45" i="94"/>
  <c r="S45" i="94"/>
  <c r="T45" i="94"/>
  <c r="U45" i="94"/>
  <c r="V45" i="94"/>
  <c r="W45" i="94"/>
  <c r="X45" i="94"/>
  <c r="Y45" i="94"/>
  <c r="Z45" i="94"/>
  <c r="Y18" i="84"/>
  <c r="W49" i="94"/>
  <c r="F12" i="89"/>
  <c r="H24" i="89" s="1"/>
  <c r="Y18" i="91"/>
  <c r="P16" i="91" s="1"/>
  <c r="X58" i="94" s="1"/>
  <c r="H31" i="87" l="1"/>
  <c r="N49" i="94"/>
  <c r="M49" i="94"/>
  <c r="H36" i="78"/>
  <c r="H37" i="78"/>
  <c r="H24" i="78"/>
  <c r="H31" i="2"/>
  <c r="Q36" i="94"/>
  <c r="G36" i="94"/>
  <c r="G35" i="94" s="1"/>
  <c r="H31" i="88"/>
  <c r="AL27" i="80"/>
  <c r="H29" i="80" s="1"/>
  <c r="N42" i="94"/>
  <c r="N41" i="94" s="1"/>
  <c r="N19" i="94" s="1"/>
  <c r="Y49" i="94"/>
  <c r="S49" i="94"/>
  <c r="Y21" i="89"/>
  <c r="H27" i="89" s="1"/>
  <c r="P16" i="89"/>
  <c r="Q58" i="94" s="1"/>
  <c r="Y21" i="78"/>
  <c r="H27" i="78" s="1"/>
  <c r="P16" i="78"/>
  <c r="L58" i="94" s="1"/>
  <c r="H31" i="75"/>
  <c r="Y21" i="88"/>
  <c r="H27" i="88" s="1"/>
  <c r="H31" i="89"/>
  <c r="AL27" i="75"/>
  <c r="H29" i="75" s="1"/>
  <c r="Y18" i="75"/>
  <c r="Y21" i="75" s="1"/>
  <c r="H27" i="75" s="1"/>
  <c r="Y21" i="87"/>
  <c r="H27" i="87" s="1"/>
  <c r="P16" i="87"/>
  <c r="O58" i="94" s="1"/>
  <c r="P16" i="82"/>
  <c r="U58" i="94" s="1"/>
  <c r="Y21" i="82"/>
  <c r="H27" i="82" s="1"/>
  <c r="Y21" i="86"/>
  <c r="H27" i="86" s="1"/>
  <c r="P16" i="86"/>
  <c r="N58" i="94" s="1"/>
  <c r="K36" i="94"/>
  <c r="K35" i="94" s="1"/>
  <c r="K26" i="94" s="1"/>
  <c r="K27" i="94" s="1"/>
  <c r="AA20" i="94"/>
  <c r="H31" i="91"/>
  <c r="AL27" i="86"/>
  <c r="AL31" i="86" s="1"/>
  <c r="N60" i="94" s="1"/>
  <c r="T49" i="94"/>
  <c r="S42" i="94"/>
  <c r="S41" i="94" s="1"/>
  <c r="S19" i="94" s="1"/>
  <c r="U42" i="94"/>
  <c r="U41" i="94" s="1"/>
  <c r="U19" i="94" s="1"/>
  <c r="M42" i="94"/>
  <c r="M41" i="94" s="1"/>
  <c r="M19" i="94" s="1"/>
  <c r="I42" i="94"/>
  <c r="I41" i="94" s="1"/>
  <c r="I19" i="94" s="1"/>
  <c r="AL27" i="84"/>
  <c r="H29" i="84" s="1"/>
  <c r="AA25" i="94"/>
  <c r="AL27" i="89"/>
  <c r="AL27" i="79"/>
  <c r="R47" i="94" s="1"/>
  <c r="AL27" i="85"/>
  <c r="Q35" i="94"/>
  <c r="Q26" i="94" s="1"/>
  <c r="Q27" i="94" s="1"/>
  <c r="N36" i="94"/>
  <c r="N35" i="94" s="1"/>
  <c r="N26" i="94" s="1"/>
  <c r="N27" i="94" s="1"/>
  <c r="Y21" i="91"/>
  <c r="H27" i="91" s="1"/>
  <c r="P16" i="92"/>
  <c r="Z58" i="94" s="1"/>
  <c r="AA22" i="94"/>
  <c r="AA28" i="94"/>
  <c r="AL27" i="90"/>
  <c r="H29" i="90" s="1"/>
  <c r="AL27" i="78"/>
  <c r="AL31" i="78" s="1"/>
  <c r="L60" i="94" s="1"/>
  <c r="G26" i="94"/>
  <c r="G27" i="94" s="1"/>
  <c r="G42" i="94"/>
  <c r="G41" i="94" s="1"/>
  <c r="G19" i="94" s="1"/>
  <c r="Y18" i="74"/>
  <c r="AL27" i="74"/>
  <c r="Y18" i="76"/>
  <c r="AL27" i="76"/>
  <c r="H29" i="91"/>
  <c r="P16" i="81"/>
  <c r="S58" i="94" s="1"/>
  <c r="Y21" i="81"/>
  <c r="H27" i="81" s="1"/>
  <c r="P16" i="85"/>
  <c r="M58" i="94" s="1"/>
  <c r="Y21" i="85"/>
  <c r="H27" i="85" s="1"/>
  <c r="P19" i="94"/>
  <c r="J42" i="94"/>
  <c r="J41" i="94" s="1"/>
  <c r="J19" i="94" s="1"/>
  <c r="X36" i="94"/>
  <c r="X35" i="94" s="1"/>
  <c r="X26" i="94" s="1"/>
  <c r="X27" i="94" s="1"/>
  <c r="AA48" i="94"/>
  <c r="AA54" i="94"/>
  <c r="AA55" i="94"/>
  <c r="AA21" i="94"/>
  <c r="AL27" i="87"/>
  <c r="AL31" i="87" s="1"/>
  <c r="O60" i="94" s="1"/>
  <c r="AA24" i="94"/>
  <c r="Y18" i="80"/>
  <c r="Y18" i="90"/>
  <c r="AL27" i="92"/>
  <c r="AL31" i="92" s="1"/>
  <c r="Z60" i="94" s="1"/>
  <c r="AA23" i="94"/>
  <c r="V49" i="94"/>
  <c r="Q42" i="94"/>
  <c r="Q41" i="94" s="1"/>
  <c r="Q19" i="94" s="1"/>
  <c r="V42" i="94"/>
  <c r="V41" i="94" s="1"/>
  <c r="V19" i="94" s="1"/>
  <c r="L42" i="94"/>
  <c r="L41" i="94" s="1"/>
  <c r="L19" i="94" s="1"/>
  <c r="W36" i="94"/>
  <c r="W35" i="94" s="1"/>
  <c r="W26" i="94" s="1"/>
  <c r="W27" i="94" s="1"/>
  <c r="S36" i="94"/>
  <c r="S35" i="94" s="1"/>
  <c r="S26" i="94" s="1"/>
  <c r="S27" i="94" s="1"/>
  <c r="W42" i="94"/>
  <c r="W41" i="94" s="1"/>
  <c r="W19" i="94" s="1"/>
  <c r="U36" i="94"/>
  <c r="U35" i="94" s="1"/>
  <c r="U26" i="94" s="1"/>
  <c r="U27" i="94" s="1"/>
  <c r="Y42" i="94"/>
  <c r="Y41" i="94" s="1"/>
  <c r="Y19" i="94" s="1"/>
  <c r="J36" i="94"/>
  <c r="J35" i="94" s="1"/>
  <c r="J26" i="94" s="1"/>
  <c r="J27" i="94" s="1"/>
  <c r="H29" i="79"/>
  <c r="AA38" i="94"/>
  <c r="AL27" i="81"/>
  <c r="R42" i="94"/>
  <c r="R41" i="94" s="1"/>
  <c r="R19" i="94" s="1"/>
  <c r="K42" i="94"/>
  <c r="K41" i="94" s="1"/>
  <c r="K19" i="94" s="1"/>
  <c r="Z36" i="94"/>
  <c r="Z35" i="94" s="1"/>
  <c r="Z26" i="94" s="1"/>
  <c r="Z27" i="94" s="1"/>
  <c r="V36" i="94"/>
  <c r="V35" i="94" s="1"/>
  <c r="V26" i="94" s="1"/>
  <c r="V27" i="94" s="1"/>
  <c r="O36" i="94"/>
  <c r="O35" i="94" s="1"/>
  <c r="O26" i="94" s="1"/>
  <c r="O27" i="94" s="1"/>
  <c r="P36" i="94"/>
  <c r="P35" i="94" s="1"/>
  <c r="P26" i="94" s="1"/>
  <c r="P27" i="94" s="1"/>
  <c r="AA33" i="94"/>
  <c r="AA40" i="94"/>
  <c r="M36" i="94"/>
  <c r="M35" i="94" s="1"/>
  <c r="M26" i="94" s="1"/>
  <c r="M27" i="94" s="1"/>
  <c r="T42" i="94"/>
  <c r="T41" i="94" s="1"/>
  <c r="T19" i="94" s="1"/>
  <c r="X42" i="94"/>
  <c r="X41" i="94" s="1"/>
  <c r="X19" i="94" s="1"/>
  <c r="H42" i="94"/>
  <c r="AA43" i="94"/>
  <c r="I36" i="94"/>
  <c r="I35" i="94" s="1"/>
  <c r="I26" i="94" s="1"/>
  <c r="I27" i="94" s="1"/>
  <c r="AL27" i="83"/>
  <c r="Y18" i="83"/>
  <c r="AL27" i="82"/>
  <c r="Y21" i="79"/>
  <c r="H27" i="79" s="1"/>
  <c r="P16" i="79"/>
  <c r="R58" i="94" s="1"/>
  <c r="Y21" i="77"/>
  <c r="H27" i="77" s="1"/>
  <c r="P16" i="77"/>
  <c r="K58" i="94" s="1"/>
  <c r="H31" i="92"/>
  <c r="Z49" i="94"/>
  <c r="P16" i="75"/>
  <c r="I58" i="94" s="1"/>
  <c r="Y21" i="84"/>
  <c r="H27" i="84" s="1"/>
  <c r="P16" i="84"/>
  <c r="T58" i="94" s="1"/>
  <c r="H31" i="79"/>
  <c r="AA45" i="94"/>
  <c r="H36" i="94"/>
  <c r="AA37" i="94"/>
  <c r="F12" i="88"/>
  <c r="H24" i="88" s="1"/>
  <c r="AL27" i="88"/>
  <c r="F12" i="77"/>
  <c r="H24" i="77" s="1"/>
  <c r="AL27" i="77"/>
  <c r="AA39" i="94"/>
  <c r="Y18" i="2"/>
  <c r="AL27" i="2"/>
  <c r="AS28" i="2" s="1"/>
  <c r="G61" i="94" s="1"/>
  <c r="AA44" i="94"/>
  <c r="Z42" i="94"/>
  <c r="Z41" i="94" s="1"/>
  <c r="Z19" i="94" s="1"/>
  <c r="O42" i="94"/>
  <c r="O41" i="94" s="1"/>
  <c r="O19" i="94" s="1"/>
  <c r="Y36" i="94"/>
  <c r="Y35" i="94" s="1"/>
  <c r="Y26" i="94" s="1"/>
  <c r="Y27" i="94" s="1"/>
  <c r="T36" i="94"/>
  <c r="T35" i="94" s="1"/>
  <c r="T26" i="94" s="1"/>
  <c r="T27" i="94" s="1"/>
  <c r="R36" i="94"/>
  <c r="R35" i="94" s="1"/>
  <c r="R26" i="94" s="1"/>
  <c r="R27" i="94" s="1"/>
  <c r="L36" i="94"/>
  <c r="L35" i="94" s="1"/>
  <c r="L26" i="94" s="1"/>
  <c r="L27" i="94" s="1"/>
  <c r="AA34" i="94"/>
  <c r="AA46" i="94"/>
  <c r="H31" i="78"/>
  <c r="L49" i="94"/>
  <c r="V47" i="94" l="1"/>
  <c r="H29" i="78"/>
  <c r="AS28" i="78"/>
  <c r="L61" i="94" s="1"/>
  <c r="L47" i="94"/>
  <c r="M9" i="94"/>
  <c r="M63" i="94" s="1"/>
  <c r="M16" i="94"/>
  <c r="M12" i="94"/>
  <c r="M18" i="94"/>
  <c r="M14" i="94"/>
  <c r="M10" i="94"/>
  <c r="M17" i="94"/>
  <c r="M15" i="94"/>
  <c r="M13" i="94"/>
  <c r="M11" i="94"/>
  <c r="S17" i="94"/>
  <c r="S15" i="94"/>
  <c r="S13" i="94"/>
  <c r="S11" i="94"/>
  <c r="S9" i="94"/>
  <c r="S63" i="94" s="1"/>
  <c r="S18" i="94"/>
  <c r="S16" i="94"/>
  <c r="S14" i="94"/>
  <c r="S12" i="94"/>
  <c r="S10" i="94"/>
  <c r="O18" i="94"/>
  <c r="O16" i="94"/>
  <c r="O14" i="94"/>
  <c r="O12" i="94"/>
  <c r="O10" i="94"/>
  <c r="O17" i="94"/>
  <c r="O15" i="94"/>
  <c r="O13" i="94"/>
  <c r="O11" i="94"/>
  <c r="O9" i="94"/>
  <c r="O63" i="94" s="1"/>
  <c r="Z17" i="94"/>
  <c r="Z9" i="94"/>
  <c r="Z63" i="94" s="1"/>
  <c r="Z15" i="94"/>
  <c r="Z13" i="94"/>
  <c r="Z11" i="94"/>
  <c r="Z18" i="94"/>
  <c r="Z16" i="94"/>
  <c r="Z14" i="94"/>
  <c r="Z12" i="94"/>
  <c r="Z10" i="94"/>
  <c r="Q14" i="94"/>
  <c r="Q17" i="94"/>
  <c r="Q15" i="94"/>
  <c r="Q11" i="94"/>
  <c r="Q13" i="94"/>
  <c r="Q9" i="94"/>
  <c r="Q63" i="94" s="1"/>
  <c r="Q18" i="94"/>
  <c r="Q16" i="94"/>
  <c r="Q12" i="94"/>
  <c r="Q10" i="94"/>
  <c r="P18" i="94"/>
  <c r="P17" i="94"/>
  <c r="P9" i="94"/>
  <c r="P63" i="94" s="1"/>
  <c r="P11" i="94"/>
  <c r="P15" i="94"/>
  <c r="P13" i="94"/>
  <c r="P16" i="94"/>
  <c r="P12" i="94"/>
  <c r="P10" i="94"/>
  <c r="P14" i="94"/>
  <c r="N18" i="94"/>
  <c r="N16" i="94"/>
  <c r="N14" i="94"/>
  <c r="N12" i="94"/>
  <c r="N10" i="94"/>
  <c r="N17" i="94"/>
  <c r="N15" i="94"/>
  <c r="N13" i="94"/>
  <c r="N11" i="94"/>
  <c r="N9" i="94"/>
  <c r="N63" i="94" s="1"/>
  <c r="Y12" i="94"/>
  <c r="Y10" i="94"/>
  <c r="Y17" i="94"/>
  <c r="Y13" i="94"/>
  <c r="Y9" i="94"/>
  <c r="Y63" i="94" s="1"/>
  <c r="Y15" i="94"/>
  <c r="Y11" i="94"/>
  <c r="Y18" i="94"/>
  <c r="Y16" i="94"/>
  <c r="Y14" i="94"/>
  <c r="V9" i="94"/>
  <c r="V63" i="94" s="1"/>
  <c r="V12" i="94"/>
  <c r="V10" i="94"/>
  <c r="V18" i="94"/>
  <c r="V16" i="94"/>
  <c r="V14" i="94"/>
  <c r="V17" i="94"/>
  <c r="V15" i="94"/>
  <c r="V13" i="94"/>
  <c r="V11" i="94"/>
  <c r="J17" i="94"/>
  <c r="J15" i="94"/>
  <c r="J13" i="94"/>
  <c r="J11" i="94"/>
  <c r="J9" i="94"/>
  <c r="J63" i="94" s="1"/>
  <c r="J18" i="94"/>
  <c r="J16" i="94"/>
  <c r="J14" i="94"/>
  <c r="J12" i="94"/>
  <c r="J10" i="94"/>
  <c r="X16" i="94"/>
  <c r="X14" i="94"/>
  <c r="X12" i="94"/>
  <c r="X10" i="94"/>
  <c r="X13" i="94"/>
  <c r="X11" i="94"/>
  <c r="X15" i="94"/>
  <c r="X17" i="94"/>
  <c r="X9" i="94"/>
  <c r="X63" i="94" s="1"/>
  <c r="X18" i="94"/>
  <c r="U15" i="94"/>
  <c r="U13" i="94"/>
  <c r="U11" i="94"/>
  <c r="U18" i="94"/>
  <c r="U14" i="94"/>
  <c r="U10" i="94"/>
  <c r="U12" i="94"/>
  <c r="U16" i="94"/>
  <c r="U17" i="94"/>
  <c r="U9" i="94"/>
  <c r="U63" i="94" s="1"/>
  <c r="L16" i="94"/>
  <c r="L18" i="94"/>
  <c r="L14" i="94"/>
  <c r="L10" i="94"/>
  <c r="L15" i="94"/>
  <c r="L12" i="94"/>
  <c r="L17" i="94"/>
  <c r="L13" i="94"/>
  <c r="L11" i="94"/>
  <c r="L9" i="94"/>
  <c r="L63" i="94" s="1"/>
  <c r="T17" i="94"/>
  <c r="T18" i="94"/>
  <c r="T10" i="94"/>
  <c r="T13" i="94"/>
  <c r="T11" i="94"/>
  <c r="T12" i="94"/>
  <c r="T9" i="94"/>
  <c r="T63" i="94" s="1"/>
  <c r="T16" i="94"/>
  <c r="T14" i="94"/>
  <c r="T15" i="94"/>
  <c r="K17" i="94"/>
  <c r="K15" i="94"/>
  <c r="K13" i="94"/>
  <c r="K11" i="94"/>
  <c r="K9" i="94"/>
  <c r="K63" i="94" s="1"/>
  <c r="K18" i="94"/>
  <c r="K16" i="94"/>
  <c r="K14" i="94"/>
  <c r="K12" i="94"/>
  <c r="K10" i="94"/>
  <c r="W18" i="94"/>
  <c r="W16" i="94"/>
  <c r="W14" i="94"/>
  <c r="W12" i="94"/>
  <c r="W10" i="94"/>
  <c r="W17" i="94"/>
  <c r="W15" i="94"/>
  <c r="W13" i="94"/>
  <c r="W11" i="94"/>
  <c r="W9" i="94"/>
  <c r="W63" i="94" s="1"/>
  <c r="G18" i="94"/>
  <c r="G16" i="94"/>
  <c r="G14" i="94"/>
  <c r="G12" i="94"/>
  <c r="G10" i="94"/>
  <c r="G17" i="94"/>
  <c r="G15" i="94"/>
  <c r="G13" i="94"/>
  <c r="G11" i="94"/>
  <c r="G9" i="94"/>
  <c r="G63" i="94" s="1"/>
  <c r="I10" i="94"/>
  <c r="I13" i="94"/>
  <c r="I17" i="94"/>
  <c r="I15" i="94"/>
  <c r="I11" i="94"/>
  <c r="I9" i="94"/>
  <c r="I63" i="94" s="1"/>
  <c r="I18" i="94"/>
  <c r="I16" i="94"/>
  <c r="I14" i="94"/>
  <c r="I12" i="94"/>
  <c r="R15" i="94"/>
  <c r="R13" i="94"/>
  <c r="R11" i="94"/>
  <c r="R9" i="94"/>
  <c r="R63" i="94" s="1"/>
  <c r="R17" i="94"/>
  <c r="R18" i="94"/>
  <c r="R16" i="94"/>
  <c r="R14" i="94"/>
  <c r="R12" i="94"/>
  <c r="R10" i="94"/>
  <c r="W47" i="94"/>
  <c r="T47" i="94"/>
  <c r="AA49" i="94"/>
  <c r="I47" i="94"/>
  <c r="H29" i="89"/>
  <c r="Q47" i="94"/>
  <c r="N47" i="94"/>
  <c r="H29" i="86"/>
  <c r="H29" i="85"/>
  <c r="M47" i="94"/>
  <c r="H29" i="81"/>
  <c r="S47" i="94"/>
  <c r="P16" i="76"/>
  <c r="J58" i="94" s="1"/>
  <c r="Y21" i="76"/>
  <c r="H27" i="76" s="1"/>
  <c r="Y21" i="80"/>
  <c r="H27" i="80" s="1"/>
  <c r="P16" i="80"/>
  <c r="V58" i="94" s="1"/>
  <c r="H29" i="76"/>
  <c r="J47" i="94"/>
  <c r="H29" i="92"/>
  <c r="Z47" i="94"/>
  <c r="O47" i="94"/>
  <c r="H29" i="87"/>
  <c r="H29" i="74"/>
  <c r="H47" i="94"/>
  <c r="Y21" i="90"/>
  <c r="H27" i="90" s="1"/>
  <c r="P16" i="90"/>
  <c r="W58" i="94" s="1"/>
  <c r="Y21" i="74"/>
  <c r="H27" i="74" s="1"/>
  <c r="P16" i="74"/>
  <c r="H58" i="94" s="1"/>
  <c r="H29" i="77"/>
  <c r="K47" i="94"/>
  <c r="U47" i="94"/>
  <c r="H29" i="82"/>
  <c r="H41" i="94"/>
  <c r="AA42" i="94"/>
  <c r="G47" i="94"/>
  <c r="H29" i="2"/>
  <c r="H35" i="94"/>
  <c r="AA36" i="94"/>
  <c r="P16" i="83"/>
  <c r="Y58" i="94" s="1"/>
  <c r="Y21" i="83"/>
  <c r="H27" i="83" s="1"/>
  <c r="P16" i="2"/>
  <c r="G58" i="94" s="1"/>
  <c r="Y21" i="2"/>
  <c r="H27" i="2" s="1"/>
  <c r="H29" i="88"/>
  <c r="P47" i="94"/>
  <c r="Y47" i="94"/>
  <c r="H29" i="83"/>
  <c r="AA47" i="94" l="1"/>
  <c r="H19" i="94"/>
  <c r="AA41" i="94"/>
  <c r="H26" i="94"/>
  <c r="AA35" i="94"/>
  <c r="H15" i="94" l="1"/>
  <c r="H13" i="94"/>
  <c r="H16" i="94"/>
  <c r="H10" i="94"/>
  <c r="H17" i="94"/>
  <c r="H9" i="94"/>
  <c r="H12" i="94"/>
  <c r="H11" i="94"/>
  <c r="H14" i="94"/>
  <c r="H18" i="94"/>
  <c r="AA26" i="94"/>
  <c r="H27" i="94"/>
  <c r="AA27" i="94" s="1"/>
  <c r="AA19" i="94"/>
  <c r="AA14" i="94" l="1"/>
  <c r="M63" i="95" s="1"/>
  <c r="M40" i="98" s="1"/>
  <c r="AA15" i="94"/>
  <c r="M64" i="95" s="1"/>
  <c r="M41" i="98" s="1"/>
  <c r="AA16" i="94"/>
  <c r="M65" i="95" s="1"/>
  <c r="M42" i="98" s="1"/>
  <c r="AA17" i="94"/>
  <c r="M66" i="95" s="1"/>
  <c r="M43" i="98" s="1"/>
  <c r="AA12" i="94"/>
  <c r="H66" i="95" s="1"/>
  <c r="H43" i="98" s="1"/>
  <c r="AA11" i="94"/>
  <c r="H65" i="95" s="1"/>
  <c r="H42" i="98" s="1"/>
  <c r="AA18" i="94"/>
  <c r="M67" i="95" s="1"/>
  <c r="M44" i="98" s="1"/>
  <c r="AA10" i="94"/>
  <c r="H64" i="95" s="1"/>
  <c r="H41" i="98" s="1"/>
  <c r="AA13" i="94"/>
  <c r="H67" i="95" s="1"/>
  <c r="H44" i="98" s="1"/>
  <c r="H63" i="94"/>
  <c r="AA9" i="94"/>
  <c r="H63" i="95" l="1"/>
  <c r="H40" i="98" s="1"/>
  <c r="AA63" i="94"/>
</calcChain>
</file>

<file path=xl/comments1.xml><?xml version="1.0" encoding="utf-8"?>
<comments xmlns="http://schemas.openxmlformats.org/spreadsheetml/2006/main">
  <authors>
    <author>作成者</author>
  </authors>
  <commentList>
    <comment ref="C20" authorId="0" shapeId="0">
      <text>
        <r>
          <rPr>
            <b/>
            <sz val="9"/>
            <color indexed="81"/>
            <rFont val="ＭＳ Ｐゴシック"/>
            <family val="3"/>
            <charset val="128"/>
          </rPr>
          <t>説明文が表示されます</t>
        </r>
      </text>
    </comment>
    <comment ref="N28" authorId="0" shapeId="0">
      <text>
        <r>
          <rPr>
            <b/>
            <sz val="10"/>
            <color indexed="81"/>
            <rFont val="ＭＳ Ｐゴシック"/>
            <family val="3"/>
            <charset val="128"/>
          </rPr>
          <t>「○」の表示を消す場合は、プルダウン・メニュー「○」の下に現れる空白部分を選んでください。</t>
        </r>
      </text>
    </comment>
    <comment ref="O28" authorId="0" shapeId="0">
      <text>
        <r>
          <rPr>
            <b/>
            <sz val="10"/>
            <color indexed="81"/>
            <rFont val="ＭＳ Ｐゴシック"/>
            <family val="3"/>
            <charset val="128"/>
          </rPr>
          <t>「○」の表示を消す場合は、プルダウン・メニュー「○」の下に現れる空白部分を選んでください。</t>
        </r>
      </text>
    </comment>
    <comment ref="M48" authorId="0" shapeId="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2" authorId="0" shapeId="0">
      <text>
        <r>
          <rPr>
            <b/>
            <sz val="11"/>
            <color indexed="81"/>
            <rFont val="ＭＳ Ｐゴシック"/>
            <family val="3"/>
            <charset val="128"/>
          </rPr>
          <t xml:space="preserve">産業分類をメニューから選んでください。
</t>
        </r>
      </text>
    </comment>
    <comment ref="L52" authorId="0" shapeId="0">
      <text>
        <r>
          <rPr>
            <b/>
            <sz val="11"/>
            <color indexed="81"/>
            <rFont val="ＭＳ Ｐゴシック"/>
            <family val="3"/>
            <charset val="128"/>
          </rPr>
          <t>事業の種類を具体的に記載してください。</t>
        </r>
      </text>
    </comment>
    <comment ref="H63" authorId="0" shapeId="0">
      <text>
        <r>
          <rPr>
            <b/>
            <sz val="11"/>
            <color indexed="81"/>
            <rFont val="ＭＳ Ｐゴシック"/>
            <family val="3"/>
            <charset val="128"/>
          </rPr>
          <t>種類ごとのシートから自動的に計算されます。</t>
        </r>
      </text>
    </comment>
    <comment ref="M63" authorId="0" shapeId="0">
      <text>
        <r>
          <rPr>
            <b/>
            <sz val="11"/>
            <color indexed="81"/>
            <rFont val="ＭＳ Ｐゴシック"/>
            <family val="3"/>
            <charset val="128"/>
          </rPr>
          <t>種類ごとのシートから自動的に計算されます。</t>
        </r>
      </text>
    </comment>
    <comment ref="H64" authorId="0" shapeId="0">
      <text>
        <r>
          <rPr>
            <b/>
            <sz val="11"/>
            <color indexed="81"/>
            <rFont val="ＭＳ Ｐゴシック"/>
            <family val="3"/>
            <charset val="128"/>
          </rPr>
          <t>種類ごとのシートから自動的に計算されます。</t>
        </r>
      </text>
    </comment>
    <comment ref="M64" authorId="0" shapeId="0">
      <text>
        <r>
          <rPr>
            <b/>
            <sz val="11"/>
            <color indexed="81"/>
            <rFont val="ＭＳ Ｐゴシック"/>
            <family val="3"/>
            <charset val="128"/>
          </rPr>
          <t>種類ごとのシートから自動的に計算されます。</t>
        </r>
      </text>
    </comment>
    <comment ref="H65" authorId="0" shapeId="0">
      <text>
        <r>
          <rPr>
            <b/>
            <sz val="11"/>
            <color indexed="81"/>
            <rFont val="ＭＳ Ｐゴシック"/>
            <family val="3"/>
            <charset val="128"/>
          </rPr>
          <t>種類ごとのシートから自動的に計算されます。</t>
        </r>
      </text>
    </comment>
    <comment ref="M65" authorId="0" shapeId="0">
      <text>
        <r>
          <rPr>
            <b/>
            <sz val="11"/>
            <color indexed="81"/>
            <rFont val="ＭＳ Ｐゴシック"/>
            <family val="3"/>
            <charset val="128"/>
          </rPr>
          <t>種類ごとのシートから自動的に計算されます。</t>
        </r>
      </text>
    </comment>
    <comment ref="H66" authorId="0" shapeId="0">
      <text>
        <r>
          <rPr>
            <b/>
            <sz val="11"/>
            <color indexed="81"/>
            <rFont val="ＭＳ Ｐゴシック"/>
            <family val="3"/>
            <charset val="128"/>
          </rPr>
          <t>種類ごとのシートから自動的に計算されます。</t>
        </r>
      </text>
    </comment>
    <comment ref="M66" authorId="0" shapeId="0">
      <text>
        <r>
          <rPr>
            <b/>
            <sz val="11"/>
            <color indexed="81"/>
            <rFont val="ＭＳ Ｐゴシック"/>
            <family val="3"/>
            <charset val="128"/>
          </rPr>
          <t>種類ごとのシートから自動的に計算されます。</t>
        </r>
      </text>
    </comment>
    <comment ref="H67" authorId="0" shapeId="0">
      <text>
        <r>
          <rPr>
            <b/>
            <sz val="11"/>
            <color indexed="81"/>
            <rFont val="ＭＳ Ｐゴシック"/>
            <family val="3"/>
            <charset val="128"/>
          </rPr>
          <t>種類ごとのシートから自動的に計算されます。</t>
        </r>
      </text>
    </comment>
    <comment ref="M67" authorId="0" shapeId="0">
      <text>
        <r>
          <rPr>
            <b/>
            <sz val="11"/>
            <color indexed="81"/>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1.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2.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3.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4.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5.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6.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7.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8.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9.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0.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1.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3.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4.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5.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6.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7.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U7" authorId="0" shapeId="0">
      <text>
        <r>
          <rPr>
            <sz val="9"/>
            <color indexed="81"/>
            <rFont val="ＭＳ Ｐゴシック"/>
            <family val="3"/>
            <charset val="128"/>
          </rPr>
          <t>再生利用量のうち、マテリアルリサイクルする量を入力してください。具体的には、次を入力してください。
①プラ原料化
②プラ製品化</t>
        </r>
      </text>
    </comment>
    <comment ref="AU8" authorId="0" shapeId="0">
      <text>
        <r>
          <rPr>
            <sz val="9"/>
            <color indexed="81"/>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AU9" authorId="0" shapeId="0">
      <text>
        <r>
          <rPr>
            <sz val="9"/>
            <color indexed="81"/>
            <rFont val="ＭＳ Ｐゴシック"/>
            <family val="3"/>
            <charset val="128"/>
          </rPr>
          <t>再生利用量のうち、次を入力してください。
①固形燃料化（RPF化など）
②セメント精製過程における原・燃料化
③ガス化・油化（燃料としての再生）</t>
        </r>
      </text>
    </comment>
    <comment ref="AU10" authorId="0" shapeId="0">
      <text>
        <r>
          <rPr>
            <sz val="9"/>
            <color indexed="81"/>
            <rFont val="ＭＳ Ｐゴシック"/>
            <family val="3"/>
            <charset val="128"/>
          </rPr>
          <t>ア、イ、ウ及び⑤の熱回収に該当しないもの（焼却して焼却灰を路盤材等に再利用する場合等）を入力してください。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AU13"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4" authorId="0" shapeId="0">
      <text>
        <r>
          <rPr>
            <sz val="9"/>
            <color indexed="81"/>
            <rFont val="ＭＳ Ｐゴシック"/>
            <family val="3"/>
            <charset val="128"/>
          </rPr>
          <t>同上</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5"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再生利用量のうち、マテリアルリサイクルする量を入力してください。具体的には、次を入力してください。
①プラ原料化
②プラ製品化</t>
        </r>
      </text>
    </comment>
    <comment ref="AU19" authorId="0" shapeId="0">
      <text>
        <r>
          <rPr>
            <sz val="9"/>
            <color indexed="81"/>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U20" authorId="0" shapeId="0">
      <text>
        <r>
          <rPr>
            <sz val="9"/>
            <color indexed="81"/>
            <rFont val="ＭＳ Ｐゴシック"/>
            <family val="3"/>
            <charset val="128"/>
          </rPr>
          <t>再生利用量のうち、次を入力してください。
①固形燃料化（RPF化など）
②セメント精製過程における原・燃料化
③ガス化・油化（燃料としての再生）</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AU21" authorId="0" shapeId="0">
      <text>
        <r>
          <rPr>
            <sz val="9"/>
            <color indexed="81"/>
            <rFont val="ＭＳ Ｐゴシック"/>
            <family val="3"/>
            <charset val="128"/>
          </rPr>
          <t>ア、イ、ウ及び⑤の熱回収に該当しないもの（焼却して焼却灰を路盤材等に再利用する場合等）を入力してください。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 xml:space="preserve">同上。なお、⑬⑭の「熱回収業者への処理委託量」及び、単純焼却のみで焼却灰を再利用しない場合の焼却量は、こちらに入力してください。（最終処分前委託量）
</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 ref="H36" authorId="0" shapeId="0">
      <text>
        <r>
          <rPr>
            <sz val="9"/>
            <color indexed="81"/>
            <rFont val="MS P ゴシック"/>
            <family val="3"/>
            <charset val="128"/>
          </rPr>
          <t>右上のフローから、自動的に計算されます。</t>
        </r>
      </text>
    </comment>
    <comment ref="H37" authorId="0" shapeId="0">
      <text>
        <r>
          <rPr>
            <sz val="9"/>
            <color indexed="81"/>
            <rFont val="MS P ゴシック"/>
            <family val="3"/>
            <charset val="128"/>
          </rPr>
          <t>右上のフローから、自動的に計算されます。</t>
        </r>
      </text>
    </comment>
  </commentList>
</comments>
</file>

<file path=xl/comments8.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9.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sharedStrings.xml><?xml version="1.0" encoding="utf-8"?>
<sst xmlns="http://schemas.openxmlformats.org/spreadsheetml/2006/main" count="3304" uniqueCount="471">
  <si>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</si>
  <si>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</si>
  <si>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</si>
  <si>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</si>
  <si>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</si>
  <si>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</si>
  <si>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</si>
  <si>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</si>
  <si>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</si>
  <si>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</si>
  <si>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</si>
  <si>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</si>
  <si>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</si>
  <si>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</si>
  <si>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</si>
  <si>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</si>
  <si>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</si>
  <si>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</si>
  <si>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</si>
  <si>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</si>
  <si>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</si>
  <si>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</si>
  <si>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</si>
  <si>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</si>
  <si>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</si>
  <si>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</si>
  <si>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</si>
  <si>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</si>
  <si>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</si>
  <si>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</si>
  <si>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</si>
  <si>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</si>
  <si>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</si>
  <si>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</si>
  <si>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</si>
  <si>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</si>
  <si>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</si>
  <si>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</si>
  <si>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</si>
  <si>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</si>
  <si>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</si>
  <si>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</si>
  <si>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</si>
  <si>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</si>
  <si>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</si>
  <si>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</si>
  <si>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</si>
  <si>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</si>
  <si>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</si>
  <si>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</si>
  <si>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</si>
  <si>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</si>
  <si>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</si>
  <si>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</si>
  <si>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</si>
  <si>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</si>
  <si>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</si>
  <si>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</si>
  <si>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</si>
  <si>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</si>
  <si>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</si>
  <si>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</si>
  <si>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</si>
  <si>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</si>
  <si>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</si>
  <si>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</si>
  <si>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</si>
  <si>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</si>
  <si>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</si>
  <si>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</si>
  <si>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</si>
  <si>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</si>
  <si>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</si>
  <si>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</si>
  <si>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</si>
  <si>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</si>
  <si>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</si>
  <si>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</si>
  <si>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</si>
  <si>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</si>
  <si>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</si>
  <si>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</si>
  <si>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</si>
  <si>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</si>
  <si>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</si>
  <si>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</si>
  <si>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</si>
  <si>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</si>
  <si>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</si>
  <si>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</si>
  <si>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</si>
  <si>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</si>
  <si>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</si>
  <si>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</si>
  <si>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</si>
  <si>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</si>
  <si>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</si>
  <si>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</si>
  <si>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</si>
  <si>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</si>
  <si>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</si>
  <si>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</si>
  <si>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</si>
  <si>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</si>
  <si>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</si>
  <si>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</si>
  <si>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</si>
  <si>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</si>
  <si>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</si>
  <si>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</si>
  <si>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</si>
  <si>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</si>
  <si>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</si>
  <si>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</si>
  <si>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</si>
  <si>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</si>
  <si>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</si>
  <si>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</si>
  <si>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</si>
  <si>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</si>
  <si>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</si>
  <si>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</si>
  <si>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</si>
  <si>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</si>
  <si>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</si>
  <si>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</si>
  <si>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</si>
  <si>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</si>
  <si>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</si>
  <si>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</si>
  <si>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</si>
  <si>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</si>
  <si>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</si>
  <si>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</si>
  <si>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</si>
  <si>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</si>
  <si>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</si>
  <si>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</si>
  <si>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</si>
  <si>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</si>
  <si>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</si>
  <si>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</si>
  <si>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</si>
  <si>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</si>
  <si>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</si>
  <si>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</si>
  <si>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</si>
  <si>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</si>
  <si>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</si>
  <si>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</si>
  <si>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</si>
  <si>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</si>
  <si>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</si>
  <si>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</si>
  <si>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</si>
  <si>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</si>
  <si>
    <t>　</t>
    <phoneticPr fontId="3"/>
  </si>
  <si>
    <t>様式選択</t>
    <rPh sb="0" eb="2">
      <t>ヨウシキ</t>
    </rPh>
    <rPh sb="2" eb="4">
      <t>センタク</t>
    </rPh>
    <phoneticPr fontId="3"/>
  </si>
  <si>
    <t>該当する欄に○印を記入してください。</t>
  </si>
  <si>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</si>
  <si>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</si>
  <si>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</si>
  <si>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</si>
  <si>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</si>
  <si>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</si>
  <si>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</si>
  <si>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</si>
  <si>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</si>
  <si>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</si>
  <si>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</si>
  <si>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</si>
  <si>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</si>
  <si>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</si>
  <si>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</si>
  <si>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</si>
  <si>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</si>
  <si>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</si>
  <si>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</si>
  <si>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</si>
  <si>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</si>
  <si>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</si>
  <si>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</si>
  <si>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</si>
  <si>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</si>
  <si>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</si>
  <si>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</si>
  <si>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</si>
  <si>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</si>
  <si>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</si>
  <si>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</si>
  <si>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</si>
  <si>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</si>
  <si>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</si>
  <si>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</si>
  <si>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</si>
  <si>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</si>
  <si>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</si>
  <si>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</si>
  <si>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</si>
  <si>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</si>
  <si>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</si>
  <si>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</si>
  <si>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</si>
  <si>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</si>
  <si>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</si>
  <si>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</si>
  <si>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</si>
  <si>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</si>
  <si>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</si>
  <si>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</si>
  <si>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</si>
  <si>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</si>
  <si>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</si>
  <si>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</si>
  <si>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</si>
  <si>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</si>
  <si>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</si>
  <si>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</si>
  <si>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</si>
  <si>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</si>
  <si>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</si>
  <si>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</si>
  <si>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</si>
  <si>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⑦　自ら中間処理により減量した量</t>
    <phoneticPr fontId="3"/>
  </si>
  <si>
    <t>⑩　全処理委託量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</si>
  <si>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</si>
  <si>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</si>
  <si>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</si>
  <si>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</si>
  <si>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</si>
  <si>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</si>
  <si>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</si>
  <si>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</si>
  <si>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</si>
  <si>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</si>
  <si>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</si>
  <si>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</si>
  <si>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</si>
  <si>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</si>
  <si>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</si>
  <si>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備考</t>
    <rPh sb="0" eb="1">
      <t>ソナエ</t>
    </rPh>
    <rPh sb="1" eb="2">
      <t>コウ</t>
    </rPh>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</si>
  <si>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</si>
  <si>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</si>
  <si>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</si>
  <si>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</si>
  <si>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</si>
  <si>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</si>
  <si>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</si>
  <si>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</si>
  <si>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</si>
  <si>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</si>
  <si>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</si>
  <si>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</si>
  <si>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</si>
  <si>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</si>
  <si>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</si>
  <si>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</si>
  <si>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</si>
  <si>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</si>
  <si>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</si>
  <si>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</si>
  <si>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</si>
  <si>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</si>
  <si>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</si>
  <si>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</si>
  <si>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</si>
  <si>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</si>
  <si>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</si>
  <si>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</si>
  <si>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</si>
  <si>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提出者</t>
  </si>
  <si>
    <t>自社の他事業場での処理量</t>
    <rPh sb="6" eb="7">
      <t>ジョウ</t>
    </rPh>
    <phoneticPr fontId="3"/>
  </si>
  <si>
    <t>このページは、印刷用ページですので、入力できません。入力はシート「表紙」にしてください。</t>
    <phoneticPr fontId="3"/>
  </si>
  <si>
    <t>産業廃棄物処理計画実施状況報告書</t>
    <rPh sb="9" eb="10">
      <t>ジツ</t>
    </rPh>
    <rPh sb="10" eb="11">
      <t>シ</t>
    </rPh>
    <rPh sb="11" eb="13">
      <t>ジョウキョウ</t>
    </rPh>
    <rPh sb="13" eb="15">
      <t>ホウコク</t>
    </rPh>
    <phoneticPr fontId="3"/>
  </si>
  <si>
    <t>自ら直接再生利用した量</t>
    <rPh sb="0" eb="1">
      <t>ミズカ</t>
    </rPh>
    <rPh sb="2" eb="4">
      <t>チョクセツ</t>
    </rPh>
    <rPh sb="4" eb="6">
      <t>サイセイ</t>
    </rPh>
    <rPh sb="6" eb="8">
      <t>リヨウ</t>
    </rPh>
    <rPh sb="10" eb="11">
      <t>リョウ</t>
    </rPh>
    <phoneticPr fontId="3"/>
  </si>
  <si>
    <t>自ら直接埋立処分又は海洋投入処分した量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</si>
  <si>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自ら中間処理した量</t>
    <rPh sb="0" eb="1">
      <t>ミズカ</t>
    </rPh>
    <rPh sb="2" eb="4">
      <t>チュウカン</t>
    </rPh>
    <rPh sb="4" eb="6">
      <t>ショリ</t>
    </rPh>
    <rPh sb="8" eb="9">
      <t>リョウ</t>
    </rPh>
    <phoneticPr fontId="3"/>
  </si>
  <si>
    <t>④のうち熱回収を行った量</t>
    <rPh sb="4" eb="5">
      <t>ネツ</t>
    </rPh>
    <rPh sb="5" eb="7">
      <t>カイシュウ</t>
    </rPh>
    <rPh sb="8" eb="9">
      <t>オコナ</t>
    </rPh>
    <rPh sb="11" eb="12">
      <t>リョウ</t>
    </rPh>
    <phoneticPr fontId="3"/>
  </si>
  <si>
    <t>自ら中間処理により減量した量</t>
    <rPh sb="0" eb="1">
      <t>ミズカ</t>
    </rPh>
    <rPh sb="2" eb="4">
      <t>チュウカン</t>
    </rPh>
    <rPh sb="4" eb="6">
      <t>ショリ</t>
    </rPh>
    <rPh sb="9" eb="11">
      <t>ゲンリョウ</t>
    </rPh>
    <phoneticPr fontId="3"/>
  </si>
  <si>
    <t>自ら中間処理した後の残さ量</t>
    <rPh sb="0" eb="1">
      <t>ミズカ</t>
    </rPh>
    <rPh sb="2" eb="4">
      <t>チュウカン</t>
    </rPh>
    <rPh sb="4" eb="6">
      <t>ショリ</t>
    </rPh>
    <rPh sb="8" eb="9">
      <t>アト</t>
    </rPh>
    <phoneticPr fontId="3"/>
  </si>
  <si>
    <t>自ら中間処理した後自ら埋立処分又は海洋投入処分した量</t>
    <rPh sb="0" eb="1">
      <t>ミズカ</t>
    </rPh>
    <rPh sb="2" eb="4">
      <t>チュウカン</t>
    </rPh>
    <rPh sb="4" eb="6">
      <t>ショリ</t>
    </rPh>
    <rPh sb="8" eb="9">
      <t>ゴ</t>
    </rPh>
    <rPh sb="9" eb="10">
      <t>ミズカ</t>
    </rPh>
    <rPh sb="11" eb="13">
      <t>ウメタテ</t>
    </rPh>
    <rPh sb="13" eb="15">
      <t>ショブン</t>
    </rPh>
    <rPh sb="15" eb="16">
      <t>マタ</t>
    </rPh>
    <rPh sb="17" eb="19">
      <t>カイヨウ</t>
    </rPh>
    <rPh sb="19" eb="21">
      <t>トウニュウ</t>
    </rPh>
    <rPh sb="21" eb="23">
      <t>ショブン</t>
    </rPh>
    <rPh sb="25" eb="26">
      <t>リョウ</t>
    </rPh>
    <phoneticPr fontId="3"/>
  </si>
  <si>
    <t>自ら中間処理した後の処理委託量</t>
    <rPh sb="0" eb="1">
      <t>ミズカ</t>
    </rPh>
    <rPh sb="2" eb="4">
      <t>チュウカン</t>
    </rPh>
    <rPh sb="4" eb="6">
      <t>ショリ</t>
    </rPh>
    <rPh sb="8" eb="9">
      <t>ゴ</t>
    </rPh>
    <rPh sb="10" eb="12">
      <t>ショリ</t>
    </rPh>
    <rPh sb="12" eb="14">
      <t>イタク</t>
    </rPh>
    <rPh sb="14" eb="15">
      <t>リョウ</t>
    </rPh>
    <phoneticPr fontId="3"/>
  </si>
  <si>
    <t>直接及び自ら中間処理した後の処理委託量</t>
    <rPh sb="0" eb="2">
      <t>チョクセツ</t>
    </rPh>
    <rPh sb="2" eb="3">
      <t>オヨ</t>
    </rPh>
    <rPh sb="4" eb="5">
      <t>ミズカ</t>
    </rPh>
    <rPh sb="6" eb="8">
      <t>チュウカン</t>
    </rPh>
    <rPh sb="8" eb="10">
      <t>ショリ</t>
    </rPh>
    <rPh sb="12" eb="13">
      <t>アト</t>
    </rPh>
    <rPh sb="14" eb="16">
      <t>ショリ</t>
    </rPh>
    <rPh sb="16" eb="18">
      <t>イタク</t>
    </rPh>
    <rPh sb="18" eb="19">
      <t>リョウ</t>
    </rPh>
    <phoneticPr fontId="3"/>
  </si>
  <si>
    <t>注意：本年度の目標量のみでフロー図の実績データがない場合にも、本年度目標データを該当欄に入力してください</t>
    <rPh sb="3" eb="4">
      <t>ホン</t>
    </rPh>
    <rPh sb="18" eb="20">
      <t>ジッセキ</t>
    </rPh>
    <rPh sb="31" eb="32">
      <t>ホン</t>
    </rPh>
    <rPh sb="34" eb="36">
      <t>モクヒョウ</t>
    </rPh>
    <phoneticPr fontId="3"/>
  </si>
  <si>
    <t>自ら直接再生利用した量</t>
    <phoneticPr fontId="3"/>
  </si>
  <si>
    <t>自ら直接埋立処分又は海洋投入処分した量</t>
    <phoneticPr fontId="3"/>
  </si>
  <si>
    <t>自ら中間処理した量</t>
    <phoneticPr fontId="3"/>
  </si>
  <si>
    <t>④のうち熱回収を行った量</t>
    <rPh sb="8" eb="9">
      <t>オコナ</t>
    </rPh>
    <phoneticPr fontId="3"/>
  </si>
  <si>
    <t>自ら中間処理した後の残さ量</t>
    <phoneticPr fontId="3"/>
  </si>
  <si>
    <t>自ら中間処理により減量した量</t>
    <phoneticPr fontId="3"/>
  </si>
  <si>
    <t>自ら中間処理した後自ら埋立処分又は海洋投入処分した量</t>
    <phoneticPr fontId="3"/>
  </si>
  <si>
    <t>自ら中間処理した後自社の他事業場での処理量</t>
    <phoneticPr fontId="3"/>
  </si>
  <si>
    <t>自ら中間処理した後自社の他事業場での処理量</t>
    <rPh sb="0" eb="1">
      <t>ミズカ</t>
    </rPh>
    <rPh sb="2" eb="4">
      <t>チュウカン</t>
    </rPh>
    <rPh sb="4" eb="6">
      <t>ショリ</t>
    </rPh>
    <rPh sb="8" eb="9">
      <t>ゴ</t>
    </rPh>
    <rPh sb="9" eb="11">
      <t>ジシャ</t>
    </rPh>
    <rPh sb="12" eb="13">
      <t>タ</t>
    </rPh>
    <rPh sb="13" eb="16">
      <t>ジギョウジョウ</t>
    </rPh>
    <rPh sb="18" eb="20">
      <t>ショリ</t>
    </rPh>
    <rPh sb="20" eb="21">
      <t>リョウ</t>
    </rPh>
    <phoneticPr fontId="3"/>
  </si>
  <si>
    <t>自ら中間処理した後の処理委託量</t>
    <phoneticPr fontId="3"/>
  </si>
  <si>
    <t>直接及び自ら中間処理した後の処理委託量</t>
    <phoneticPr fontId="3"/>
  </si>
  <si>
    <t>様式第二号の九（第八条の四の六関係）</t>
    <rPh sb="6" eb="7">
      <t>キュウ</t>
    </rPh>
    <rPh sb="14" eb="15">
      <t>ロク</t>
    </rPh>
    <phoneticPr fontId="3"/>
  </si>
  <si>
    <t>産業廃棄物処理計画実施状況報告書</t>
    <rPh sb="0" eb="2">
      <t>サンギョウ</t>
    </rPh>
    <rPh sb="2" eb="5">
      <t>ハイキブツ</t>
    </rPh>
    <rPh sb="5" eb="7">
      <t>ショリ</t>
    </rPh>
    <rPh sb="7" eb="9">
      <t>ケイカク</t>
    </rPh>
    <rPh sb="9" eb="11">
      <t>ジッシ</t>
    </rPh>
    <rPh sb="11" eb="13">
      <t>ジョウキョウ</t>
    </rPh>
    <rPh sb="13" eb="15">
      <t>ホウコク</t>
    </rPh>
    <rPh sb="15" eb="16">
      <t>ショ</t>
    </rPh>
    <phoneticPr fontId="3"/>
  </si>
  <si>
    <t>産業廃棄物処理計画における計画期間</t>
    <rPh sb="0" eb="2">
      <t>サンギョウ</t>
    </rPh>
    <rPh sb="2" eb="5">
      <t>ハイキブツ</t>
    </rPh>
    <rPh sb="5" eb="7">
      <t>ショリ</t>
    </rPh>
    <rPh sb="7" eb="9">
      <t>ケイカク</t>
    </rPh>
    <rPh sb="13" eb="15">
      <t>ケイカク</t>
    </rPh>
    <rPh sb="15" eb="17">
      <t>キカン</t>
    </rPh>
    <phoneticPr fontId="3"/>
  </si>
  <si>
    <t>項目</t>
    <rPh sb="0" eb="2">
      <t>コウモク</t>
    </rPh>
    <phoneticPr fontId="3"/>
  </si>
  <si>
    <t>項目</t>
    <phoneticPr fontId="3"/>
  </si>
  <si>
    <t>排出量</t>
    <phoneticPr fontId="3"/>
  </si>
  <si>
    <t>自ら再生利用を行う産業廃棄物の量</t>
    <rPh sb="9" eb="11">
      <t>サンギョウ</t>
    </rPh>
    <rPh sb="11" eb="14">
      <t>ハイキブツ</t>
    </rPh>
    <phoneticPr fontId="3"/>
  </si>
  <si>
    <t>自ら熱回収を行う産業廃棄物の量</t>
    <phoneticPr fontId="3"/>
  </si>
  <si>
    <t>自ら中間処理により減量する産業廃棄物の量</t>
    <phoneticPr fontId="3"/>
  </si>
  <si>
    <t>自ら埋立処分又は海洋投入処分を行う産業廃棄物の量</t>
    <phoneticPr fontId="3"/>
  </si>
  <si>
    <t>優良認定処理業者への処理委託量</t>
    <phoneticPr fontId="3"/>
  </si>
  <si>
    <t>再生利用業者への処理委託量</t>
    <phoneticPr fontId="3"/>
  </si>
  <si>
    <t>(10)</t>
  </si>
  <si>
    <t>(11)</t>
  </si>
  <si>
    <t>(12)</t>
  </si>
  <si>
    <t>(13)</t>
  </si>
  <si>
    <t>(14)</t>
  </si>
  <si>
    <t>　①欄　当該事業場において生じた産業廃棄物の量</t>
    <phoneticPr fontId="3"/>
  </si>
  <si>
    <t>　⑥欄　自ら中間処理をした後の量</t>
    <phoneticPr fontId="3"/>
  </si>
  <si>
    <t>　⑩欄　中間処理及び最終処分を委託した量</t>
    <rPh sb="4" eb="6">
      <t>チュウカン</t>
    </rPh>
    <rPh sb="6" eb="8">
      <t>ショリ</t>
    </rPh>
    <rPh sb="8" eb="9">
      <t>オヨ</t>
    </rPh>
    <rPh sb="10" eb="12">
      <t>サイシュウ</t>
    </rPh>
    <rPh sb="15" eb="17">
      <t>イタク</t>
    </rPh>
    <phoneticPr fontId="3"/>
  </si>
  <si>
    <t>　⑫欄　(10)の量のうち、処理業者への再生利用委託量</t>
    <rPh sb="14" eb="16">
      <t>ショリ</t>
    </rPh>
    <rPh sb="16" eb="18">
      <t>ギョウシャ</t>
    </rPh>
    <rPh sb="20" eb="22">
      <t>サイセイ</t>
    </rPh>
    <rPh sb="22" eb="24">
      <t>リヨウ</t>
    </rPh>
    <rPh sb="24" eb="26">
      <t>イタク</t>
    </rPh>
    <rPh sb="26" eb="27">
      <t>リョウ</t>
    </rPh>
    <phoneticPr fontId="3"/>
  </si>
  <si>
    <t>　⑭欄　(10)の量のうち、認定熱回収施設設置者以外の熱回収を行っている処理業者への焼却処理委託量</t>
    <phoneticPr fontId="3"/>
  </si>
  <si>
    <t>産業廃棄物処理計画における目標値</t>
    <rPh sb="0" eb="2">
      <t>サンギョウ</t>
    </rPh>
    <rPh sb="2" eb="5">
      <t>ハイキブツ</t>
    </rPh>
    <rPh sb="5" eb="7">
      <t>ショリ</t>
    </rPh>
    <rPh sb="7" eb="9">
      <t>ケイカク</t>
    </rPh>
    <rPh sb="13" eb="15">
      <t>モクヒョウ</t>
    </rPh>
    <rPh sb="15" eb="16">
      <t>アタイ</t>
    </rPh>
    <phoneticPr fontId="3"/>
  </si>
  <si>
    <t>目標値</t>
    <rPh sb="0" eb="2">
      <t>モクヒョウ</t>
    </rPh>
    <rPh sb="2" eb="3">
      <t>アタイ</t>
    </rPh>
    <phoneticPr fontId="3"/>
  </si>
  <si>
    <t>目標値</t>
    <rPh sb="2" eb="3">
      <t>アタイ</t>
    </rPh>
    <phoneticPr fontId="3"/>
  </si>
  <si>
    <t>②＋⑧　自ら再生利用を行う量</t>
    <phoneticPr fontId="3"/>
  </si>
  <si>
    <t>⑤　自ら熱回収を行う量</t>
    <phoneticPr fontId="3"/>
  </si>
  <si>
    <t>⑦　自ら中間処理により減量する量</t>
    <phoneticPr fontId="3"/>
  </si>
  <si>
    <t>③＋⑨　自ら埋立処分又は海洋投入処分を行う量</t>
    <phoneticPr fontId="3"/>
  </si>
  <si>
    <t>全処理委託量</t>
    <phoneticPr fontId="3"/>
  </si>
  <si>
    <t>３</t>
    <phoneticPr fontId="3"/>
  </si>
  <si>
    <t>３</t>
    <phoneticPr fontId="3"/>
  </si>
  <si>
    <t>３－１</t>
    <phoneticPr fontId="3"/>
  </si>
  <si>
    <t>３－２</t>
    <phoneticPr fontId="3"/>
  </si>
  <si>
    <t>ア.　燃え殻</t>
    <rPh sb="5" eb="6">
      <t>ガラ</t>
    </rPh>
    <phoneticPr fontId="3"/>
  </si>
  <si>
    <t>ｱ.　燃え殻
ｲ.　汚泥
ｳ.　廃油
ｴ.　廃酸
ｵ.　廃アルカリ
ｶ.　廃ﾌﾟﾗｽﾁｯｸ類
ｷ.　紙くず</t>
    <rPh sb="5" eb="6">
      <t>ガラ</t>
    </rPh>
    <phoneticPr fontId="3"/>
  </si>
  <si>
    <t>当該事業場における排出量</t>
    <rPh sb="9" eb="11">
      <t>ハイシュツ</t>
    </rPh>
    <phoneticPr fontId="3"/>
  </si>
  <si>
    <t>③＋⑨　自ら埋立処分又は海洋投入処分を行った量</t>
    <phoneticPr fontId="3"/>
  </si>
  <si>
    <t>燃え殻</t>
    <rPh sb="2" eb="3">
      <t>ガラ</t>
    </rPh>
    <phoneticPr fontId="3"/>
  </si>
  <si>
    <t>①</t>
    <phoneticPr fontId="3"/>
  </si>
  <si>
    <t>当該事業場における排出量</t>
    <phoneticPr fontId="3"/>
  </si>
  <si>
    <t>3－１</t>
    <phoneticPr fontId="3"/>
  </si>
  <si>
    <t>自ら中間処理した後再生利用した量</t>
    <rPh sb="0" eb="1">
      <t>ミズカ</t>
    </rPh>
    <rPh sb="2" eb="4">
      <t>チュウカン</t>
    </rPh>
    <rPh sb="4" eb="6">
      <t>ショリ</t>
    </rPh>
    <rPh sb="8" eb="9">
      <t>ゴ</t>
    </rPh>
    <rPh sb="9" eb="11">
      <t>サイセイ</t>
    </rPh>
    <rPh sb="11" eb="13">
      <t>リヨウ</t>
    </rPh>
    <rPh sb="15" eb="16">
      <t>リョウ</t>
    </rPh>
    <phoneticPr fontId="3"/>
  </si>
  <si>
    <t>自ら中間処理した後再生利用した量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</si>
  <si>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</si>
  <si>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</si>
  <si>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提出者</t>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</si>
  <si>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</si>
  <si>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</si>
  <si>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</si>
  <si>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</si>
  <si>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</si>
  <si>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様式１の情報を反映させることができます。</t>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</si>
  <si>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</si>
  <si>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</si>
  <si>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</si>
  <si>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 xml:space="preserve">  直接入力することも可能です。</t>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</si>
  <si>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</si>
  <si>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</si>
  <si>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</si>
  <si>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</si>
  <si>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</si>
  <si>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</si>
  <si>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　　　法定様式として提出する場合はN28セルの「○」を選択し、自主管理様式として提出する場合はO28セルの「○」を選択してください。</t>
    <rPh sb="3" eb="5">
      <t>ホウテイ</t>
    </rPh>
    <rPh sb="5" eb="7">
      <t>ヨウシキ</t>
    </rPh>
    <rPh sb="10" eb="12">
      <t>テイシュツ</t>
    </rPh>
    <rPh sb="14" eb="16">
      <t>バアイ</t>
    </rPh>
    <rPh sb="27" eb="29">
      <t>センタク</t>
    </rPh>
    <rPh sb="31" eb="33">
      <t>ジシュ</t>
    </rPh>
    <rPh sb="33" eb="35">
      <t>カンリ</t>
    </rPh>
    <rPh sb="35" eb="37">
      <t>ヨウシキ</t>
    </rPh>
    <rPh sb="40" eb="42">
      <t>テイシュツ</t>
    </rPh>
    <rPh sb="44" eb="46">
      <t>バアイ</t>
    </rPh>
    <rPh sb="57" eb="59">
      <t>センタク</t>
    </rPh>
    <phoneticPr fontId="3"/>
  </si>
  <si>
    <t>Ｓ－公務（他に分類されるものを除く）</t>
    <rPh sb="2" eb="4">
      <t>コウム</t>
    </rPh>
    <rPh sb="5" eb="6">
      <t>ホカ</t>
    </rPh>
    <rPh sb="7" eb="9">
      <t>ブンルイ</t>
    </rPh>
    <rPh sb="15" eb="16">
      <t>ノゾ</t>
    </rPh>
    <phoneticPr fontId="3"/>
  </si>
  <si>
    <t>Ｔ－分類不能の産業</t>
    <rPh sb="2" eb="4">
      <t>ブンルイ</t>
    </rPh>
    <rPh sb="4" eb="6">
      <t>フノウ</t>
    </rPh>
    <rPh sb="7" eb="9">
      <t>サンギョウ</t>
    </rPh>
    <phoneticPr fontId="3"/>
  </si>
  <si>
    <t>Ｒ－サービス業（他に分類されないもの）</t>
    <phoneticPr fontId="3"/>
  </si>
  <si>
    <t>　「当該事業場において現に行っている事業に関する事項」の欄は、以下に従って記入してください。</t>
    <phoneticPr fontId="3"/>
  </si>
  <si>
    <t>(1) 　①欄には、日本標準産業分類（中分類）の区分を記入してください。</t>
    <phoneticPr fontId="3"/>
  </si>
  <si>
    <t>当該事業場に関する事項</t>
    <rPh sb="0" eb="2">
      <t>トウガイ</t>
    </rPh>
    <rPh sb="2" eb="4">
      <t>ジギョウ</t>
    </rPh>
    <rPh sb="4" eb="5">
      <t>ジョウ</t>
    </rPh>
    <rPh sb="6" eb="7">
      <t>カン</t>
    </rPh>
    <rPh sb="9" eb="11">
      <t>ジコウ</t>
    </rPh>
    <phoneticPr fontId="3"/>
  </si>
  <si>
    <t>事業の規模</t>
    <rPh sb="0" eb="2">
      <t>ジギョウ</t>
    </rPh>
    <rPh sb="3" eb="5">
      <t>キボ</t>
    </rPh>
    <phoneticPr fontId="3"/>
  </si>
  <si>
    <t>製造業</t>
    <phoneticPr fontId="45"/>
  </si>
  <si>
    <t>製造品出荷額</t>
    <phoneticPr fontId="45"/>
  </si>
  <si>
    <t>百万円／年</t>
    <rPh sb="0" eb="2">
      <t>ヒャクマン</t>
    </rPh>
    <rPh sb="2" eb="3">
      <t>エン</t>
    </rPh>
    <rPh sb="4" eb="5">
      <t>ネン</t>
    </rPh>
    <phoneticPr fontId="3"/>
  </si>
  <si>
    <t>建設業</t>
    <phoneticPr fontId="45"/>
  </si>
  <si>
    <t>エリア内元請完成工事高</t>
    <phoneticPr fontId="45"/>
  </si>
  <si>
    <t>※　前年度実績を記入、医療機関は前年度末時点の病床数を記入。</t>
    <phoneticPr fontId="45"/>
  </si>
  <si>
    <t>医療機関</t>
    <phoneticPr fontId="45"/>
  </si>
  <si>
    <t>病床数</t>
    <phoneticPr fontId="45"/>
  </si>
  <si>
    <t>床</t>
    <rPh sb="0" eb="1">
      <t>ユカ</t>
    </rPh>
    <phoneticPr fontId="3"/>
  </si>
  <si>
    <t>その他の業種</t>
    <phoneticPr fontId="45"/>
  </si>
  <si>
    <t>売上高</t>
    <phoneticPr fontId="45"/>
  </si>
  <si>
    <t>（上記項目に該当しない場合にはこちらに記載をしてください。）</t>
    <rPh sb="1" eb="3">
      <t>ジョウキ</t>
    </rPh>
    <rPh sb="3" eb="5">
      <t>コウモク</t>
    </rPh>
    <rPh sb="6" eb="8">
      <t>ガイトウ</t>
    </rPh>
    <rPh sb="11" eb="13">
      <t>バアイ</t>
    </rPh>
    <rPh sb="19" eb="21">
      <t>キサイ</t>
    </rPh>
    <phoneticPr fontId="3"/>
  </si>
  <si>
    <t>従業員数</t>
    <rPh sb="0" eb="3">
      <t>ジュウギョウイン</t>
    </rPh>
    <rPh sb="3" eb="4">
      <t>スウ</t>
    </rPh>
    <phoneticPr fontId="3"/>
  </si>
  <si>
    <t>(2) 　②欄には、製造業の場合における製造品出荷額（前年度実績）、建設業の場合における元請完成工事高
　　　（前年度実績）、医療機関の場合における病床数（前年度末時点）等の業種に応じ事業規模が分かるよう
　　　な前年度の実績を記入してください。</t>
    <phoneticPr fontId="3"/>
  </si>
  <si>
    <t>動物の
死体</t>
    <phoneticPr fontId="3"/>
  </si>
  <si>
    <t>動物の
ふん尿</t>
    <rPh sb="6" eb="7">
      <t>ニョウ</t>
    </rPh>
    <phoneticPr fontId="3"/>
  </si>
  <si>
    <t>動物系
固形不要物</t>
    <phoneticPr fontId="3"/>
  </si>
  <si>
    <t>廃
ﾌﾟﾗｽﾁｯｸ</t>
    <phoneticPr fontId="3"/>
  </si>
  <si>
    <t>混合廃棄物
その他</t>
    <phoneticPr fontId="3"/>
  </si>
  <si>
    <t>　第１面の※欄には、何も記入しないでください。</t>
    <rPh sb="1" eb="2">
      <t>ダイ</t>
    </rPh>
    <rPh sb="3" eb="4">
      <t>メン</t>
    </rPh>
    <phoneticPr fontId="3"/>
  </si>
  <si>
    <t>　第２面（様式３-２）の左下の表には、項目ごとに、産業廃棄物処理計画に記載したそれぞれの実績値を記入してください。</t>
    <rPh sb="25" eb="27">
      <t>サンギョウ</t>
    </rPh>
    <rPh sb="27" eb="30">
      <t>ハイキブツ</t>
    </rPh>
    <rPh sb="30" eb="32">
      <t>ショリ</t>
    </rPh>
    <rPh sb="32" eb="34">
      <t>ケイカク</t>
    </rPh>
    <rPh sb="35" eb="37">
      <t>キサイ</t>
    </rPh>
    <rPh sb="44" eb="47">
      <t>ジッセキチ</t>
    </rPh>
    <rPh sb="48" eb="50">
      <t>キニュウ</t>
    </rPh>
    <phoneticPr fontId="3"/>
  </si>
  <si>
    <t>認定熱回収業者への処理委託量</t>
    <phoneticPr fontId="3"/>
  </si>
  <si>
    <t>認定熱回収業者以外の熱回収を行う業者への処理委託量</t>
    <phoneticPr fontId="3"/>
  </si>
  <si>
    <t>動植物性
残さ</t>
    <phoneticPr fontId="3"/>
  </si>
  <si>
    <t>（第１面）</t>
    <rPh sb="1" eb="2">
      <t>ダイ</t>
    </rPh>
    <rPh sb="3" eb="4">
      <t>メン</t>
    </rPh>
    <phoneticPr fontId="3"/>
  </si>
  <si>
    <t>(１)</t>
    <phoneticPr fontId="3"/>
  </si>
  <si>
    <t>(２)</t>
    <phoneticPr fontId="3"/>
  </si>
  <si>
    <t>　②欄　(１)の量のうち、中間処理をせず直接自ら再生利用した量</t>
    <rPh sb="13" eb="15">
      <t>チュウカン</t>
    </rPh>
    <rPh sb="15" eb="17">
      <t>ショリ</t>
    </rPh>
    <phoneticPr fontId="3"/>
  </si>
  <si>
    <t>(３)</t>
    <phoneticPr fontId="3"/>
  </si>
  <si>
    <t>　③欄　(１)の量のうち、中間処理をせず直接自ら埋立処分した量又は海洋投入処分した量</t>
    <rPh sb="13" eb="15">
      <t>チュウカン</t>
    </rPh>
    <rPh sb="15" eb="17">
      <t>ショリ</t>
    </rPh>
    <rPh sb="31" eb="32">
      <t>マタ</t>
    </rPh>
    <phoneticPr fontId="3"/>
  </si>
  <si>
    <t>(４)</t>
    <phoneticPr fontId="3"/>
  </si>
  <si>
    <t>　④欄　(１)の量のうち、自ら中間処理をした産業廃棄物の当該中間処理前の量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</si>
  <si>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(５)</t>
    <phoneticPr fontId="3"/>
  </si>
  <si>
    <t>　⑤欄　(４)の量のうち、熱回収を行った量</t>
    <rPh sb="13" eb="14">
      <t>ネツ</t>
    </rPh>
    <rPh sb="14" eb="16">
      <t>カイシュウ</t>
    </rPh>
    <rPh sb="17" eb="18">
      <t>オコナ</t>
    </rPh>
    <phoneticPr fontId="3"/>
  </si>
  <si>
    <t>(６)</t>
    <phoneticPr fontId="3"/>
  </si>
  <si>
    <t>(７)</t>
    <phoneticPr fontId="3"/>
  </si>
  <si>
    <t>　⑦欄　(４)の量から(６)の量を差し引いた量</t>
    <rPh sb="8" eb="9">
      <t>リョウ</t>
    </rPh>
    <rPh sb="15" eb="16">
      <t>リョウ</t>
    </rPh>
    <rPh sb="17" eb="18">
      <t>サ</t>
    </rPh>
    <rPh sb="19" eb="20">
      <t>ヒ</t>
    </rPh>
    <phoneticPr fontId="3"/>
  </si>
  <si>
    <t>(８)</t>
    <phoneticPr fontId="3"/>
  </si>
  <si>
    <t>　⑧欄　(６)の量のうち、自ら利用し、又は他人に売却した量</t>
    <phoneticPr fontId="3"/>
  </si>
  <si>
    <t>(９)</t>
    <phoneticPr fontId="3"/>
  </si>
  <si>
    <t>　⑨欄　(６)の量のうち、自ら埋立処分及び海洋投入処分した量</t>
    <phoneticPr fontId="3"/>
  </si>
  <si>
    <t>　⑪欄　(10)の量のうち、優良認定処理業者（廃棄物の処理及び清掃に関する法律施行令第６条の11第２号に該当する者）への処理委託量</t>
    <phoneticPr fontId="3"/>
  </si>
  <si>
    <t>　⑬欄　(10)の量のうち、認定熱回収施設設置者（廃棄物の処理及び清掃に関する法律第15条の３の３第１項の認定を受けた者）である処理業者への焼却処理委託量</t>
    <rPh sb="64" eb="66">
      <t>ショリ</t>
    </rPh>
    <rPh sb="66" eb="68">
      <t>ギョウシャ</t>
    </rPh>
    <rPh sb="70" eb="72">
      <t>ショウキャク</t>
    </rPh>
    <phoneticPr fontId="3"/>
  </si>
  <si>
    <t>（第３面）</t>
    <rPh sb="1" eb="2">
      <t>ダイ</t>
    </rPh>
    <rPh sb="3" eb="4">
      <t>メン</t>
    </rPh>
    <phoneticPr fontId="3"/>
  </si>
  <si>
    <t>(8)</t>
    <phoneticPr fontId="3"/>
  </si>
  <si>
    <t>(10)</t>
    <phoneticPr fontId="3"/>
  </si>
  <si>
    <t>(1)</t>
    <phoneticPr fontId="3"/>
  </si>
  <si>
    <t>(2)</t>
    <phoneticPr fontId="3"/>
  </si>
  <si>
    <t>(3)</t>
    <phoneticPr fontId="3"/>
  </si>
  <si>
    <t>(4)</t>
    <phoneticPr fontId="3"/>
  </si>
  <si>
    <t>(5)</t>
    <phoneticPr fontId="3"/>
  </si>
  <si>
    <t>(6)</t>
    <phoneticPr fontId="3"/>
  </si>
  <si>
    <t>(7)</t>
    <phoneticPr fontId="3"/>
  </si>
  <si>
    <t>(9)</t>
    <phoneticPr fontId="3"/>
  </si>
  <si>
    <t>　②欄　(1)の量のうち、中間処理をせず直接自ら再生利用した量</t>
    <rPh sb="13" eb="15">
      <t>チュウカン</t>
    </rPh>
    <rPh sb="15" eb="17">
      <t>ショリ</t>
    </rPh>
    <phoneticPr fontId="3"/>
  </si>
  <si>
    <t>　③欄　(1)の量のうち、中間処理をせず直接自ら埋立処分した量又は海洋投入処分した量</t>
    <rPh sb="13" eb="15">
      <t>チュウカン</t>
    </rPh>
    <rPh sb="15" eb="17">
      <t>ショリ</t>
    </rPh>
    <rPh sb="31" eb="32">
      <t>マタ</t>
    </rPh>
    <phoneticPr fontId="3"/>
  </si>
  <si>
    <t>　④欄　(1)の量のうち、自ら中間処理をした産業廃棄物の当該中間処理前の量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</si>
  <si>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　⑤欄　(4)の量のうち、熱回収を行った量</t>
    <rPh sb="13" eb="14">
      <t>ネツ</t>
    </rPh>
    <rPh sb="14" eb="16">
      <t>カイシュウ</t>
    </rPh>
    <rPh sb="17" eb="18">
      <t>オコナ</t>
    </rPh>
    <phoneticPr fontId="3"/>
  </si>
  <si>
    <t>　⑦欄　(4)の量から(6)の量を差し引いた量</t>
    <rPh sb="8" eb="9">
      <t>リョウ</t>
    </rPh>
    <rPh sb="15" eb="16">
      <t>リョウ</t>
    </rPh>
    <rPh sb="17" eb="18">
      <t>サ</t>
    </rPh>
    <rPh sb="19" eb="20">
      <t>ヒ</t>
    </rPh>
    <phoneticPr fontId="3"/>
  </si>
  <si>
    <t>　⑧欄　(6)の量のうち、自ら利用し、又は他人に売却した量</t>
    <phoneticPr fontId="3"/>
  </si>
  <si>
    <t>　⑨欄　(6)の量のうち、自ら埋立処分及び海洋投入処分した量</t>
    <phoneticPr fontId="3"/>
  </si>
  <si>
    <t>※１</t>
    <phoneticPr fontId="3"/>
  </si>
  <si>
    <t>⑬　認定熱回収業者への処理委託量</t>
    <phoneticPr fontId="3"/>
  </si>
  <si>
    <t>⑭　認定熱回収業者以外の熱回収を行う業者への処理委託量</t>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</si>
  <si>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</si>
  <si>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</si>
  <si>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phoneticPr fontId="3"/>
  </si>
  <si>
    <t>⑩のうち認定熱回収業者以外の熱回収を行う業者への処理委託量</t>
    <phoneticPr fontId="3"/>
  </si>
  <si>
    <t>（様式１から反映→提出先、提出者情報、事業場情報、事業の種類、事業規模）</t>
  </si>
  <si>
    <t>自主管理事業登録番号</t>
    <rPh sb="0" eb="2">
      <t>ジシュ</t>
    </rPh>
    <rPh sb="2" eb="4">
      <t>カンリ</t>
    </rPh>
    <rPh sb="4" eb="6">
      <t>ジギョウ</t>
    </rPh>
    <rPh sb="6" eb="8">
      <t>トウロク</t>
    </rPh>
    <rPh sb="8" eb="10">
      <t>バンゴウ</t>
    </rPh>
    <phoneticPr fontId="3"/>
  </si>
  <si>
    <t>自主管理事業登録番号</t>
    <rPh sb="0" eb="4">
      <t>ジシュカンリ</t>
    </rPh>
    <rPh sb="4" eb="6">
      <t>ジギョウ</t>
    </rPh>
    <rPh sb="6" eb="8">
      <t>トウロク</t>
    </rPh>
    <rPh sb="8" eb="10">
      <t>バンゴウ</t>
    </rPh>
    <phoneticPr fontId="3"/>
  </si>
  <si>
    <t>（第2面）</t>
    <phoneticPr fontId="3"/>
  </si>
  <si>
    <t xml:space="preserve">   本ファイルは閉じ、2025form6.xlsmを開き、「④事業場情報等の反映」をクリックして下さい。</t>
    <rPh sb="32" eb="35">
      <t>ジギョウジョウ</t>
    </rPh>
    <rPh sb="35" eb="37">
      <t>ジョウホウ</t>
    </rPh>
    <rPh sb="37" eb="38">
      <t>トウ</t>
    </rPh>
    <rPh sb="39" eb="41">
      <t>ハンエイ</t>
    </rPh>
    <phoneticPr fontId="3"/>
  </si>
  <si>
    <r>
      <t>　＊　印刷を行いたい場合は、</t>
    </r>
    <r>
      <rPr>
        <b/>
        <u/>
        <sz val="11"/>
        <color rgb="FFFF0000"/>
        <rFont val="ＭＳ Ｐゴシック"/>
        <family val="3"/>
        <charset val="128"/>
      </rPr>
      <t>本ファイルを閉じ、2025form6.xlsmを開き「印刷ボタン（様式3）」をクリックしてください。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</si>
  <si>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　廃棄物の処理及び清掃に関する法律第12条第10項の規定に基づき、令和６年度の産業廃棄物処理計画の実施状況を報告します。</t>
    <rPh sb="33" eb="35">
      <t>レイワ</t>
    </rPh>
    <rPh sb="36" eb="38">
      <t>ネンド</t>
    </rPh>
    <rPh sb="49" eb="51">
      <t>ジッシ</t>
    </rPh>
    <rPh sb="51" eb="53">
      <t>ジョウキョウ</t>
    </rPh>
    <rPh sb="54" eb="56">
      <t>ホウコク</t>
    </rPh>
    <phoneticPr fontId="3"/>
  </si>
  <si>
    <t>令和 ６ 年 ４ 月 １ 日 ～ 令和 ７ 年 ３ 月 31 日（ １ 年間）</t>
    <rPh sb="0" eb="2">
      <t>レイワ</t>
    </rPh>
    <rPh sb="5" eb="6">
      <t>ネン</t>
    </rPh>
    <rPh sb="9" eb="10">
      <t>ガツ</t>
    </rPh>
    <rPh sb="13" eb="14">
      <t>ニチ</t>
    </rPh>
    <rPh sb="17" eb="19">
      <t>レイワ</t>
    </rPh>
    <rPh sb="22" eb="23">
      <t>ネン</t>
    </rPh>
    <rPh sb="26" eb="27">
      <t>ガツ</t>
    </rPh>
    <rPh sb="31" eb="32">
      <t>ニチ</t>
    </rPh>
    <rPh sb="36" eb="38">
      <t>ネンカン</t>
    </rPh>
    <phoneticPr fontId="3"/>
  </si>
  <si>
    <t>　当該年度（令和７年度）の６月30日までに提出してください。</t>
    <rPh sb="1" eb="3">
      <t>トウガイ</t>
    </rPh>
    <rPh sb="3" eb="5">
      <t>ネンド</t>
    </rPh>
    <phoneticPr fontId="3"/>
  </si>
  <si>
    <t>　「産業廃棄物処理計画における目標値」の欄には、前年度（令和６年度）提出の産業廃棄物処理計画に記載した目標量を記入してください。</t>
    <phoneticPr fontId="3"/>
  </si>
  <si>
    <t>　第２面（様式３-２）には、前年度（令和６年度）の産業廃棄物処理実績に関して①～⑭の欄のそれぞれに、(1)から(14)に掲げる量を記入してください。</t>
    <rPh sb="1" eb="2">
      <t>ダイ</t>
    </rPh>
    <rPh sb="3" eb="4">
      <t>メン</t>
    </rPh>
    <rPh sb="5" eb="7">
      <t>ヨウシキ</t>
    </rPh>
    <phoneticPr fontId="3"/>
  </si>
  <si>
    <t>令和６年度に発生した産業廃棄物ごとの量と処理計画の実施結果</t>
    <rPh sb="0" eb="2">
      <t>レイワ</t>
    </rPh>
    <rPh sb="25" eb="27">
      <t>ジッシ</t>
    </rPh>
    <rPh sb="27" eb="29">
      <t>ケッカ</t>
    </rPh>
    <phoneticPr fontId="3"/>
  </si>
  <si>
    <t>注）右上のフローには、令和６年度の実績値を記載してください。下表の中央列には、令和６年度目標値を記載してください。下表の右列は、右上フローに記載された令和６年度実績値が自動的に計算されます。</t>
    <rPh sb="0" eb="1">
      <t>チュウ</t>
    </rPh>
    <rPh sb="2" eb="4">
      <t>ミギウエ</t>
    </rPh>
    <rPh sb="11" eb="13">
      <t>レイワ</t>
    </rPh>
    <rPh sb="14" eb="16">
      <t>ネンド</t>
    </rPh>
    <rPh sb="17" eb="19">
      <t>ジッセキ</t>
    </rPh>
    <rPh sb="19" eb="20">
      <t>アタイ</t>
    </rPh>
    <rPh sb="21" eb="23">
      <t>キサイ</t>
    </rPh>
    <rPh sb="30" eb="31">
      <t>シタ</t>
    </rPh>
    <rPh sb="31" eb="32">
      <t>ヒョウ</t>
    </rPh>
    <rPh sb="33" eb="35">
      <t>チュウオウ</t>
    </rPh>
    <rPh sb="35" eb="36">
      <t>レツ</t>
    </rPh>
    <rPh sb="44" eb="46">
      <t>モクヒョウ</t>
    </rPh>
    <rPh sb="46" eb="47">
      <t>アタイ</t>
    </rPh>
    <rPh sb="48" eb="50">
      <t>キサイ</t>
    </rPh>
    <rPh sb="57" eb="58">
      <t>カ</t>
    </rPh>
    <rPh sb="58" eb="59">
      <t>ヒョウ</t>
    </rPh>
    <rPh sb="60" eb="61">
      <t>ミギ</t>
    </rPh>
    <rPh sb="61" eb="62">
      <t>レツ</t>
    </rPh>
    <rPh sb="64" eb="66">
      <t>ミギウエ</t>
    </rPh>
    <rPh sb="70" eb="72">
      <t>キサイ</t>
    </rPh>
    <rPh sb="80" eb="81">
      <t>ジツ</t>
    </rPh>
    <rPh sb="81" eb="82">
      <t>セキ</t>
    </rPh>
    <rPh sb="82" eb="83">
      <t>アタイ</t>
    </rPh>
    <rPh sb="84" eb="87">
      <t>ジドウテキ</t>
    </rPh>
    <rPh sb="88" eb="90">
      <t>ケイサン</t>
    </rPh>
    <phoneticPr fontId="3"/>
  </si>
  <si>
    <t>令和６年度
目標値</t>
    <rPh sb="6" eb="8">
      <t>モクヒョウ</t>
    </rPh>
    <rPh sb="8" eb="9">
      <t>アタイ</t>
    </rPh>
    <phoneticPr fontId="3"/>
  </si>
  <si>
    <t>令和６年度
実績値</t>
    <rPh sb="6" eb="8">
      <t>ジッセキ</t>
    </rPh>
    <rPh sb="8" eb="9">
      <t>アタイ</t>
    </rPh>
    <phoneticPr fontId="3"/>
  </si>
  <si>
    <t>ア　マテリアル</t>
    <phoneticPr fontId="3"/>
  </si>
  <si>
    <t>イ　ケミカル</t>
    <phoneticPr fontId="3"/>
  </si>
  <si>
    <t>ウ　燃料化</t>
    <rPh sb="2" eb="5">
      <t>ネンリョウカ</t>
    </rPh>
    <phoneticPr fontId="3"/>
  </si>
  <si>
    <t>エ　その他</t>
    <rPh sb="4" eb="5">
      <t>タ</t>
    </rPh>
    <phoneticPr fontId="3"/>
  </si>
  <si>
    <t>参考</t>
    <rPh sb="0" eb="2">
      <t>サンコウ</t>
    </rPh>
    <phoneticPr fontId="3"/>
  </si>
  <si>
    <t>排出量等のうち有効利用の割合</t>
    <rPh sb="0" eb="3">
      <t>ハイシュツリョウ</t>
    </rPh>
    <rPh sb="3" eb="4">
      <t>ナド</t>
    </rPh>
    <rPh sb="7" eb="11">
      <t>ユウコウリヨウ</t>
    </rPh>
    <rPh sb="12" eb="14">
      <t>ワリアイ</t>
    </rPh>
    <phoneticPr fontId="3"/>
  </si>
  <si>
    <t>（内訳）サーマルリカバリーの割合</t>
    <rPh sb="1" eb="3">
      <t>ウチワケ</t>
    </rPh>
    <rPh sb="14" eb="16">
      <t>ワリアイ</t>
    </rPh>
    <phoneticPr fontId="3"/>
  </si>
  <si>
    <t>％</t>
    <phoneticPr fontId="3"/>
  </si>
  <si>
    <t>ア マテリアル</t>
    <phoneticPr fontId="3"/>
  </si>
  <si>
    <t>イ ケミカル</t>
    <phoneticPr fontId="3"/>
  </si>
  <si>
    <t>ウ 燃料化</t>
    <rPh sb="2" eb="5">
      <t>ネンリョウカ</t>
    </rPh>
    <phoneticPr fontId="3"/>
  </si>
  <si>
    <t>エ その他</t>
    <rPh sb="4" eb="5">
      <t>タ</t>
    </rPh>
    <phoneticPr fontId="3"/>
  </si>
  <si>
    <t>　廃棄物の処理及び清掃に関する法律第12条第10項の規定に基づき、令和６年度の産業廃棄物処理計画の実施状況を報告します。</t>
    <rPh sb="33" eb="35">
      <t>レイワ</t>
    </rPh>
    <rPh sb="49" eb="51">
      <t>ジッシ</t>
    </rPh>
    <rPh sb="51" eb="53">
      <t>ジョウキョウ</t>
    </rPh>
    <rPh sb="54" eb="56">
      <t>ホウコク</t>
    </rPh>
    <phoneticPr fontId="3"/>
  </si>
  <si>
    <t>　第２面（様式３-２）には、前年度（令和６年度）の産業廃棄物処理実績に関して①～⑭の欄のそれぞれに、(１)から(14)に掲げる量を記入してください。</t>
    <rPh sb="1" eb="2">
      <t>ダイ</t>
    </rPh>
    <rPh sb="3" eb="4">
      <t>メン</t>
    </rPh>
    <rPh sb="5" eb="7">
      <t>ヨウシキ</t>
    </rPh>
    <phoneticPr fontId="3"/>
  </si>
  <si>
    <t>東京都新宿区新宿6-27-30 
   新宿イーストサイドスクエア7階</t>
    <phoneticPr fontId="3"/>
  </si>
  <si>
    <t>三菱地所ホーム株式会社
代表取締役社長 細谷　惣一郎</t>
    <phoneticPr fontId="3"/>
  </si>
  <si>
    <t>三菱地所ホーム株式会社</t>
    <phoneticPr fontId="3"/>
  </si>
  <si>
    <t>東京都新宿区新宿6-27-30 新宿イーストサイドスクエア7階</t>
    <phoneticPr fontId="3"/>
  </si>
  <si>
    <t>03-6774-2644</t>
    <phoneticPr fontId="3"/>
  </si>
  <si>
    <t>住宅メーカー</t>
    <rPh sb="0" eb="2">
      <t>ジュウタク</t>
    </rPh>
    <phoneticPr fontId="3"/>
  </si>
  <si>
    <t>○</t>
  </si>
  <si>
    <t>令和   7年   6月  25日</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</si>
</sst>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0_ ;[Red]\-#,##0.0\ "/>
    <numFmt numFmtId="177" formatCode="#,##0.0;[Red]\-#,##0.0"/>
    <numFmt numFmtId="178" formatCode="_ * #,###.0_ ;_ * \-#,###.0_ ;_ * &quot;&quot;_ ;_ @_ "/>
    <numFmt numFmtId="179" formatCode="\(\ \ \ \ \ ###\ \ \ \ \ \)"/>
    <numFmt numFmtId="180" formatCode="0;0;"/>
    <numFmt numFmtId="181" formatCode="#,##0_ "/>
    <numFmt numFmtId="182" formatCode="_ * #,##0.0_ ;_ * \-#,##0.0_ ;_ * &quot;&quot;_ ;_ @_ "/>
  </numFmts>
  <fonts count="53">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b/>
      <sz val="10"/>
      <color indexed="81"/>
      <name val="ＭＳ Ｐゴシック"/>
      <family val="3"/>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sz val="10"/>
      <color indexed="81"/>
      <name val="ＭＳ Ｐゴシック"/>
      <family val="3"/>
      <charset val="128"/>
    </font>
    <font>
      <b/>
      <sz val="11"/>
      <color indexed="81"/>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1"/>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1"/>
      <color rgb="FFFF0000"/>
      <name val="ＭＳ Ｐゴシック"/>
      <family val="3"/>
      <charset val="128"/>
    </font>
    <font>
      <sz val="10"/>
      <color rgb="FFFF0000"/>
      <name val="ＭＳ Ｐゴシック"/>
      <family val="3"/>
      <charset val="128"/>
    </font>
    <font>
      <b/>
      <u/>
      <sz val="11"/>
      <color rgb="FFFF0000"/>
      <name val="ＭＳ Ｐゴシック"/>
      <family val="3"/>
      <charset val="128"/>
    </font>
    <font>
      <sz val="6"/>
      <name val="ＭＳ 明朝"/>
      <family val="2"/>
      <charset val="128"/>
    </font>
    <font>
      <sz val="12"/>
      <name val="ＭＳ 明朝"/>
      <family val="2"/>
      <charset val="128"/>
    </font>
    <font>
      <sz val="9.5"/>
      <name val="ＭＳ Ｐゴシック"/>
      <family val="3"/>
      <charset val="128"/>
    </font>
    <font>
      <b/>
      <sz val="11"/>
      <name val="ＭＳ Ｐゴシック"/>
      <family val="3"/>
      <charset val="128"/>
    </font>
    <font>
      <sz val="9"/>
      <color theme="0"/>
      <name val="ＭＳ Ｐゴシック"/>
      <family val="3"/>
      <charset val="128"/>
    </font>
    <font>
      <sz val="11"/>
      <color theme="0"/>
      <name val="ＭＳ Ｐゴシック"/>
      <family val="3"/>
      <charset val="128"/>
    </font>
    <font>
      <sz val="9"/>
      <color indexed="81"/>
      <name val="MS P ゴシック"/>
      <family val="3"/>
      <charset val="128"/>
    </font>
    <font>
      <b/>
      <sz val="10"/>
      <color rgb="FFFF0000"/>
      <name val="ＭＳ Ｐゴシック"/>
      <family val="3"/>
      <charset val="128"/>
    </font>
  </fonts>
  <fills count="11">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theme="2" tint="-0.499984740745262"/>
        <bgColor indexed="64"/>
      </patternFill>
    </fill>
    <fill>
      <patternFill patternType="solid">
        <fgColor theme="9" tint="0.39997558519241921"/>
        <bgColor indexed="64"/>
      </patternFill>
    </fill>
  </fills>
  <borders count="164">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right style="dotted">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right style="thin">
        <color indexed="64"/>
      </right>
      <top style="double">
        <color indexed="64"/>
      </top>
      <bottom style="thin">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top style="thin">
        <color indexed="64"/>
      </top>
      <bottom style="hair">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bottom style="hair">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medium">
        <color indexed="64"/>
      </top>
      <bottom style="thin">
        <color indexed="64"/>
      </bottom>
      <diagonal/>
    </border>
    <border>
      <left/>
      <right/>
      <top style="medium">
        <color indexed="8"/>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medium">
        <color indexed="64"/>
      </top>
      <bottom style="thin">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799">
    <xf numFmtId="0" fontId="0" fillId="0" borderId="0" xfId="0">
      <alignment vertical="center"/>
    </xf>
    <xf numFmtId="0" fontId="4" fillId="0" borderId="0" xfId="0" applyFont="1" applyAlignment="1">
      <alignment horizontal="right" vertical="center"/>
    </xf>
    <xf numFmtId="0" fontId="9" fillId="0" borderId="0" xfId="0" applyFont="1" applyAlignment="1">
      <alignment vertical="top"/>
    </xf>
    <xf numFmtId="0" fontId="4" fillId="0" borderId="0" xfId="0" applyFont="1">
      <alignment vertical="center"/>
    </xf>
    <xf numFmtId="0" fontId="0" fillId="0" borderId="1" xfId="0" applyBorder="1" applyAlignment="1">
      <alignment vertical="center" wrapText="1"/>
    </xf>
    <xf numFmtId="0" fontId="17"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20" fillId="0" borderId="0" xfId="2" applyFont="1" applyAlignment="1">
      <alignment horizontal="left"/>
    </xf>
    <xf numFmtId="0" fontId="12" fillId="0" borderId="0" xfId="4" applyFont="1"/>
    <xf numFmtId="0" fontId="4" fillId="0" borderId="0" xfId="4" applyFont="1"/>
    <xf numFmtId="0" fontId="4" fillId="0" borderId="0" xfId="4" applyFont="1" applyProtection="1">
      <protection hidden="1"/>
    </xf>
    <xf numFmtId="0" fontId="4" fillId="0" borderId="0" xfId="4" applyFont="1" applyAlignment="1">
      <alignment horizontal="right" vertical="center"/>
    </xf>
    <xf numFmtId="0" fontId="4" fillId="0" borderId="0" xfId="4" applyFont="1" applyAlignment="1">
      <alignment horizontal="left"/>
    </xf>
    <xf numFmtId="0" fontId="4" fillId="0" borderId="13" xfId="4" applyFont="1" applyBorder="1"/>
    <xf numFmtId="0" fontId="16" fillId="0" borderId="0" xfId="4" applyFont="1"/>
    <xf numFmtId="0" fontId="4" fillId="0" borderId="14" xfId="4" applyFont="1" applyBorder="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Alignment="1">
      <alignment horizontal="right"/>
    </xf>
    <xf numFmtId="38" fontId="21"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2" applyFont="1" applyProtection="1">
      <protection hidden="1"/>
    </xf>
    <xf numFmtId="0" fontId="4" fillId="0" borderId="0" xfId="2" applyFont="1"/>
    <xf numFmtId="0" fontId="16" fillId="0" borderId="0" xfId="3" applyFont="1" applyAlignment="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0" fontId="4" fillId="0" borderId="36"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2" fillId="0" borderId="0" xfId="4"/>
    <xf numFmtId="0" fontId="15" fillId="0" borderId="0" xfId="4" applyFont="1"/>
    <xf numFmtId="0" fontId="0" fillId="0" borderId="0" xfId="0" applyAlignment="1">
      <alignment horizontal="center" vertical="center" shrinkToFit="1"/>
    </xf>
    <xf numFmtId="0" fontId="4" fillId="0" borderId="0" xfId="0" applyFont="1" applyAlignment="1">
      <alignment vertical="center" wrapText="1"/>
    </xf>
    <xf numFmtId="0" fontId="22" fillId="0" borderId="0" xfId="4" applyFont="1"/>
    <xf numFmtId="0" fontId="0" fillId="0" borderId="0" xfId="0" applyAlignment="1">
      <alignment vertical="top" wrapText="1"/>
    </xf>
    <xf numFmtId="38" fontId="10" fillId="0" borderId="0" xfId="1" applyFont="1" applyBorder="1" applyAlignment="1">
      <alignment horizontal="center"/>
    </xf>
    <xf numFmtId="176" fontId="4" fillId="3" borderId="23" xfId="1" applyNumberFormat="1" applyFont="1" applyFill="1" applyBorder="1" applyAlignment="1" applyProtection="1">
      <alignment vertical="center" shrinkToFit="1"/>
      <protection locked="0"/>
    </xf>
    <xf numFmtId="0" fontId="1" fillId="0" borderId="46" xfId="4" applyFont="1" applyBorder="1" applyAlignment="1">
      <alignment horizontal="center"/>
    </xf>
    <xf numFmtId="0" fontId="1" fillId="0" borderId="47" xfId="4" applyFont="1" applyBorder="1" applyAlignment="1">
      <alignment horizontal="center"/>
    </xf>
    <xf numFmtId="0" fontId="7" fillId="0" borderId="0" xfId="4" applyFont="1" applyAlignment="1">
      <alignment horizontal="right"/>
    </xf>
    <xf numFmtId="0" fontId="9" fillId="0" borderId="48" xfId="0" applyFont="1" applyBorder="1" applyAlignment="1">
      <alignment horizontal="center" vertical="top" wrapText="1"/>
    </xf>
    <xf numFmtId="0" fontId="19" fillId="0" borderId="49" xfId="0" applyFont="1" applyBorder="1" applyAlignment="1">
      <alignment horizontal="left" vertical="center" wrapText="1"/>
    </xf>
    <xf numFmtId="0" fontId="19" fillId="0" borderId="49" xfId="0" applyFont="1" applyBorder="1" applyAlignment="1">
      <alignment horizontal="justify" vertical="center" wrapText="1"/>
    </xf>
    <xf numFmtId="0" fontId="9" fillId="0" borderId="49" xfId="0" applyFont="1" applyBorder="1" applyAlignment="1">
      <alignment horizontal="justify" vertical="center" wrapText="1"/>
    </xf>
    <xf numFmtId="0" fontId="9" fillId="0" borderId="50" xfId="0" applyFont="1" applyBorder="1" applyAlignment="1">
      <alignment horizontal="justify" vertical="center" wrapText="1"/>
    </xf>
    <xf numFmtId="0" fontId="0" fillId="0" borderId="51" xfId="0" applyBorder="1">
      <alignment vertical="center"/>
    </xf>
    <xf numFmtId="0" fontId="27" fillId="0" borderId="0" xfId="0" applyFont="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Alignment="1">
      <alignment vertical="center" wrapText="1" shrinkToFit="1"/>
    </xf>
    <xf numFmtId="0" fontId="4" fillId="0" borderId="0" xfId="0" applyFont="1" applyAlignment="1">
      <alignment horizontal="right"/>
    </xf>
    <xf numFmtId="0" fontId="5" fillId="0" borderId="46" xfId="0" applyFont="1" applyBorder="1" applyAlignment="1">
      <alignment horizontal="center"/>
    </xf>
    <xf numFmtId="0" fontId="5" fillId="0" borderId="47" xfId="0" applyFont="1" applyBorder="1" applyAlignment="1">
      <alignment horizontal="center"/>
    </xf>
    <xf numFmtId="0" fontId="5" fillId="0" borderId="52" xfId="0" applyFont="1" applyBorder="1" applyAlignment="1">
      <alignment horizontal="center" vertical="center"/>
    </xf>
    <xf numFmtId="0" fontId="6" fillId="0" borderId="0" xfId="0" applyFont="1" applyAlignment="1">
      <alignment horizontal="center" vertical="center"/>
    </xf>
    <xf numFmtId="38" fontId="4" fillId="0" borderId="0" xfId="1" applyFont="1" applyFill="1" applyBorder="1" applyAlignment="1">
      <alignment horizontal="right" vertical="center" shrinkToFit="1"/>
    </xf>
    <xf numFmtId="0" fontId="6" fillId="0" borderId="0" xfId="0" applyFont="1" applyAlignment="1">
      <alignment horizontal="center" vertical="center" shrinkToFit="1"/>
    </xf>
    <xf numFmtId="0" fontId="2" fillId="0" borderId="47" xfId="0" applyFont="1" applyBorder="1" applyAlignment="1">
      <alignment horizontal="center"/>
    </xf>
    <xf numFmtId="38" fontId="7" fillId="0" borderId="0" xfId="1" applyFont="1" applyFill="1" applyBorder="1" applyAlignment="1">
      <alignment horizontal="right" vertical="center"/>
    </xf>
    <xf numFmtId="0" fontId="5" fillId="0" borderId="53" xfId="0" applyFont="1" applyBorder="1">
      <alignment vertical="center"/>
    </xf>
    <xf numFmtId="0" fontId="7" fillId="0" borderId="54" xfId="0" applyFont="1" applyBorder="1">
      <alignment vertical="center"/>
    </xf>
    <xf numFmtId="0" fontId="5" fillId="0" borderId="55" xfId="0" applyFont="1" applyBorder="1">
      <alignment vertical="center"/>
    </xf>
    <xf numFmtId="0" fontId="5" fillId="0" borderId="0" xfId="0" applyFont="1" applyAlignment="1">
      <alignment vertical="center" shrinkToFit="1"/>
    </xf>
    <xf numFmtId="0" fontId="7" fillId="0" borderId="56" xfId="0" applyFont="1" applyBorder="1">
      <alignment vertical="center"/>
    </xf>
    <xf numFmtId="0" fontId="4" fillId="0" borderId="18" xfId="0" applyFont="1" applyBorder="1" applyAlignment="1" applyProtection="1">
      <alignment horizontal="center" vertical="center" shrinkToFit="1"/>
      <protection locked="0"/>
    </xf>
    <xf numFmtId="0" fontId="4" fillId="0" borderId="1"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38" fontId="4" fillId="0" borderId="19" xfId="1" applyFont="1" applyBorder="1" applyAlignment="1">
      <alignment vertical="center" wrapText="1"/>
    </xf>
    <xf numFmtId="38" fontId="4" fillId="0" borderId="54" xfId="1" applyFont="1" applyBorder="1" applyAlignment="1">
      <alignment vertical="center" wrapText="1"/>
    </xf>
    <xf numFmtId="38" fontId="23"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7" xfId="1" applyFont="1" applyBorder="1" applyAlignment="1">
      <alignment vertical="center" wrapText="1"/>
    </xf>
    <xf numFmtId="38" fontId="4" fillId="0" borderId="58" xfId="1" applyFont="1" applyBorder="1" applyAlignment="1">
      <alignment vertical="center" wrapText="1"/>
    </xf>
    <xf numFmtId="38" fontId="4" fillId="0" borderId="52" xfId="1" applyFont="1" applyBorder="1" applyAlignment="1">
      <alignment vertical="center" wrapText="1"/>
    </xf>
    <xf numFmtId="38" fontId="4" fillId="0" borderId="59"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60"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30" fillId="0" borderId="0" xfId="1" applyFont="1" applyFill="1" applyBorder="1" applyAlignment="1">
      <alignment vertical="center" wrapText="1"/>
    </xf>
    <xf numFmtId="0" fontId="8" fillId="0" borderId="0" xfId="0" applyFont="1" applyAlignment="1">
      <alignment vertical="center" wrapText="1"/>
    </xf>
    <xf numFmtId="0" fontId="0" fillId="0" borderId="0" xfId="0" applyAlignment="1">
      <alignment vertical="center" wrapText="1"/>
    </xf>
    <xf numFmtId="0" fontId="22" fillId="0" borderId="61" xfId="4" applyFont="1" applyBorder="1" applyAlignment="1">
      <alignment vertical="top" wrapText="1"/>
    </xf>
    <xf numFmtId="0" fontId="22" fillId="0" borderId="0" xfId="0" applyFont="1" applyAlignment="1">
      <alignment vertical="top" wrapText="1"/>
    </xf>
    <xf numFmtId="0" fontId="26" fillId="0" borderId="61" xfId="4" applyFont="1" applyBorder="1"/>
    <xf numFmtId="38" fontId="4" fillId="0" borderId="62" xfId="1" applyFont="1" applyBorder="1" applyAlignment="1">
      <alignment vertical="center" wrapText="1"/>
    </xf>
    <xf numFmtId="38" fontId="4" fillId="0" borderId="63" xfId="1" applyFont="1" applyBorder="1" applyAlignment="1">
      <alignment horizontal="center" vertical="center" wrapText="1"/>
    </xf>
    <xf numFmtId="0" fontId="5" fillId="0" borderId="21" xfId="0" applyFont="1" applyBorder="1">
      <alignment vertical="center"/>
    </xf>
    <xf numFmtId="0" fontId="7" fillId="0" borderId="68" xfId="0" applyFont="1" applyBorder="1">
      <alignment vertical="center"/>
    </xf>
    <xf numFmtId="0" fontId="7" fillId="0" borderId="27" xfId="0" applyFont="1" applyBorder="1">
      <alignment vertical="center"/>
    </xf>
    <xf numFmtId="0" fontId="7" fillId="0" borderId="52" xfId="0" applyFont="1" applyBorder="1">
      <alignment vertical="center"/>
    </xf>
    <xf numFmtId="0" fontId="5" fillId="0" borderId="27" xfId="0" applyFont="1" applyBorder="1" applyAlignment="1">
      <alignment horizontal="center" vertical="center"/>
    </xf>
    <xf numFmtId="0" fontId="7" fillId="0" borderId="69" xfId="0" applyFont="1" applyBorder="1">
      <alignment vertical="center"/>
    </xf>
    <xf numFmtId="0" fontId="5" fillId="0" borderId="70" xfId="0" applyFont="1" applyBorder="1">
      <alignment vertical="center"/>
    </xf>
    <xf numFmtId="0" fontId="5" fillId="0" borderId="23" xfId="0" applyFont="1" applyBorder="1" applyAlignment="1">
      <alignment vertical="center" shrinkToFit="1"/>
    </xf>
    <xf numFmtId="0" fontId="5" fillId="0" borderId="56" xfId="0" applyFont="1" applyBorder="1">
      <alignment vertical="center"/>
    </xf>
    <xf numFmtId="0" fontId="5" fillId="0" borderId="76" xfId="0" applyFont="1" applyBorder="1">
      <alignment vertical="center"/>
    </xf>
    <xf numFmtId="0" fontId="2" fillId="0" borderId="80" xfId="4" applyBorder="1" applyAlignment="1">
      <alignment horizontal="center" vertical="center"/>
    </xf>
    <xf numFmtId="0" fontId="4" fillId="0" borderId="1" xfId="4" applyFont="1" applyBorder="1" applyAlignment="1">
      <alignment horizontal="distributed" vertical="center"/>
    </xf>
    <xf numFmtId="0" fontId="4" fillId="0" borderId="78" xfId="0" applyFont="1" applyBorder="1">
      <alignment vertical="center"/>
    </xf>
    <xf numFmtId="0" fontId="4" fillId="0" borderId="14" xfId="0" applyFont="1" applyBorder="1" applyAlignment="1">
      <alignment horizontal="distributed" vertical="center"/>
    </xf>
    <xf numFmtId="0" fontId="4" fillId="0" borderId="1" xfId="4" applyFont="1" applyBorder="1" applyAlignment="1" applyProtection="1">
      <alignment vertical="center"/>
      <protection locked="0"/>
    </xf>
    <xf numFmtId="0" fontId="4" fillId="0" borderId="15" xfId="4" applyFont="1" applyBorder="1" applyAlignment="1" applyProtection="1">
      <alignment vertical="center" wrapText="1"/>
      <protection locked="0"/>
    </xf>
    <xf numFmtId="0" fontId="4" fillId="0" borderId="61" xfId="4" applyFont="1" applyBorder="1" applyAlignment="1">
      <alignment vertical="top"/>
    </xf>
    <xf numFmtId="49" fontId="4" fillId="0" borderId="0" xfId="0" applyNumberFormat="1" applyFont="1" applyAlignment="1">
      <alignment vertical="top"/>
    </xf>
    <xf numFmtId="0" fontId="4" fillId="0" borderId="81"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3"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5" xfId="1" applyFont="1" applyBorder="1" applyAlignment="1">
      <alignment vertical="center" wrapText="1"/>
    </xf>
    <xf numFmtId="38" fontId="4" fillId="0" borderId="61" xfId="1" applyFont="1" applyBorder="1" applyAlignment="1">
      <alignment vertical="center" wrapText="1"/>
    </xf>
    <xf numFmtId="38" fontId="15" fillId="0" borderId="55" xfId="1" applyFont="1" applyBorder="1" applyAlignment="1">
      <alignment vertical="center" wrapText="1"/>
    </xf>
    <xf numFmtId="38" fontId="4" fillId="0" borderId="55" xfId="1" applyFont="1" applyBorder="1" applyAlignment="1">
      <alignment vertical="center" wrapText="1"/>
    </xf>
    <xf numFmtId="0" fontId="0" fillId="0" borderId="86" xfId="0" applyBorder="1">
      <alignment vertical="center"/>
    </xf>
    <xf numFmtId="38" fontId="4" fillId="0" borderId="39" xfId="1" applyFont="1" applyBorder="1" applyAlignment="1">
      <alignment vertical="center" wrapText="1"/>
    </xf>
    <xf numFmtId="38" fontId="4" fillId="0" borderId="87" xfId="1" applyFont="1" applyBorder="1" applyAlignment="1">
      <alignment vertical="center" wrapText="1"/>
    </xf>
    <xf numFmtId="38" fontId="12" fillId="0" borderId="88" xfId="1" applyFont="1" applyBorder="1" applyAlignment="1">
      <alignment vertical="center" wrapText="1"/>
    </xf>
    <xf numFmtId="0" fontId="5" fillId="0" borderId="89" xfId="0" applyFont="1" applyBorder="1" applyAlignment="1">
      <alignment vertical="center" shrinkToFit="1"/>
    </xf>
    <xf numFmtId="0" fontId="5" fillId="0" borderId="81" xfId="0" applyFont="1" applyBorder="1" applyAlignment="1">
      <alignment horizontal="left" vertical="center" wrapText="1" shrinkToFit="1"/>
    </xf>
    <xf numFmtId="0" fontId="5" fillId="0" borderId="93" xfId="0" applyFont="1" applyBorder="1" applyAlignment="1">
      <alignment horizontal="left" vertical="center" wrapText="1" shrinkToFit="1"/>
    </xf>
    <xf numFmtId="0" fontId="5" fillId="0" borderId="94" xfId="0" applyFont="1" applyBorder="1" applyAlignment="1">
      <alignment horizontal="left" vertical="center" shrinkToFit="1"/>
    </xf>
    <xf numFmtId="0" fontId="5" fillId="0" borderId="98" xfId="0" applyFont="1" applyBorder="1">
      <alignment vertical="center"/>
    </xf>
    <xf numFmtId="0" fontId="5" fillId="0" borderId="99" xfId="0" applyFont="1" applyBorder="1">
      <alignment vertical="center"/>
    </xf>
    <xf numFmtId="0" fontId="5" fillId="0" borderId="100" xfId="0" applyFont="1" applyBorder="1">
      <alignment vertical="center"/>
    </xf>
    <xf numFmtId="0" fontId="5" fillId="0" borderId="101" xfId="0" applyFont="1" applyBorder="1">
      <alignment vertical="center"/>
    </xf>
    <xf numFmtId="0" fontId="5" fillId="0" borderId="1" xfId="0" applyFont="1" applyBorder="1">
      <alignment vertical="center"/>
    </xf>
    <xf numFmtId="0" fontId="5" fillId="0" borderId="72" xfId="0" applyFont="1" applyBorder="1">
      <alignment vertical="center"/>
    </xf>
    <xf numFmtId="49" fontId="5" fillId="0" borderId="80" xfId="0" applyNumberFormat="1" applyFont="1" applyBorder="1">
      <alignment vertical="center"/>
    </xf>
    <xf numFmtId="0" fontId="5" fillId="0" borderId="80" xfId="0" applyFont="1" applyBorder="1" applyAlignment="1">
      <alignment vertical="center" shrinkToFit="1"/>
    </xf>
    <xf numFmtId="49" fontId="5" fillId="0" borderId="102" xfId="0" applyNumberFormat="1" applyFont="1" applyBorder="1">
      <alignment vertical="center"/>
    </xf>
    <xf numFmtId="0" fontId="5" fillId="0" borderId="80" xfId="0" applyFont="1" applyBorder="1">
      <alignment vertical="center"/>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6" xfId="0" applyFont="1" applyBorder="1">
      <alignment vertical="center"/>
    </xf>
    <xf numFmtId="0" fontId="5" fillId="0" borderId="102" xfId="0" applyFont="1" applyBorder="1">
      <alignment vertical="center"/>
    </xf>
    <xf numFmtId="0" fontId="5" fillId="0" borderId="109" xfId="0" applyFont="1" applyBorder="1">
      <alignment vertical="center"/>
    </xf>
    <xf numFmtId="0" fontId="5" fillId="0" borderId="81" xfId="0" applyFont="1" applyBorder="1" applyAlignment="1">
      <alignment vertical="center" shrinkToFit="1"/>
    </xf>
    <xf numFmtId="0" fontId="5" fillId="0" borderId="111" xfId="0" applyFont="1" applyBorder="1">
      <alignment vertical="center"/>
    </xf>
    <xf numFmtId="0" fontId="4" fillId="0" borderId="13" xfId="0" applyFont="1" applyBorder="1" applyAlignment="1" applyProtection="1">
      <alignment vertical="center" shrinkToFit="1"/>
      <protection locked="0"/>
    </xf>
    <xf numFmtId="0" fontId="2" fillId="0" borderId="13" xfId="0" applyFont="1" applyBorder="1" applyAlignment="1" applyProtection="1">
      <alignment vertical="center" shrinkToFit="1"/>
      <protection locked="0"/>
    </xf>
    <xf numFmtId="0" fontId="0" fillId="0" borderId="13" xfId="0" applyBorder="1" applyAlignment="1" applyProtection="1">
      <alignment vertical="center" shrinkToFit="1"/>
      <protection locked="0"/>
    </xf>
    <xf numFmtId="0" fontId="4" fillId="0" borderId="0" xfId="4" applyFont="1" applyAlignment="1">
      <alignment horizontal="center"/>
    </xf>
    <xf numFmtId="0" fontId="0" fillId="0" borderId="1" xfId="0" applyBorder="1">
      <alignment vertical="center"/>
    </xf>
    <xf numFmtId="0" fontId="4" fillId="0" borderId="78" xfId="4" applyFont="1" applyBorder="1" applyAlignment="1">
      <alignment vertical="center"/>
    </xf>
    <xf numFmtId="0" fontId="4" fillId="0" borderId="16" xfId="4" applyFont="1" applyBorder="1" applyAlignment="1">
      <alignment horizontal="left" vertical="center"/>
    </xf>
    <xf numFmtId="0" fontId="0" fillId="0" borderId="61" xfId="4" applyFont="1" applyBorder="1" applyAlignment="1">
      <alignment vertical="top"/>
    </xf>
    <xf numFmtId="0" fontId="4" fillId="0" borderId="0" xfId="4" applyFont="1" applyAlignment="1">
      <alignment vertical="top"/>
    </xf>
    <xf numFmtId="0" fontId="4" fillId="0" borderId="17" xfId="4" applyFont="1" applyBorder="1" applyAlignment="1">
      <alignment vertical="top"/>
    </xf>
    <xf numFmtId="0" fontId="2" fillId="0" borderId="1" xfId="4" applyBorder="1" applyAlignment="1" applyProtection="1">
      <alignment vertical="center" wrapText="1"/>
      <protection locked="0"/>
    </xf>
    <xf numFmtId="0" fontId="2" fillId="0" borderId="1" xfId="0" applyFont="1" applyBorder="1" applyAlignment="1" applyProtection="1">
      <alignment vertical="center" wrapText="1"/>
      <protection locked="0"/>
    </xf>
    <xf numFmtId="0" fontId="4" fillId="0" borderId="1" xfId="4" applyFont="1" applyBorder="1" applyProtection="1">
      <protection locked="0"/>
    </xf>
    <xf numFmtId="0" fontId="4" fillId="0" borderId="1" xfId="4" applyFont="1" applyBorder="1" applyAlignment="1" applyProtection="1">
      <alignment horizontal="left" vertical="center"/>
      <protection locked="0"/>
    </xf>
    <xf numFmtId="0" fontId="4" fillId="0" borderId="1" xfId="4" applyFont="1" applyBorder="1" applyAlignment="1" applyProtection="1">
      <alignment horizontal="right" vertical="center"/>
      <protection locked="0"/>
    </xf>
    <xf numFmtId="0" fontId="6" fillId="0" borderId="112" xfId="0" applyFont="1" applyBorder="1" applyAlignment="1">
      <alignment horizontal="center" vertical="center"/>
    </xf>
    <xf numFmtId="0" fontId="6" fillId="0" borderId="87" xfId="0" applyFont="1" applyBorder="1" applyAlignment="1">
      <alignment horizontal="center" vertical="center"/>
    </xf>
    <xf numFmtId="0" fontId="0" fillId="0" borderId="0" xfId="0" applyAlignment="1">
      <alignment horizontal="left" vertical="center"/>
    </xf>
    <xf numFmtId="0" fontId="4" fillId="0" borderId="0" xfId="4" applyFont="1" applyAlignment="1">
      <alignment wrapText="1"/>
    </xf>
    <xf numFmtId="38" fontId="4" fillId="0" borderId="0" xfId="1" applyFont="1" applyBorder="1" applyAlignment="1">
      <alignment horizontal="left"/>
    </xf>
    <xf numFmtId="38" fontId="0" fillId="0" borderId="0" xfId="1" applyFont="1" applyBorder="1">
      <alignment vertical="center"/>
    </xf>
    <xf numFmtId="0" fontId="2" fillId="0" borderId="104" xfId="4" applyBorder="1" applyAlignment="1">
      <alignment horizontal="center" vertical="center"/>
    </xf>
    <xf numFmtId="177" fontId="4" fillId="0" borderId="15" xfId="1" applyNumberFormat="1" applyFont="1" applyFill="1" applyBorder="1" applyAlignment="1">
      <alignment vertical="center"/>
    </xf>
    <xf numFmtId="178" fontId="0" fillId="0" borderId="0" xfId="0" applyNumberFormat="1" applyAlignment="1">
      <alignment vertical="center" shrinkToFit="1"/>
    </xf>
    <xf numFmtId="178" fontId="4" fillId="0" borderId="0" xfId="1" applyNumberFormat="1" applyFont="1" applyFill="1" applyAlignment="1">
      <alignment vertical="center" shrinkToFit="1"/>
    </xf>
    <xf numFmtId="0" fontId="6" fillId="2" borderId="52" xfId="4" applyFont="1" applyFill="1" applyBorder="1" applyAlignment="1" applyProtection="1">
      <alignment horizontal="center" vertical="center"/>
      <protection locked="0"/>
    </xf>
    <xf numFmtId="0" fontId="6" fillId="2" borderId="29" xfId="4" applyFont="1" applyFill="1" applyBorder="1" applyAlignment="1" applyProtection="1">
      <alignment horizontal="center" vertical="center"/>
      <protection locked="0"/>
    </xf>
    <xf numFmtId="177" fontId="4" fillId="0" borderId="23" xfId="1" applyNumberFormat="1" applyFont="1" applyFill="1" applyBorder="1" applyAlignment="1">
      <alignment horizontal="right" vertical="center"/>
    </xf>
    <xf numFmtId="38" fontId="4" fillId="0" borderId="23" xfId="1" applyFont="1" applyBorder="1" applyAlignment="1">
      <alignment horizontal="center" vertical="center" wrapText="1"/>
    </xf>
    <xf numFmtId="0" fontId="0" fillId="0" borderId="10" xfId="0" applyBorder="1">
      <alignment vertical="center"/>
    </xf>
    <xf numFmtId="38" fontId="15" fillId="0" borderId="26" xfId="1" applyFont="1" applyBorder="1" applyAlignment="1">
      <alignment vertical="center" wrapText="1"/>
    </xf>
    <xf numFmtId="38" fontId="12" fillId="0" borderId="26" xfId="1" applyFont="1" applyBorder="1" applyAlignment="1">
      <alignment vertical="center" wrapText="1"/>
    </xf>
    <xf numFmtId="38" fontId="15" fillId="0" borderId="58" xfId="1" applyFont="1" applyBorder="1" applyAlignment="1">
      <alignment vertical="center" wrapText="1"/>
    </xf>
    <xf numFmtId="38" fontId="15" fillId="0" borderId="22" xfId="1" applyFont="1" applyBorder="1" applyAlignment="1">
      <alignment vertical="center" wrapText="1"/>
    </xf>
    <xf numFmtId="38" fontId="12" fillId="0" borderId="58" xfId="1" applyFont="1" applyBorder="1" applyAlignment="1">
      <alignment vertical="center" wrapText="1"/>
    </xf>
    <xf numFmtId="38" fontId="12" fillId="0" borderId="22" xfId="1" applyFont="1" applyBorder="1" applyAlignment="1">
      <alignment vertical="center" wrapText="1"/>
    </xf>
    <xf numFmtId="38" fontId="4" fillId="0" borderId="114" xfId="1" applyFont="1" applyBorder="1" applyAlignment="1">
      <alignment vertical="center" wrapText="1"/>
    </xf>
    <xf numFmtId="38" fontId="4" fillId="0" borderId="76" xfId="1" applyFont="1" applyBorder="1" applyAlignment="1">
      <alignment vertical="center" wrapText="1"/>
    </xf>
    <xf numFmtId="38" fontId="4" fillId="0" borderId="115" xfId="1" applyFont="1" applyBorder="1" applyAlignment="1">
      <alignment vertical="center" wrapText="1"/>
    </xf>
    <xf numFmtId="0" fontId="0" fillId="0" borderId="26" xfId="0" applyBorder="1">
      <alignment vertical="center"/>
    </xf>
    <xf numFmtId="38" fontId="34" fillId="0" borderId="55" xfId="1" applyFont="1" applyBorder="1" applyAlignment="1"/>
    <xf numFmtId="38" fontId="34" fillId="0" borderId="0" xfId="1" applyFont="1" applyBorder="1" applyAlignment="1">
      <alignment vertical="center"/>
    </xf>
    <xf numFmtId="0" fontId="35" fillId="0" borderId="0" xfId="4" applyFont="1"/>
    <xf numFmtId="0" fontId="36" fillId="0" borderId="0" xfId="0" applyFont="1">
      <alignment vertical="center"/>
    </xf>
    <xf numFmtId="0" fontId="36" fillId="0" borderId="0" xfId="4" applyFont="1"/>
    <xf numFmtId="49" fontId="36" fillId="0" borderId="0" xfId="0" applyNumberFormat="1" applyFont="1">
      <alignment vertical="center"/>
    </xf>
    <xf numFmtId="0" fontId="5" fillId="0" borderId="15" xfId="0" applyFont="1" applyBorder="1" applyAlignment="1">
      <alignment vertical="center" wrapText="1" shrinkToFit="1"/>
    </xf>
    <xf numFmtId="38" fontId="12" fillId="0" borderId="116" xfId="1" applyFont="1" applyBorder="1" applyAlignment="1">
      <alignment vertical="center" wrapText="1"/>
    </xf>
    <xf numFmtId="38" fontId="4" fillId="0" borderId="116" xfId="1" applyFont="1" applyBorder="1" applyAlignment="1">
      <alignment vertical="center" wrapText="1"/>
    </xf>
    <xf numFmtId="38" fontId="0" fillId="0" borderId="26" xfId="1" applyFont="1" applyBorder="1" applyAlignment="1">
      <alignment vertical="center"/>
    </xf>
    <xf numFmtId="38" fontId="0" fillId="0" borderId="117" xfId="1" applyFont="1" applyBorder="1" applyAlignment="1">
      <alignment vertical="center"/>
    </xf>
    <xf numFmtId="38" fontId="0" fillId="0" borderId="60" xfId="1" applyFont="1" applyBorder="1" applyAlignment="1">
      <alignment vertical="center"/>
    </xf>
    <xf numFmtId="38" fontId="0" fillId="0" borderId="22" xfId="1" applyFont="1" applyBorder="1" applyAlignment="1">
      <alignment vertical="center"/>
    </xf>
    <xf numFmtId="38" fontId="0" fillId="0" borderId="118" xfId="1" applyFont="1" applyBorder="1" applyAlignment="1">
      <alignment vertical="center"/>
    </xf>
    <xf numFmtId="176" fontId="4" fillId="4" borderId="23" xfId="1" applyNumberFormat="1" applyFont="1" applyFill="1" applyBorder="1" applyAlignment="1">
      <alignment vertical="center" shrinkToFit="1"/>
    </xf>
    <xf numFmtId="0" fontId="2" fillId="4" borderId="29" xfId="0" applyFont="1" applyFill="1" applyBorder="1" applyAlignment="1">
      <alignment horizontal="center" vertical="center"/>
    </xf>
    <xf numFmtId="0" fontId="20" fillId="0" borderId="0" xfId="0" applyFont="1">
      <alignment vertical="center"/>
    </xf>
    <xf numFmtId="0" fontId="1" fillId="0" borderId="0" xfId="4" applyFont="1"/>
    <xf numFmtId="0" fontId="4" fillId="0" borderId="18" xfId="0" applyFont="1" applyBorder="1" applyAlignment="1">
      <alignment horizontal="center" vertical="center" shrinkToFit="1"/>
    </xf>
    <xf numFmtId="176" fontId="4" fillId="0" borderId="0" xfId="1" applyNumberFormat="1" applyFont="1" applyFill="1" applyBorder="1" applyAlignment="1" applyProtection="1">
      <alignment vertical="center" shrinkToFit="1"/>
    </xf>
    <xf numFmtId="38" fontId="4" fillId="0" borderId="0" xfId="1" applyFont="1" applyAlignment="1" applyProtection="1">
      <alignment vertical="center" wrapText="1"/>
    </xf>
    <xf numFmtId="0" fontId="1" fillId="0" borderId="0" xfId="2"/>
    <xf numFmtId="0" fontId="0" fillId="0" borderId="0" xfId="0" applyAlignment="1">
      <alignment horizontal="left" vertical="center" wrapText="1" indent="2"/>
    </xf>
    <xf numFmtId="0" fontId="37" fillId="0" borderId="0" xfId="4" applyFont="1" applyProtection="1">
      <protection hidden="1"/>
    </xf>
    <xf numFmtId="0" fontId="38" fillId="0" borderId="0" xfId="4" applyFont="1"/>
    <xf numFmtId="0" fontId="37" fillId="0" borderId="0" xfId="4" applyFont="1"/>
    <xf numFmtId="0" fontId="39" fillId="0" borderId="0" xfId="4" applyFont="1"/>
    <xf numFmtId="0" fontId="40" fillId="0" borderId="0" xfId="4" applyFont="1"/>
    <xf numFmtId="0" fontId="41" fillId="0" borderId="0" xfId="4" applyFont="1"/>
    <xf numFmtId="0" fontId="42" fillId="0" borderId="0" xfId="4" applyFont="1"/>
    <xf numFmtId="0" fontId="43" fillId="0" borderId="0" xfId="4" applyFont="1"/>
    <xf numFmtId="0" fontId="43" fillId="0" borderId="0" xfId="2" applyFont="1"/>
    <xf numFmtId="0" fontId="4" fillId="0" borderId="14" xfId="4" applyFont="1" applyBorder="1" applyAlignment="1" applyProtection="1">
      <alignment vertical="center"/>
      <protection locked="0"/>
    </xf>
    <xf numFmtId="0" fontId="1" fillId="0" borderId="14" xfId="0" applyFont="1" applyBorder="1" applyAlignment="1">
      <alignment vertical="center" shrinkToFit="1"/>
    </xf>
    <xf numFmtId="0" fontId="4" fillId="0" borderId="14" xfId="0" applyFont="1" applyBorder="1" applyAlignment="1">
      <alignment horizontal="center" vertical="center" shrinkToFit="1"/>
    </xf>
    <xf numFmtId="0" fontId="4" fillId="0" borderId="15" xfId="0" applyFont="1" applyBorder="1" applyAlignment="1">
      <alignment horizontal="center" vertical="center" shrinkToFit="1"/>
    </xf>
    <xf numFmtId="0" fontId="4" fillId="0" borderId="61" xfId="4" applyFont="1" applyBorder="1" applyAlignment="1">
      <alignment horizontal="distributed" vertical="center"/>
    </xf>
    <xf numFmtId="0" fontId="4" fillId="0" borderId="80" xfId="4" applyFont="1" applyBorder="1" applyAlignment="1">
      <alignment horizontal="distributed" vertical="center"/>
    </xf>
    <xf numFmtId="0" fontId="4" fillId="0" borderId="1" xfId="0" applyFont="1" applyBorder="1" applyAlignment="1" applyProtection="1">
      <alignment horizontal="center" vertical="center" wrapText="1"/>
      <protection locked="0"/>
    </xf>
    <xf numFmtId="0" fontId="4" fillId="0" borderId="1" xfId="4"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4" fillId="0" borderId="16" xfId="0" applyFont="1" applyBorder="1" applyAlignment="1" applyProtection="1">
      <alignment horizontal="left" vertical="center" wrapText="1"/>
      <protection locked="0"/>
    </xf>
    <xf numFmtId="0" fontId="4" fillId="0" borderId="81" xfId="4" applyFont="1" applyBorder="1" applyAlignment="1">
      <alignment horizontal="distributed" vertical="center"/>
    </xf>
    <xf numFmtId="38" fontId="1" fillId="0" borderId="0" xfId="1" applyFont="1" applyFill="1" applyBorder="1" applyAlignment="1">
      <alignment vertical="center"/>
    </xf>
    <xf numFmtId="0" fontId="0" fillId="0" borderId="14" xfId="0" applyBorder="1" applyAlignment="1">
      <alignment vertical="center" shrinkToFit="1"/>
    </xf>
    <xf numFmtId="0" fontId="0" fillId="0" borderId="14" xfId="0" applyBorder="1" applyAlignment="1">
      <alignment horizontal="center" vertical="center" shrinkToFit="1"/>
    </xf>
    <xf numFmtId="0" fontId="4" fillId="0" borderId="23" xfId="4" applyFont="1" applyBorder="1" applyAlignment="1">
      <alignment horizontal="center" vertical="center"/>
    </xf>
    <xf numFmtId="0" fontId="4" fillId="0" borderId="15" xfId="0" applyFont="1" applyBorder="1" applyAlignment="1">
      <alignment vertical="center" wrapText="1"/>
    </xf>
    <xf numFmtId="0" fontId="4" fillId="0" borderId="78" xfId="4" applyFont="1" applyBorder="1" applyAlignment="1">
      <alignment horizontal="distributed" vertical="center"/>
    </xf>
    <xf numFmtId="0" fontId="4" fillId="0" borderId="16" xfId="0" applyFont="1" applyBorder="1" applyAlignment="1">
      <alignment vertical="center" wrapText="1"/>
    </xf>
    <xf numFmtId="0" fontId="4" fillId="0" borderId="14" xfId="0" applyFont="1" applyBorder="1" applyAlignment="1">
      <alignment horizontal="left" vertical="center"/>
    </xf>
    <xf numFmtId="0" fontId="4" fillId="0" borderId="15" xfId="0" applyFont="1" applyBorder="1" applyAlignment="1">
      <alignment horizontal="left" vertical="center" wrapText="1"/>
    </xf>
    <xf numFmtId="0" fontId="4" fillId="0" borderId="17" xfId="4" applyFont="1" applyBorder="1" applyAlignment="1">
      <alignment horizontal="distributed" vertical="center"/>
    </xf>
    <xf numFmtId="0" fontId="4" fillId="0" borderId="1" xfId="0" applyFont="1" applyBorder="1" applyAlignment="1">
      <alignment horizontal="center" vertical="center" wrapText="1"/>
    </xf>
    <xf numFmtId="0" fontId="4" fillId="0" borderId="1" xfId="4" applyFont="1" applyBorder="1" applyAlignment="1">
      <alignment horizontal="left" vertical="center" wrapText="1"/>
    </xf>
    <xf numFmtId="0" fontId="4" fillId="0" borderId="1" xfId="0" applyFont="1" applyBorder="1" applyAlignment="1">
      <alignment horizontal="left" vertical="center" wrapText="1"/>
    </xf>
    <xf numFmtId="0" fontId="4" fillId="0" borderId="16" xfId="0" applyFont="1" applyBorder="1" applyAlignment="1">
      <alignment horizontal="left" vertical="center" wrapText="1"/>
    </xf>
    <xf numFmtId="0" fontId="4" fillId="0" borderId="13" xfId="4" applyFont="1" applyBorder="1" applyAlignment="1">
      <alignment horizontal="distributed" vertical="center"/>
    </xf>
    <xf numFmtId="0" fontId="4" fillId="0" borderId="18" xfId="4" applyFont="1" applyBorder="1" applyAlignment="1">
      <alignment horizontal="distributed" vertical="center"/>
    </xf>
    <xf numFmtId="0" fontId="4" fillId="0" borderId="23" xfId="4" applyFont="1" applyBorder="1" applyAlignment="1">
      <alignment horizontal="distributed" vertical="center"/>
    </xf>
    <xf numFmtId="0" fontId="4" fillId="0" borderId="15" xfId="0" applyFont="1" applyBorder="1">
      <alignment vertical="center"/>
    </xf>
    <xf numFmtId="182" fontId="6" fillId="0" borderId="64" xfId="1" applyNumberFormat="1" applyFont="1" applyFill="1" applyBorder="1" applyAlignment="1">
      <alignment horizontal="right" vertical="center" shrinkToFit="1"/>
    </xf>
    <xf numFmtId="182" fontId="6" fillId="0" borderId="65" xfId="1" applyNumberFormat="1" applyFont="1" applyFill="1" applyBorder="1" applyAlignment="1">
      <alignment horizontal="right" vertical="center" shrinkToFit="1"/>
    </xf>
    <xf numFmtId="182" fontId="6" fillId="0" borderId="77" xfId="1" applyNumberFormat="1" applyFont="1" applyFill="1" applyBorder="1" applyAlignment="1">
      <alignment horizontal="right" vertical="center" shrinkToFit="1"/>
    </xf>
    <xf numFmtId="182" fontId="6" fillId="0" borderId="64" xfId="1" applyNumberFormat="1" applyFont="1" applyBorder="1" applyAlignment="1">
      <alignment horizontal="right" vertical="center" shrinkToFit="1"/>
    </xf>
    <xf numFmtId="182" fontId="6" fillId="0" borderId="65" xfId="1" applyNumberFormat="1" applyFont="1" applyBorder="1" applyAlignment="1">
      <alignment horizontal="right" vertical="center" shrinkToFit="1"/>
    </xf>
    <xf numFmtId="182" fontId="6" fillId="0" borderId="77" xfId="1" applyNumberFormat="1" applyFont="1" applyBorder="1" applyAlignment="1">
      <alignment horizontal="right" vertical="center" shrinkToFit="1"/>
    </xf>
    <xf numFmtId="182" fontId="6" fillId="0" borderId="40" xfId="1" applyNumberFormat="1" applyFont="1" applyBorder="1" applyAlignment="1">
      <alignment horizontal="right" vertical="center" shrinkToFit="1"/>
    </xf>
    <xf numFmtId="182" fontId="6" fillId="0" borderId="41" xfId="1" applyNumberFormat="1" applyFont="1" applyBorder="1" applyAlignment="1">
      <alignment horizontal="right" vertical="center" shrinkToFit="1"/>
    </xf>
    <xf numFmtId="182" fontId="6" fillId="0" borderId="42" xfId="1" applyNumberFormat="1" applyFont="1" applyBorder="1" applyAlignment="1">
      <alignment horizontal="right" vertical="center" shrinkToFit="1"/>
    </xf>
    <xf numFmtId="182" fontId="6" fillId="0" borderId="66" xfId="1" applyNumberFormat="1" applyFont="1" applyBorder="1" applyAlignment="1">
      <alignment horizontal="right" vertical="center" shrinkToFit="1"/>
    </xf>
    <xf numFmtId="182" fontId="6" fillId="0" borderId="67" xfId="1" applyNumberFormat="1" applyFont="1" applyBorder="1" applyAlignment="1">
      <alignment horizontal="right" vertical="center" shrinkToFit="1"/>
    </xf>
    <xf numFmtId="182" fontId="6" fillId="0" borderId="113" xfId="1" applyNumberFormat="1" applyFont="1" applyBorder="1" applyAlignment="1">
      <alignment horizontal="right" vertical="center" shrinkToFit="1"/>
    </xf>
    <xf numFmtId="182" fontId="6" fillId="5" borderId="119" xfId="1" applyNumberFormat="1" applyFont="1" applyFill="1" applyBorder="1" applyAlignment="1">
      <alignment vertical="center" shrinkToFit="1"/>
    </xf>
    <xf numFmtId="182" fontId="6" fillId="5" borderId="120" xfId="1" applyNumberFormat="1" applyFont="1" applyFill="1" applyBorder="1" applyAlignment="1">
      <alignment vertical="center" shrinkToFit="1"/>
    </xf>
    <xf numFmtId="182" fontId="6" fillId="5" borderId="121" xfId="1" applyNumberFormat="1" applyFont="1" applyFill="1" applyBorder="1" applyAlignment="1">
      <alignment vertical="center" shrinkToFit="1"/>
    </xf>
    <xf numFmtId="182" fontId="6" fillId="0" borderId="107" xfId="1" applyNumberFormat="1" applyFont="1" applyBorder="1" applyAlignment="1">
      <alignment vertical="center" shrinkToFit="1"/>
    </xf>
    <xf numFmtId="182" fontId="6" fillId="0" borderId="108" xfId="1" applyNumberFormat="1" applyFont="1" applyBorder="1" applyAlignment="1">
      <alignment vertical="center" shrinkToFit="1"/>
    </xf>
    <xf numFmtId="182" fontId="6" fillId="0" borderId="87" xfId="1" applyNumberFormat="1" applyFont="1" applyBorder="1" applyAlignment="1">
      <alignment vertical="center" shrinkToFit="1"/>
    </xf>
    <xf numFmtId="182" fontId="6" fillId="0" borderId="73" xfId="1" applyNumberFormat="1" applyFont="1" applyFill="1" applyBorder="1" applyAlignment="1">
      <alignment vertical="center" shrinkToFit="1"/>
    </xf>
    <xf numFmtId="182" fontId="6" fillId="0" borderId="74" xfId="1" applyNumberFormat="1" applyFont="1" applyFill="1" applyBorder="1" applyAlignment="1">
      <alignment vertical="center" shrinkToFit="1"/>
    </xf>
    <xf numFmtId="182" fontId="6" fillId="0" borderId="75" xfId="1" applyNumberFormat="1" applyFont="1" applyFill="1" applyBorder="1" applyAlignment="1">
      <alignment vertical="center" shrinkToFit="1"/>
    </xf>
    <xf numFmtId="182" fontId="6" fillId="0" borderId="64" xfId="1" applyNumberFormat="1" applyFont="1" applyFill="1" applyBorder="1" applyAlignment="1">
      <alignment vertical="center" shrinkToFit="1"/>
    </xf>
    <xf numFmtId="182" fontId="6" fillId="0" borderId="65" xfId="1" applyNumberFormat="1" applyFont="1" applyFill="1" applyBorder="1" applyAlignment="1">
      <alignment vertical="center" shrinkToFit="1"/>
    </xf>
    <xf numFmtId="182" fontId="6" fillId="0" borderId="77" xfId="1" applyNumberFormat="1" applyFont="1" applyFill="1" applyBorder="1" applyAlignment="1">
      <alignment vertical="center" shrinkToFit="1"/>
    </xf>
    <xf numFmtId="182" fontId="6" fillId="0" borderId="90" xfId="1" applyNumberFormat="1" applyFont="1" applyBorder="1" applyAlignment="1">
      <alignment vertical="center" shrinkToFit="1"/>
    </xf>
    <xf numFmtId="182" fontId="6" fillId="0" borderId="91" xfId="1" applyNumberFormat="1" applyFont="1" applyBorder="1" applyAlignment="1">
      <alignment vertical="center" shrinkToFit="1"/>
    </xf>
    <xf numFmtId="182" fontId="6" fillId="0" borderId="92" xfId="1" applyNumberFormat="1" applyFont="1" applyBorder="1" applyAlignment="1">
      <alignment vertical="center" shrinkToFit="1"/>
    </xf>
    <xf numFmtId="182" fontId="6" fillId="0" borderId="95" xfId="1" applyNumberFormat="1" applyFont="1" applyBorder="1" applyAlignment="1">
      <alignment vertical="center" shrinkToFit="1"/>
    </xf>
    <xf numFmtId="182" fontId="6" fillId="0" borderId="96" xfId="1" applyNumberFormat="1" applyFont="1" applyBorder="1" applyAlignment="1">
      <alignment vertical="center" shrinkToFit="1"/>
    </xf>
    <xf numFmtId="182" fontId="6" fillId="0" borderId="97" xfId="1" applyNumberFormat="1" applyFont="1" applyBorder="1" applyAlignment="1">
      <alignment vertical="center" shrinkToFit="1"/>
    </xf>
    <xf numFmtId="182" fontId="6" fillId="0" borderId="43" xfId="1" applyNumberFormat="1" applyFont="1" applyBorder="1" applyAlignment="1">
      <alignment vertical="center" shrinkToFit="1"/>
    </xf>
    <xf numFmtId="182" fontId="6" fillId="0" borderId="44" xfId="1" applyNumberFormat="1" applyFont="1" applyBorder="1" applyAlignment="1">
      <alignment vertical="center" shrinkToFit="1"/>
    </xf>
    <xf numFmtId="182" fontId="6" fillId="0" borderId="45" xfId="1" applyNumberFormat="1" applyFont="1" applyBorder="1" applyAlignment="1">
      <alignment vertical="center" shrinkToFit="1"/>
    </xf>
    <xf numFmtId="182" fontId="6" fillId="5" borderId="37" xfId="1" applyNumberFormat="1" applyFont="1" applyFill="1" applyBorder="1" applyAlignment="1">
      <alignment vertical="center" shrinkToFit="1"/>
    </xf>
    <xf numFmtId="182" fontId="6" fillId="5" borderId="38" xfId="1" applyNumberFormat="1" applyFont="1" applyFill="1" applyBorder="1" applyAlignment="1">
      <alignment vertical="center" shrinkToFit="1"/>
    </xf>
    <xf numFmtId="182" fontId="6" fillId="5" borderId="39" xfId="1" applyNumberFormat="1" applyFont="1" applyFill="1" applyBorder="1" applyAlignment="1">
      <alignment vertical="center" shrinkToFit="1"/>
    </xf>
    <xf numFmtId="182" fontId="6" fillId="0" borderId="82" xfId="1" applyNumberFormat="1" applyFont="1" applyBorder="1" applyAlignment="1">
      <alignment vertical="center" shrinkToFit="1"/>
    </xf>
    <xf numFmtId="182" fontId="6" fillId="0" borderId="83" xfId="1" applyNumberFormat="1" applyFont="1" applyBorder="1" applyAlignment="1">
      <alignment vertical="center" shrinkToFit="1"/>
    </xf>
    <xf numFmtId="182" fontId="6" fillId="0" borderId="84" xfId="1" applyNumberFormat="1" applyFont="1" applyBorder="1" applyAlignment="1">
      <alignment vertical="center" shrinkToFit="1"/>
    </xf>
    <xf numFmtId="182" fontId="6" fillId="5" borderId="64" xfId="1" applyNumberFormat="1" applyFont="1" applyFill="1" applyBorder="1" applyAlignment="1">
      <alignment vertical="center" shrinkToFit="1"/>
    </xf>
    <xf numFmtId="182" fontId="6" fillId="5" borderId="65" xfId="1" applyNumberFormat="1" applyFont="1" applyFill="1" applyBorder="1" applyAlignment="1">
      <alignment vertical="center" shrinkToFit="1"/>
    </xf>
    <xf numFmtId="182" fontId="6" fillId="5" borderId="77" xfId="1" applyNumberFormat="1" applyFont="1" applyFill="1" applyBorder="1" applyAlignment="1">
      <alignment vertical="center" shrinkToFit="1"/>
    </xf>
    <xf numFmtId="182" fontId="6" fillId="0" borderId="40" xfId="1" applyNumberFormat="1" applyFont="1" applyBorder="1" applyAlignment="1">
      <alignment vertical="center" shrinkToFit="1"/>
    </xf>
    <xf numFmtId="182" fontId="6" fillId="0" borderId="41" xfId="1" applyNumberFormat="1" applyFont="1" applyBorder="1" applyAlignment="1">
      <alignment vertical="center" shrinkToFit="1"/>
    </xf>
    <xf numFmtId="182" fontId="6" fillId="0" borderId="42" xfId="1" applyNumberFormat="1" applyFont="1" applyBorder="1" applyAlignment="1">
      <alignment vertical="center" shrinkToFit="1"/>
    </xf>
    <xf numFmtId="182" fontId="6" fillId="0" borderId="107" xfId="1" applyNumberFormat="1" applyFont="1" applyFill="1" applyBorder="1" applyAlignment="1">
      <alignment vertical="center" shrinkToFit="1"/>
    </xf>
    <xf numFmtId="182" fontId="6" fillId="0" borderId="108" xfId="1" applyNumberFormat="1" applyFont="1" applyFill="1" applyBorder="1" applyAlignment="1">
      <alignment vertical="center" shrinkToFit="1"/>
    </xf>
    <xf numFmtId="182" fontId="6" fillId="0" borderId="87" xfId="1" applyNumberFormat="1" applyFont="1" applyFill="1" applyBorder="1" applyAlignment="1">
      <alignment vertical="center" shrinkToFit="1"/>
    </xf>
    <xf numFmtId="182" fontId="6" fillId="5" borderId="104" xfId="1" applyNumberFormat="1" applyFont="1" applyFill="1" applyBorder="1" applyAlignment="1">
      <alignment vertical="center" shrinkToFit="1"/>
    </xf>
    <xf numFmtId="182" fontId="6" fillId="5" borderId="105" xfId="1" applyNumberFormat="1" applyFont="1" applyFill="1" applyBorder="1" applyAlignment="1">
      <alignment vertical="center" shrinkToFit="1"/>
    </xf>
    <xf numFmtId="182" fontId="6" fillId="5" borderId="106" xfId="1" applyNumberFormat="1" applyFont="1" applyFill="1" applyBorder="1" applyAlignment="1">
      <alignment vertical="center" shrinkToFit="1"/>
    </xf>
    <xf numFmtId="182" fontId="6" fillId="0" borderId="104" xfId="1" applyNumberFormat="1" applyFont="1" applyFill="1" applyBorder="1" applyAlignment="1">
      <alignment vertical="center" shrinkToFit="1"/>
    </xf>
    <xf numFmtId="182" fontId="6" fillId="0" borderId="105" xfId="1" applyNumberFormat="1" applyFont="1" applyFill="1" applyBorder="1" applyAlignment="1">
      <alignment vertical="center" shrinkToFit="1"/>
    </xf>
    <xf numFmtId="182" fontId="6" fillId="0" borderId="106" xfId="1" applyNumberFormat="1" applyFont="1" applyFill="1" applyBorder="1" applyAlignment="1">
      <alignment vertical="center" shrinkToFit="1"/>
    </xf>
    <xf numFmtId="182" fontId="6" fillId="0" borderId="37" xfId="1" applyNumberFormat="1" applyFont="1" applyBorder="1" applyAlignment="1">
      <alignment vertical="center" shrinkToFit="1"/>
    </xf>
    <xf numFmtId="182" fontId="6" fillId="0" borderId="38" xfId="1" applyNumberFormat="1" applyFont="1" applyBorder="1" applyAlignment="1">
      <alignment vertical="center" shrinkToFit="1"/>
    </xf>
    <xf numFmtId="182" fontId="6" fillId="0" borderId="39" xfId="1" applyNumberFormat="1" applyFont="1" applyBorder="1" applyAlignment="1">
      <alignment vertical="center" shrinkToFit="1"/>
    </xf>
    <xf numFmtId="182" fontId="6" fillId="0" borderId="73" xfId="1" applyNumberFormat="1" applyFont="1" applyBorder="1" applyAlignment="1">
      <alignment vertical="center" shrinkToFit="1"/>
    </xf>
    <xf numFmtId="182" fontId="6" fillId="0" borderId="75" xfId="1" applyNumberFormat="1" applyFont="1" applyBorder="1" applyAlignment="1">
      <alignment vertical="center" shrinkToFit="1"/>
    </xf>
    <xf numFmtId="0" fontId="4" fillId="0" borderId="15" xfId="4" applyFont="1" applyBorder="1" applyAlignment="1">
      <alignment vertical="center" wrapText="1"/>
    </xf>
    <xf numFmtId="177" fontId="4" fillId="4" borderId="23" xfId="1" applyNumberFormat="1" applyFont="1" applyFill="1" applyBorder="1" applyAlignment="1">
      <alignment horizontal="right" vertical="center"/>
    </xf>
    <xf numFmtId="0" fontId="5" fillId="0" borderId="15" xfId="0" applyFont="1" applyBorder="1" applyAlignment="1">
      <alignment vertical="center" shrinkToFit="1"/>
    </xf>
    <xf numFmtId="0" fontId="5" fillId="0" borderId="110" xfId="0" applyFont="1" applyBorder="1" applyAlignment="1">
      <alignment vertical="center" shrinkToFit="1"/>
    </xf>
    <xf numFmtId="0" fontId="5" fillId="0" borderId="1" xfId="0" applyFont="1" applyBorder="1" applyAlignment="1">
      <alignment vertical="center" shrinkToFit="1"/>
    </xf>
    <xf numFmtId="0" fontId="5" fillId="0" borderId="79" xfId="0" applyFont="1" applyBorder="1" applyAlignment="1">
      <alignment vertical="center" shrinkToFit="1"/>
    </xf>
    <xf numFmtId="0" fontId="5" fillId="0" borderId="13" xfId="0" applyFont="1" applyBorder="1" applyAlignment="1">
      <alignment vertical="center" shrinkToFit="1"/>
    </xf>
    <xf numFmtId="0" fontId="48" fillId="0" borderId="0" xfId="4" applyFont="1"/>
    <xf numFmtId="0" fontId="1" fillId="0" borderId="1" xfId="0" applyFont="1" applyBorder="1">
      <alignment vertical="center"/>
    </xf>
    <xf numFmtId="0" fontId="1" fillId="0" borderId="13" xfId="0" applyFont="1" applyBorder="1" applyAlignment="1">
      <alignment vertical="center" shrinkToFit="1"/>
    </xf>
    <xf numFmtId="0" fontId="1" fillId="0" borderId="14" xfId="0" applyFont="1" applyBorder="1" applyAlignment="1">
      <alignment horizontal="center" vertical="center" shrinkToFit="1"/>
    </xf>
    <xf numFmtId="0" fontId="4" fillId="0" borderId="14" xfId="0" applyFont="1" applyBorder="1" applyAlignment="1" applyProtection="1">
      <alignment horizontal="left" vertical="center"/>
      <protection locked="0"/>
    </xf>
    <xf numFmtId="0" fontId="4" fillId="0" borderId="15" xfId="0" applyFont="1" applyBorder="1" applyAlignment="1" applyProtection="1">
      <alignment horizontal="left" vertical="center" wrapText="1"/>
      <protection locked="0"/>
    </xf>
    <xf numFmtId="0" fontId="1" fillId="0" borderId="15" xfId="0" applyFont="1" applyBorder="1" applyAlignment="1">
      <alignment vertical="center" wrapText="1"/>
    </xf>
    <xf numFmtId="0" fontId="1" fillId="0" borderId="80" xfId="4" applyFont="1" applyBorder="1" applyAlignment="1">
      <alignment horizontal="center" vertical="center"/>
    </xf>
    <xf numFmtId="0" fontId="1" fillId="0" borderId="104" xfId="4" applyFont="1" applyBorder="1" applyAlignment="1">
      <alignment horizontal="center" vertical="center"/>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61" xfId="4" applyFont="1" applyBorder="1" applyAlignment="1">
      <alignment vertical="top"/>
    </xf>
    <xf numFmtId="0" fontId="0" fillId="0" borderId="7" xfId="0" applyBorder="1" applyAlignment="1">
      <alignment horizontal="center" vertical="center" wrapText="1"/>
    </xf>
    <xf numFmtId="0" fontId="4" fillId="0" borderId="7" xfId="0" applyFont="1" applyBorder="1" applyAlignment="1">
      <alignment horizontal="center" vertical="center" wrapText="1"/>
    </xf>
    <xf numFmtId="0" fontId="4" fillId="0" borderId="103" xfId="0" applyFont="1" applyBorder="1" applyAlignment="1">
      <alignment horizontal="center" vertical="center" wrapText="1"/>
    </xf>
    <xf numFmtId="38" fontId="34" fillId="0" borderId="88" xfId="1" applyFont="1" applyBorder="1" applyAlignment="1">
      <alignment vertical="center" wrapText="1"/>
    </xf>
    <xf numFmtId="38" fontId="34" fillId="0" borderId="134" xfId="1" applyFont="1" applyBorder="1" applyAlignment="1">
      <alignment vertical="center" wrapText="1"/>
    </xf>
    <xf numFmtId="38" fontId="15" fillId="0" borderId="88" xfId="1" applyFont="1" applyBorder="1" applyAlignment="1">
      <alignment horizontal="left" vertical="center"/>
    </xf>
    <xf numFmtId="38" fontId="15" fillId="0" borderId="134" xfId="1" applyFont="1" applyBorder="1" applyAlignment="1">
      <alignment vertical="center"/>
    </xf>
    <xf numFmtId="38" fontId="2" fillId="0" borderId="0" xfId="1" applyFont="1" applyBorder="1" applyAlignment="1">
      <alignment vertical="center" textRotation="180" wrapText="1"/>
    </xf>
    <xf numFmtId="38" fontId="2" fillId="0" borderId="0" xfId="1" applyFont="1" applyAlignment="1">
      <alignment vertical="center" textRotation="180" wrapText="1"/>
    </xf>
    <xf numFmtId="0" fontId="49" fillId="0" borderId="0" xfId="0" applyFont="1">
      <alignment vertical="center"/>
    </xf>
    <xf numFmtId="38" fontId="49" fillId="0" borderId="0" xfId="0" applyNumberFormat="1" applyFont="1">
      <alignment vertical="center"/>
    </xf>
    <xf numFmtId="38" fontId="50" fillId="0" borderId="0" xfId="1" applyFont="1" applyAlignment="1">
      <alignment vertical="center"/>
    </xf>
    <xf numFmtId="0" fontId="5" fillId="0" borderId="78" xfId="0" applyFont="1" applyBorder="1" applyAlignment="1">
      <alignment vertical="center" shrinkToFit="1"/>
    </xf>
    <xf numFmtId="0" fontId="5" fillId="0" borderId="61" xfId="0" applyFont="1" applyBorder="1" applyAlignment="1">
      <alignment vertical="center" shrinkToFit="1"/>
    </xf>
    <xf numFmtId="182" fontId="6" fillId="9" borderId="64" xfId="1" applyNumberFormat="1" applyFont="1" applyFill="1" applyBorder="1" applyAlignment="1">
      <alignment vertical="center" shrinkToFit="1"/>
    </xf>
    <xf numFmtId="0" fontId="5" fillId="0" borderId="159" xfId="0" applyFont="1" applyBorder="1" applyAlignment="1">
      <alignment vertical="center" shrinkToFit="1"/>
    </xf>
    <xf numFmtId="0" fontId="5" fillId="0" borderId="64" xfId="0" applyFont="1" applyBorder="1" applyAlignment="1">
      <alignment vertical="center" wrapText="1" shrinkToFit="1"/>
    </xf>
    <xf numFmtId="0" fontId="5" fillId="0" borderId="40" xfId="0" applyFont="1" applyBorder="1" applyAlignment="1">
      <alignment vertical="center" wrapText="1" shrinkToFit="1"/>
    </xf>
    <xf numFmtId="182" fontId="6" fillId="9" borderId="40" xfId="1" applyNumberFormat="1" applyFont="1" applyFill="1" applyBorder="1" applyAlignment="1">
      <alignment vertical="center" shrinkToFit="1"/>
    </xf>
    <xf numFmtId="182" fontId="6" fillId="0" borderId="40" xfId="1" applyNumberFormat="1" applyFont="1" applyFill="1" applyBorder="1" applyAlignment="1">
      <alignment vertical="center" shrinkToFit="1"/>
    </xf>
    <xf numFmtId="182" fontId="6" fillId="0" borderId="42" xfId="1" applyNumberFormat="1" applyFont="1" applyFill="1" applyBorder="1" applyAlignment="1">
      <alignment vertical="center" shrinkToFit="1"/>
    </xf>
    <xf numFmtId="0" fontId="5" fillId="0" borderId="160" xfId="0" applyFont="1" applyBorder="1" applyAlignment="1">
      <alignment vertical="center" wrapText="1" shrinkToFit="1"/>
    </xf>
    <xf numFmtId="182" fontId="6" fillId="9" borderId="160" xfId="1" applyNumberFormat="1" applyFont="1" applyFill="1" applyBorder="1" applyAlignment="1">
      <alignment vertical="center" shrinkToFit="1"/>
    </xf>
    <xf numFmtId="182" fontId="6" fillId="0" borderId="160" xfId="1" applyNumberFormat="1" applyFont="1" applyFill="1" applyBorder="1" applyAlignment="1">
      <alignment vertical="center" shrinkToFit="1"/>
    </xf>
    <xf numFmtId="182" fontId="6" fillId="0" borderId="162" xfId="1" applyNumberFormat="1" applyFont="1" applyFill="1" applyBorder="1" applyAlignment="1">
      <alignment vertical="center" shrinkToFit="1"/>
    </xf>
    <xf numFmtId="182" fontId="6" fillId="0" borderId="64" xfId="1" applyNumberFormat="1" applyFont="1" applyBorder="1" applyAlignment="1">
      <alignment vertical="center" shrinkToFit="1"/>
    </xf>
    <xf numFmtId="182" fontId="6" fillId="0" borderId="65" xfId="1" applyNumberFormat="1" applyFont="1" applyBorder="1" applyAlignment="1">
      <alignment vertical="center" shrinkToFit="1"/>
    </xf>
    <xf numFmtId="182" fontId="6" fillId="0" borderId="77" xfId="1" applyNumberFormat="1" applyFont="1" applyBorder="1" applyAlignment="1">
      <alignment vertical="center" shrinkToFit="1"/>
    </xf>
    <xf numFmtId="182" fontId="6" fillId="0" borderId="104" xfId="1" applyNumberFormat="1" applyFont="1" applyBorder="1" applyAlignment="1">
      <alignment vertical="center" shrinkToFit="1"/>
    </xf>
    <xf numFmtId="182" fontId="6" fillId="0" borderId="106" xfId="1" applyNumberFormat="1" applyFont="1" applyBorder="1" applyAlignment="1">
      <alignment vertical="center" shrinkToFit="1"/>
    </xf>
    <xf numFmtId="182" fontId="6" fillId="0" borderId="102" xfId="1" applyNumberFormat="1" applyFont="1" applyBorder="1" applyAlignment="1">
      <alignment vertical="center" shrinkToFit="1"/>
    </xf>
    <xf numFmtId="182" fontId="6" fillId="0" borderId="28" xfId="1" applyNumberFormat="1" applyFont="1" applyBorder="1" applyAlignment="1">
      <alignment vertical="center" shrinkToFit="1"/>
    </xf>
    <xf numFmtId="182" fontId="6" fillId="0" borderId="29" xfId="1" applyNumberFormat="1" applyFont="1" applyBorder="1" applyAlignment="1">
      <alignment vertical="center" shrinkToFit="1"/>
    </xf>
    <xf numFmtId="182" fontId="6" fillId="9" borderId="65" xfId="1" applyNumberFormat="1" applyFont="1" applyFill="1" applyBorder="1" applyAlignment="1">
      <alignment vertical="center" shrinkToFit="1"/>
    </xf>
    <xf numFmtId="182" fontId="6" fillId="9" borderId="41" xfId="1" applyNumberFormat="1" applyFont="1" applyFill="1" applyBorder="1" applyAlignment="1">
      <alignment vertical="center" shrinkToFit="1"/>
    </xf>
    <xf numFmtId="182" fontId="6" fillId="9" borderId="161" xfId="1" applyNumberFormat="1" applyFont="1" applyFill="1" applyBorder="1" applyAlignment="1">
      <alignment vertical="center" shrinkToFit="1"/>
    </xf>
    <xf numFmtId="182" fontId="6" fillId="9" borderId="74" xfId="1" applyNumberFormat="1" applyFont="1" applyFill="1" applyBorder="1" applyAlignment="1">
      <alignment vertical="center" shrinkToFit="1"/>
    </xf>
    <xf numFmtId="182" fontId="6" fillId="9" borderId="105" xfId="1" applyNumberFormat="1" applyFont="1" applyFill="1" applyBorder="1" applyAlignment="1">
      <alignment vertical="center" shrinkToFit="1"/>
    </xf>
    <xf numFmtId="38" fontId="34" fillId="0" borderId="0" xfId="1" applyFont="1" applyBorder="1" applyAlignment="1"/>
    <xf numFmtId="38" fontId="4" fillId="0" borderId="47" xfId="1" applyFont="1" applyBorder="1" applyAlignment="1">
      <alignment vertical="center" wrapText="1"/>
    </xf>
    <xf numFmtId="38" fontId="4" fillId="0" borderId="87" xfId="1" applyFont="1" applyBorder="1" applyAlignment="1">
      <alignment vertical="center"/>
    </xf>
    <xf numFmtId="38" fontId="4" fillId="0" borderId="37" xfId="1" applyFont="1" applyBorder="1" applyAlignment="1">
      <alignment vertical="center" wrapText="1"/>
    </xf>
    <xf numFmtId="38" fontId="43" fillId="0" borderId="0" xfId="1" applyFont="1" applyAlignment="1">
      <alignment vertical="center"/>
    </xf>
    <xf numFmtId="38" fontId="43" fillId="0" borderId="0" xfId="1" applyFont="1" applyAlignment="1">
      <alignment vertical="center" wrapText="1"/>
    </xf>
    <xf numFmtId="38" fontId="52" fillId="0" borderId="0" xfId="1" applyFont="1" applyAlignment="1">
      <alignment vertical="center"/>
    </xf>
    <xf numFmtId="38" fontId="52" fillId="0" borderId="0" xfId="1" applyFont="1" applyFill="1" applyAlignment="1">
      <alignment horizontal="left" vertical="center"/>
    </xf>
    <xf numFmtId="0" fontId="12" fillId="0" borderId="23" xfId="4" applyFont="1" applyBorder="1" applyAlignment="1">
      <alignment horizontal="center"/>
    </xf>
    <xf numFmtId="0" fontId="12" fillId="0" borderId="15" xfId="4" applyFont="1" applyBorder="1" applyAlignment="1">
      <alignment horizontal="center"/>
    </xf>
    <xf numFmtId="0" fontId="44" fillId="0" borderId="0" xfId="2" applyFont="1" applyAlignment="1">
      <alignment horizontal="left" vertical="center" wrapText="1" indent="2"/>
    </xf>
    <xf numFmtId="0" fontId="42" fillId="0" borderId="0" xfId="0" applyFont="1" applyAlignment="1">
      <alignment horizontal="left" vertical="center" wrapText="1" indent="2"/>
    </xf>
    <xf numFmtId="0" fontId="7" fillId="2" borderId="23" xfId="4" applyFont="1" applyFill="1" applyBorder="1" applyAlignment="1">
      <alignment horizontal="center"/>
    </xf>
    <xf numFmtId="0" fontId="7" fillId="2" borderId="15" xfId="4" applyFont="1" applyFill="1" applyBorder="1" applyAlignment="1">
      <alignment horizontal="center"/>
    </xf>
    <xf numFmtId="0" fontId="4" fillId="0" borderId="23" xfId="4" applyFont="1" applyBorder="1" applyAlignment="1">
      <alignment horizontal="center" vertical="center"/>
    </xf>
    <xf numFmtId="0" fontId="4" fillId="0" borderId="14" xfId="4" applyFont="1" applyBorder="1" applyAlignment="1">
      <alignment horizontal="center" vertical="center"/>
    </xf>
    <xf numFmtId="0" fontId="4" fillId="0" borderId="15" xfId="4" applyFont="1" applyBorder="1" applyAlignment="1">
      <alignment horizontal="center" vertical="center"/>
    </xf>
    <xf numFmtId="49" fontId="25" fillId="0" borderId="25" xfId="4" applyNumberFormat="1" applyFont="1" applyBorder="1" applyAlignment="1">
      <alignment horizontal="center" vertical="center"/>
    </xf>
    <xf numFmtId="49" fontId="1" fillId="0" borderId="52" xfId="0" applyNumberFormat="1" applyFont="1" applyBorder="1" applyAlignment="1">
      <alignment horizontal="center" vertical="center"/>
    </xf>
    <xf numFmtId="0" fontId="4" fillId="0" borderId="78" xfId="4" applyFont="1" applyBorder="1" applyAlignment="1">
      <alignment horizontal="center" vertical="center"/>
    </xf>
    <xf numFmtId="0" fontId="46" fillId="0" borderId="1" xfId="0" applyFont="1" applyBorder="1" applyAlignment="1">
      <alignment horizontal="center" vertical="center"/>
    </xf>
    <xf numFmtId="0" fontId="46" fillId="0" borderId="16" xfId="0" applyFont="1" applyBorder="1" applyAlignment="1">
      <alignment horizontal="center" vertical="center"/>
    </xf>
    <xf numFmtId="0" fontId="4" fillId="0" borderId="78" xfId="4" applyFont="1" applyBorder="1" applyAlignment="1">
      <alignment horizontal="distributed" vertical="center"/>
    </xf>
    <xf numFmtId="0" fontId="4" fillId="0" borderId="1" xfId="0" applyFont="1" applyBorder="1">
      <alignment vertical="center"/>
    </xf>
    <xf numFmtId="0" fontId="4" fillId="0" borderId="16" xfId="0" applyFont="1" applyBorder="1">
      <alignment vertical="center"/>
    </xf>
    <xf numFmtId="0" fontId="4" fillId="0" borderId="81" xfId="0" applyFont="1" applyBorder="1">
      <alignment vertical="center"/>
    </xf>
    <xf numFmtId="0" fontId="4" fillId="0" borderId="13" xfId="0" applyFont="1" applyBorder="1">
      <alignment vertical="center"/>
    </xf>
    <xf numFmtId="0" fontId="4" fillId="0" borderId="18" xfId="0" applyFont="1" applyBorder="1">
      <alignment vertical="center"/>
    </xf>
    <xf numFmtId="0" fontId="4" fillId="5" borderId="78"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Protection="1">
      <alignment vertical="center"/>
      <protection locked="0"/>
    </xf>
    <xf numFmtId="0" fontId="4" fillId="5" borderId="81" xfId="0" applyFont="1" applyFill="1" applyBorder="1" applyProtection="1">
      <alignment vertical="center"/>
      <protection locked="0"/>
    </xf>
    <xf numFmtId="0" fontId="4" fillId="5" borderId="13" xfId="0" applyFont="1" applyFill="1" applyBorder="1" applyProtection="1">
      <alignment vertical="center"/>
      <protection locked="0"/>
    </xf>
    <xf numFmtId="0" fontId="1" fillId="7" borderId="33" xfId="4" applyFont="1" applyFill="1" applyBorder="1" applyAlignment="1" applyProtection="1">
      <alignment horizontal="center" shrinkToFit="1"/>
      <protection locked="0"/>
    </xf>
    <xf numFmtId="0" fontId="1" fillId="7" borderId="0" xfId="4" applyFont="1" applyFill="1" applyAlignment="1" applyProtection="1">
      <alignment horizontal="center" shrinkToFit="1"/>
      <protection locked="0"/>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0" fontId="4" fillId="5" borderId="78"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1"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5" borderId="0" xfId="4" applyFont="1" applyFill="1" applyAlignment="1" applyProtection="1">
      <alignment horizontal="left" vertical="center" wrapText="1"/>
      <protection locked="0"/>
    </xf>
    <xf numFmtId="0" fontId="1" fillId="5" borderId="0" xfId="0" applyFont="1" applyFill="1" applyAlignment="1" applyProtection="1">
      <alignment horizontal="left" vertical="center" wrapText="1"/>
      <protection locked="0"/>
    </xf>
    <xf numFmtId="0" fontId="1" fillId="5" borderId="34" xfId="0" applyFont="1" applyFill="1" applyBorder="1" applyAlignment="1" applyProtection="1">
      <alignment horizontal="left" vertical="center" wrapText="1"/>
      <protection locked="0"/>
    </xf>
    <xf numFmtId="0" fontId="4" fillId="7" borderId="0" xfId="4" applyFont="1" applyFill="1" applyAlignment="1" applyProtection="1">
      <alignment horizontal="left"/>
      <protection locked="0"/>
    </xf>
    <xf numFmtId="0" fontId="4" fillId="7" borderId="34" xfId="4" applyFont="1" applyFill="1" applyBorder="1" applyAlignment="1" applyProtection="1">
      <alignment horizontal="left"/>
      <protection locked="0"/>
    </xf>
    <xf numFmtId="0" fontId="4" fillId="0" borderId="13" xfId="0" applyFont="1" applyBorder="1" applyAlignment="1">
      <alignment horizontal="center" vertical="center" shrinkToFit="1"/>
    </xf>
    <xf numFmtId="0" fontId="1" fillId="0" borderId="13" xfId="0" applyFont="1" applyBorder="1" applyAlignment="1">
      <alignment horizontal="center" vertical="center" shrinkToFit="1"/>
    </xf>
    <xf numFmtId="0" fontId="4" fillId="0" borderId="0" xfId="4" applyFont="1" applyAlignment="1">
      <alignment horizontal="center"/>
    </xf>
    <xf numFmtId="0" fontId="1" fillId="0" borderId="0" xfId="0" applyFont="1" applyAlignment="1">
      <alignment horizont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1"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5" fillId="0" borderId="33" xfId="4" applyFont="1" applyBorder="1" applyAlignment="1">
      <alignment horizontal="center" vertical="center" wrapText="1"/>
    </xf>
    <xf numFmtId="0" fontId="1" fillId="0" borderId="0" xfId="0" applyFont="1" applyAlignment="1">
      <alignment horizontal="center" vertical="center" wrapText="1"/>
    </xf>
    <xf numFmtId="0" fontId="1" fillId="0" borderId="34" xfId="0" applyFont="1" applyBorder="1" applyAlignment="1">
      <alignment horizontal="center" vertical="center" wrapText="1"/>
    </xf>
    <xf numFmtId="0" fontId="1" fillId="0" borderId="33" xfId="0" applyFont="1" applyBorder="1" applyAlignment="1">
      <alignment vertical="center" wrapText="1"/>
    </xf>
    <xf numFmtId="0" fontId="1" fillId="0" borderId="0" xfId="0" applyFont="1" applyAlignment="1">
      <alignment vertical="center" wrapText="1"/>
    </xf>
    <xf numFmtId="0" fontId="1" fillId="0" borderId="34" xfId="0" applyFont="1" applyBorder="1" applyAlignment="1">
      <alignment vertical="center" wrapText="1"/>
    </xf>
    <xf numFmtId="58" fontId="5" fillId="5" borderId="0" xfId="4" quotePrefix="1" applyNumberFormat="1" applyFont="1" applyFill="1" applyAlignment="1" applyProtection="1">
      <alignment horizontal="right" indent="1"/>
      <protection locked="0"/>
    </xf>
    <xf numFmtId="58" fontId="1" fillId="5" borderId="0" xfId="4" applyNumberFormat="1" applyFont="1" applyFill="1" applyAlignment="1" applyProtection="1">
      <alignment horizontal="right" indent="1"/>
      <protection locked="0"/>
    </xf>
    <xf numFmtId="58" fontId="1" fillId="5" borderId="34" xfId="0" applyNumberFormat="1" applyFont="1" applyFill="1" applyBorder="1" applyAlignment="1" applyProtection="1">
      <alignment horizontal="right" indent="1"/>
      <protection locked="0"/>
    </xf>
    <xf numFmtId="0" fontId="0" fillId="0" borderId="33" xfId="4" applyFont="1" applyBorder="1" applyAlignment="1">
      <alignment vertical="top" wrapText="1"/>
    </xf>
    <xf numFmtId="0" fontId="1" fillId="0" borderId="0" xfId="4" applyFont="1" applyAlignment="1">
      <alignment vertical="top" wrapText="1"/>
    </xf>
    <xf numFmtId="0" fontId="1" fillId="0" borderId="34" xfId="4" applyFont="1" applyBorder="1" applyAlignment="1">
      <alignment vertical="top" wrapText="1"/>
    </xf>
    <xf numFmtId="179" fontId="4" fillId="5" borderId="81" xfId="0" applyNumberFormat="1" applyFont="1" applyFill="1" applyBorder="1" applyAlignment="1" applyProtection="1">
      <alignment horizontal="center" vertical="center" wrapText="1"/>
      <protection locked="0"/>
    </xf>
    <xf numFmtId="179" fontId="4" fillId="5" borderId="13" xfId="0" applyNumberFormat="1" applyFont="1" applyFill="1" applyBorder="1" applyAlignment="1" applyProtection="1">
      <alignment horizontal="center" vertical="center" wrapText="1"/>
      <protection locked="0"/>
    </xf>
    <xf numFmtId="179" fontId="4" fillId="5" borderId="18" xfId="0" applyNumberFormat="1" applyFont="1" applyFill="1" applyBorder="1" applyAlignment="1" applyProtection="1">
      <alignment horizontal="center" vertical="center" wrapText="1"/>
      <protection locked="0"/>
    </xf>
    <xf numFmtId="0" fontId="4" fillId="8" borderId="1" xfId="0" applyFont="1" applyFill="1" applyBorder="1" applyAlignment="1" applyProtection="1">
      <alignment horizontal="center" vertical="center" shrinkToFit="1"/>
      <protection locked="0"/>
    </xf>
    <xf numFmtId="0" fontId="4" fillId="8" borderId="16" xfId="0" applyFont="1" applyFill="1" applyBorder="1" applyAlignment="1" applyProtection="1">
      <alignment horizontal="center" vertical="center" shrinkToFit="1"/>
      <protection locked="0"/>
    </xf>
    <xf numFmtId="0" fontId="4" fillId="0" borderId="0" xfId="0" applyFont="1" applyAlignment="1">
      <alignment vertical="top" wrapText="1"/>
    </xf>
    <xf numFmtId="0" fontId="4" fillId="0" borderId="17" xfId="0" applyFont="1" applyBorder="1" applyAlignment="1">
      <alignment vertical="top" wrapText="1"/>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15" xfId="4" applyFont="1" applyBorder="1" applyAlignment="1">
      <alignment vertical="center" wrapText="1"/>
    </xf>
    <xf numFmtId="0" fontId="4" fillId="0" borderId="23" xfId="0" applyFont="1" applyBorder="1" applyAlignment="1">
      <alignment vertical="center" wrapText="1"/>
    </xf>
    <xf numFmtId="0" fontId="4" fillId="0" borderId="14" xfId="0" applyFont="1" applyBorder="1" applyAlignment="1">
      <alignment vertical="center" wrapText="1"/>
    </xf>
    <xf numFmtId="0" fontId="4" fillId="0" borderId="15" xfId="0" applyFont="1" applyBorder="1" applyAlignment="1">
      <alignment vertical="center" wrapText="1"/>
    </xf>
    <xf numFmtId="0" fontId="4" fillId="3" borderId="23" xfId="4" applyFont="1" applyFill="1" applyBorder="1" applyAlignment="1">
      <alignment horizontal="center" vertical="center" wrapText="1"/>
    </xf>
    <xf numFmtId="0" fontId="4" fillId="3" borderId="14" xfId="4" applyFont="1" applyFill="1" applyBorder="1" applyAlignment="1">
      <alignment horizontal="center" vertical="center" wrapText="1"/>
    </xf>
    <xf numFmtId="0" fontId="4" fillId="3" borderId="15" xfId="4" applyFont="1" applyFill="1" applyBorder="1" applyAlignment="1">
      <alignment horizontal="center" vertical="center" wrapText="1"/>
    </xf>
    <xf numFmtId="0" fontId="1" fillId="0" borderId="80" xfId="4" applyFont="1" applyBorder="1" applyAlignment="1">
      <alignment horizontal="center" vertical="center"/>
    </xf>
    <xf numFmtId="177" fontId="4" fillId="4" borderId="23" xfId="1" applyNumberFormat="1" applyFont="1" applyFill="1" applyBorder="1" applyAlignment="1">
      <alignment horizontal="right" vertical="center"/>
    </xf>
    <xf numFmtId="177" fontId="4" fillId="4" borderId="14" xfId="1" applyNumberFormat="1" applyFont="1" applyFill="1" applyBorder="1" applyAlignment="1">
      <alignment horizontal="right" vertical="center"/>
    </xf>
    <xf numFmtId="177" fontId="4" fillId="0" borderId="23" xfId="1" applyNumberFormat="1" applyFont="1" applyFill="1" applyBorder="1" applyAlignment="1">
      <alignment vertical="center" wrapText="1"/>
    </xf>
    <xf numFmtId="177" fontId="4" fillId="0" borderId="14" xfId="1" applyNumberFormat="1" applyFont="1" applyFill="1" applyBorder="1" applyAlignment="1">
      <alignment vertical="center" wrapText="1"/>
    </xf>
    <xf numFmtId="177" fontId="4" fillId="0" borderId="15" xfId="1" applyNumberFormat="1" applyFont="1" applyFill="1" applyBorder="1" applyAlignment="1">
      <alignment vertical="center" wrapText="1"/>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22" fillId="0" borderId="61" xfId="4" applyFont="1" applyBorder="1" applyAlignment="1">
      <alignment horizontal="center" vertical="top" wrapText="1"/>
    </xf>
    <xf numFmtId="0" fontId="22" fillId="0" borderId="0" xfId="4" applyFont="1" applyAlignment="1">
      <alignment horizontal="center" vertical="top" wrapText="1"/>
    </xf>
    <xf numFmtId="0" fontId="4" fillId="7" borderId="81" xfId="0" applyFont="1" applyFill="1" applyBorder="1" applyAlignment="1" applyProtection="1">
      <alignment horizontal="left" vertical="center" wrapText="1"/>
      <protection locked="0"/>
    </xf>
    <xf numFmtId="0" fontId="1" fillId="7" borderId="13" xfId="0" applyFont="1" applyFill="1" applyBorder="1" applyAlignment="1">
      <alignment horizontal="left" vertical="center"/>
    </xf>
    <xf numFmtId="0" fontId="1" fillId="7" borderId="18" xfId="0" applyFont="1" applyFill="1" applyBorder="1" applyAlignment="1">
      <alignment horizontal="left" vertical="center"/>
    </xf>
    <xf numFmtId="0" fontId="4" fillId="7" borderId="23" xfId="0" applyFont="1" applyFill="1" applyBorder="1" applyAlignment="1" applyProtection="1">
      <alignment horizontal="left" vertical="center" wrapText="1"/>
      <protection locked="0"/>
    </xf>
    <xf numFmtId="0" fontId="46" fillId="7" borderId="14" xfId="0" applyFont="1" applyFill="1" applyBorder="1" applyAlignment="1">
      <alignment horizontal="left" vertical="center"/>
    </xf>
    <xf numFmtId="0" fontId="46" fillId="7" borderId="15" xfId="0" applyFont="1" applyFill="1" applyBorder="1" applyAlignment="1">
      <alignment horizontal="left" vertical="center"/>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0" fontId="4" fillId="7" borderId="14" xfId="4" applyFont="1" applyFill="1" applyBorder="1" applyAlignment="1" applyProtection="1">
      <alignment horizontal="left" vertical="center" wrapText="1"/>
      <protection locked="0"/>
    </xf>
    <xf numFmtId="0" fontId="4" fillId="7" borderId="14" xfId="0" applyFont="1" applyFill="1" applyBorder="1" applyAlignment="1" applyProtection="1">
      <alignment horizontal="left" vertical="center" wrapText="1"/>
      <protection locked="0"/>
    </xf>
    <xf numFmtId="0" fontId="4" fillId="7" borderId="15" xfId="0" applyFont="1" applyFill="1" applyBorder="1" applyAlignment="1" applyProtection="1">
      <alignment horizontal="left" vertical="center" wrapText="1"/>
      <protection locked="0"/>
    </xf>
    <xf numFmtId="0" fontId="4" fillId="0" borderId="23" xfId="0" applyFont="1" applyBorder="1" applyAlignment="1" applyProtection="1">
      <alignment horizontal="center" vertical="center" wrapText="1"/>
      <protection locked="0"/>
    </xf>
    <xf numFmtId="0" fontId="46" fillId="0" borderId="14" xfId="0" applyFont="1" applyBorder="1" applyAlignment="1">
      <alignment horizontal="center" vertical="center" wrapText="1"/>
    </xf>
    <xf numFmtId="0" fontId="1" fillId="0" borderId="15" xfId="0" applyFont="1" applyBorder="1" applyAlignment="1">
      <alignment horizontal="center" vertical="center" wrapText="1"/>
    </xf>
    <xf numFmtId="0" fontId="46" fillId="0" borderId="14" xfId="0" applyFont="1" applyBorder="1">
      <alignment vertical="center"/>
    </xf>
    <xf numFmtId="0" fontId="46" fillId="0" borderId="156" xfId="0" applyFont="1" applyBorder="1">
      <alignment vertical="center"/>
    </xf>
    <xf numFmtId="181" fontId="4" fillId="7" borderId="157" xfId="4" applyNumberFormat="1" applyFont="1" applyFill="1" applyBorder="1" applyAlignment="1" applyProtection="1">
      <alignment horizontal="center" vertical="center" wrapText="1"/>
      <protection locked="0"/>
    </xf>
    <xf numFmtId="0" fontId="1" fillId="7" borderId="14" xfId="0" applyFont="1" applyFill="1" applyBorder="1" applyAlignment="1">
      <alignment horizontal="center" vertical="center" wrapText="1"/>
    </xf>
    <xf numFmtId="0" fontId="4" fillId="0" borderId="14" xfId="0" applyFont="1" applyBorder="1" applyAlignment="1" applyProtection="1">
      <alignment horizontal="center" vertical="center" wrapText="1"/>
      <protection locked="0"/>
    </xf>
    <xf numFmtId="0" fontId="8" fillId="0" borderId="61" xfId="4" applyFont="1" applyBorder="1" applyAlignment="1">
      <alignment vertical="center" wrapText="1"/>
    </xf>
    <xf numFmtId="0" fontId="8" fillId="0" borderId="17" xfId="4" applyFont="1" applyBorder="1" applyAlignment="1">
      <alignment vertical="center" wrapText="1"/>
    </xf>
    <xf numFmtId="38" fontId="0" fillId="0" borderId="0" xfId="1" applyFont="1" applyBorder="1" applyAlignment="1">
      <alignment horizontal="center" vertical="center" textRotation="180" wrapText="1"/>
    </xf>
    <xf numFmtId="38" fontId="2" fillId="0" borderId="0" xfId="1" applyFont="1" applyBorder="1" applyAlignment="1">
      <alignment horizontal="center" vertical="center" textRotation="180" wrapText="1"/>
    </xf>
    <xf numFmtId="38" fontId="8" fillId="0" borderId="111" xfId="1" applyFont="1" applyBorder="1" applyAlignment="1">
      <alignment vertical="center" wrapText="1"/>
    </xf>
    <xf numFmtId="38" fontId="8" fillId="0" borderId="87" xfId="1" applyFont="1" applyBorder="1" applyAlignment="1">
      <alignment vertical="center" wrapText="1"/>
    </xf>
    <xf numFmtId="38" fontId="4" fillId="0" borderId="126" xfId="1" applyFont="1" applyBorder="1" applyAlignment="1">
      <alignment horizontal="center" vertical="center" wrapText="1"/>
    </xf>
    <xf numFmtId="38" fontId="4" fillId="0" borderId="47" xfId="1" applyFont="1" applyBorder="1" applyAlignment="1">
      <alignment horizontal="center" vertical="center" wrapText="1"/>
    </xf>
    <xf numFmtId="38" fontId="4" fillId="0" borderId="125" xfId="1" applyFont="1" applyBorder="1" applyAlignment="1">
      <alignment vertical="center" wrapText="1"/>
    </xf>
    <xf numFmtId="38" fontId="4" fillId="0" borderId="39" xfId="1" applyFont="1" applyBorder="1" applyAlignment="1">
      <alignment vertical="center" wrapText="1"/>
    </xf>
    <xf numFmtId="38" fontId="5" fillId="0" borderId="0" xfId="1" applyFont="1" applyFill="1" applyAlignment="1">
      <alignment vertical="top"/>
    </xf>
    <xf numFmtId="38" fontId="7" fillId="0" borderId="30" xfId="1" applyFont="1" applyBorder="1" applyAlignment="1">
      <alignment vertical="top" wrapText="1"/>
    </xf>
    <xf numFmtId="38" fontId="7" fillId="0" borderId="31" xfId="1" applyFont="1" applyBorder="1" applyAlignment="1">
      <alignment vertical="top" wrapText="1"/>
    </xf>
    <xf numFmtId="38" fontId="7" fillId="0" borderId="33" xfId="1" applyFont="1" applyBorder="1" applyAlignment="1">
      <alignment vertical="top" wrapText="1"/>
    </xf>
    <xf numFmtId="38" fontId="7" fillId="0" borderId="0" xfId="1" applyFont="1" applyBorder="1" applyAlignment="1">
      <alignment vertical="top" wrapText="1"/>
    </xf>
    <xf numFmtId="38" fontId="7" fillId="0" borderId="122" xfId="1" applyFont="1" applyBorder="1" applyAlignment="1">
      <alignment vertical="top" wrapText="1"/>
    </xf>
    <xf numFmtId="38" fontId="7" fillId="0" borderId="123" xfId="1" applyFont="1" applyBorder="1" applyAlignment="1">
      <alignment vertical="top" wrapText="1"/>
    </xf>
    <xf numFmtId="38" fontId="7" fillId="0" borderId="32" xfId="1" applyFont="1" applyBorder="1" applyAlignment="1">
      <alignment vertical="top" wrapText="1"/>
    </xf>
    <xf numFmtId="38" fontId="7" fillId="0" borderId="34" xfId="1" applyFont="1" applyBorder="1" applyAlignment="1">
      <alignment vertical="top" wrapText="1"/>
    </xf>
    <xf numFmtId="38" fontId="7" fillId="0" borderId="124" xfId="1" applyFont="1" applyBorder="1" applyAlignment="1">
      <alignment vertical="top" wrapText="1"/>
    </xf>
    <xf numFmtId="178" fontId="4" fillId="4" borderId="0" xfId="1" applyNumberFormat="1" applyFont="1" applyFill="1" applyAlignment="1">
      <alignment vertical="center" shrinkToFit="1"/>
    </xf>
    <xf numFmtId="176" fontId="4" fillId="4" borderId="125"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38" fontId="7" fillId="0" borderId="125" xfId="1" applyFont="1" applyBorder="1" applyAlignment="1">
      <alignment vertical="center" wrapText="1"/>
    </xf>
    <xf numFmtId="38" fontId="7" fillId="0" borderId="39" xfId="1" applyFont="1" applyBorder="1" applyAlignment="1">
      <alignment vertical="center" wrapText="1"/>
    </xf>
    <xf numFmtId="38" fontId="4" fillId="0" borderId="130" xfId="1" applyFont="1" applyBorder="1" applyAlignment="1">
      <alignment vertical="center" wrapText="1"/>
    </xf>
    <xf numFmtId="38" fontId="4" fillId="0" borderId="131" xfId="1" applyFont="1" applyBorder="1" applyAlignment="1">
      <alignment vertical="center" wrapText="1"/>
    </xf>
    <xf numFmtId="38" fontId="4" fillId="0" borderId="23" xfId="1" applyFont="1" applyBorder="1" applyAlignment="1">
      <alignment vertical="center" wrapText="1"/>
    </xf>
    <xf numFmtId="38" fontId="4" fillId="0" borderId="15" xfId="1" applyFont="1" applyBorder="1" applyAlignment="1">
      <alignment vertical="center" wrapText="1"/>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2" xfId="1" applyFont="1" applyFill="1" applyBorder="1" applyAlignment="1">
      <alignment horizontal="center" vertical="center" textRotation="255" wrapText="1"/>
    </xf>
    <xf numFmtId="177" fontId="4" fillId="3" borderId="14" xfId="1" applyNumberFormat="1" applyFont="1" applyFill="1" applyBorder="1" applyAlignment="1" applyProtection="1">
      <alignment vertical="center" shrinkToFit="1"/>
      <protection locked="0"/>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176" fontId="4" fillId="4" borderId="23" xfId="1" applyNumberFormat="1" applyFont="1" applyFill="1" applyBorder="1" applyAlignment="1">
      <alignment vertical="center" shrinkToFi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38" fontId="4" fillId="0" borderId="0" xfId="1" applyFont="1" applyFill="1" applyAlignment="1">
      <alignment vertical="center" shrinkToFit="1"/>
    </xf>
    <xf numFmtId="0" fontId="0" fillId="0" borderId="0" xfId="0" applyAlignment="1">
      <alignment vertical="center" shrinkToFit="1"/>
    </xf>
    <xf numFmtId="49" fontId="0" fillId="0" borderId="54" xfId="1" applyNumberFormat="1" applyFont="1" applyFill="1" applyBorder="1" applyAlignment="1">
      <alignment horizontal="center" vertical="center" shrinkToFit="1"/>
    </xf>
    <xf numFmtId="49" fontId="2" fillId="0" borderId="55"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8"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0" fontId="2" fillId="0" borderId="126" xfId="0" applyFont="1" applyBorder="1" applyAlignment="1">
      <alignment horizontal="center"/>
    </xf>
    <xf numFmtId="0" fontId="0" fillId="0" borderId="47" xfId="0" applyBorder="1" applyAlignment="1">
      <alignment horizontal="center"/>
    </xf>
    <xf numFmtId="0" fontId="2" fillId="4" borderId="111" xfId="0" applyFont="1" applyFill="1" applyBorder="1" applyAlignment="1">
      <alignment horizontal="center" vertical="center"/>
    </xf>
    <xf numFmtId="0" fontId="0" fillId="4" borderId="87" xfId="0" applyFill="1" applyBorder="1" applyAlignment="1">
      <alignment horizontal="center" vertical="center"/>
    </xf>
    <xf numFmtId="38" fontId="4" fillId="0" borderId="127" xfId="1" applyFont="1" applyBorder="1" applyAlignment="1">
      <alignment horizontal="center" vertical="center" wrapText="1"/>
    </xf>
    <xf numFmtId="176" fontId="4" fillId="4" borderId="128" xfId="1" applyNumberFormat="1" applyFont="1" applyFill="1" applyBorder="1" applyAlignment="1">
      <alignment vertical="center" shrinkToFit="1"/>
    </xf>
    <xf numFmtId="176" fontId="4" fillId="4" borderId="129" xfId="1" applyNumberFormat="1" applyFont="1" applyFill="1" applyBorder="1" applyAlignment="1">
      <alignment vertical="center" shrinkToFit="1"/>
    </xf>
    <xf numFmtId="177" fontId="4" fillId="3" borderId="23" xfId="1" applyNumberFormat="1" applyFont="1" applyFill="1" applyBorder="1" applyAlignment="1" applyProtection="1">
      <alignment vertical="center" shrinkToFit="1"/>
      <protection locked="0"/>
    </xf>
    <xf numFmtId="176" fontId="4" fillId="3" borderId="128" xfId="1" applyNumberFormat="1" applyFont="1" applyFill="1" applyBorder="1" applyAlignment="1" applyProtection="1">
      <alignment vertical="center" shrinkToFit="1"/>
      <protection locked="0"/>
    </xf>
    <xf numFmtId="176" fontId="4" fillId="3" borderId="129" xfId="1" applyNumberFormat="1" applyFont="1" applyFill="1" applyBorder="1" applyAlignment="1" applyProtection="1">
      <alignment vertical="center" shrinkToFit="1"/>
      <protection locked="0"/>
    </xf>
    <xf numFmtId="38" fontId="4" fillId="0" borderId="0" xfId="1" applyFont="1" applyAlignment="1">
      <alignment vertical="top" wrapText="1"/>
    </xf>
    <xf numFmtId="38" fontId="4" fillId="0" borderId="21" xfId="1" applyFont="1" applyBorder="1" applyAlignment="1">
      <alignment vertical="top" wrapText="1"/>
    </xf>
    <xf numFmtId="0" fontId="0" fillId="0" borderId="129" xfId="0" applyBorder="1" applyProtection="1">
      <alignment vertical="center"/>
      <protection locked="0"/>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0" borderId="0" xfId="1" applyFont="1" applyFill="1" applyAlignment="1">
      <alignment horizontal="right" vertical="center"/>
    </xf>
    <xf numFmtId="0" fontId="0" fillId="0" borderId="0" xfId="0" applyAlignment="1">
      <alignment horizontal="right" vertical="center"/>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0" borderId="140" xfId="1" applyFont="1" applyBorder="1" applyAlignment="1">
      <alignment horizontal="center" vertical="center" wrapText="1"/>
    </xf>
    <xf numFmtId="176" fontId="4" fillId="3" borderId="135" xfId="1" applyNumberFormat="1" applyFont="1" applyFill="1" applyBorder="1" applyAlignment="1" applyProtection="1">
      <alignment vertical="center" shrinkToFit="1"/>
      <protection locked="0"/>
    </xf>
    <xf numFmtId="176" fontId="4" fillId="3" borderId="53" xfId="1" applyNumberFormat="1" applyFont="1" applyFill="1" applyBorder="1" applyAlignment="1" applyProtection="1">
      <alignment vertical="center" shrinkToFit="1"/>
      <protection locked="0"/>
    </xf>
    <xf numFmtId="38" fontId="4" fillId="0" borderId="134" xfId="1" applyFont="1" applyBorder="1" applyAlignment="1">
      <alignment vertical="center" wrapText="1"/>
    </xf>
    <xf numFmtId="38" fontId="4" fillId="0" borderId="136" xfId="1" applyFont="1" applyBorder="1" applyAlignment="1">
      <alignment vertical="center" wrapText="1"/>
    </xf>
    <xf numFmtId="38" fontId="4" fillId="0" borderId="13" xfId="1" applyFont="1" applyBorder="1" applyAlignment="1">
      <alignment vertical="center" wrapText="1"/>
    </xf>
    <xf numFmtId="38" fontId="4" fillId="0" borderId="137" xfId="1" applyFont="1" applyBorder="1" applyAlignment="1">
      <alignment vertical="center" wrapText="1"/>
    </xf>
    <xf numFmtId="38" fontId="4" fillId="0" borderId="132" xfId="1" applyFont="1" applyBorder="1" applyAlignment="1">
      <alignment horizontal="center" vertical="center" wrapText="1"/>
    </xf>
    <xf numFmtId="38" fontId="4" fillId="0" borderId="133" xfId="1" applyFont="1" applyBorder="1" applyAlignment="1">
      <alignment horizontal="center" vertical="center" wrapText="1"/>
    </xf>
    <xf numFmtId="176" fontId="4" fillId="4" borderId="111" xfId="1" applyNumberFormat="1" applyFont="1" applyFill="1" applyBorder="1" applyAlignment="1">
      <alignment vertical="center" shrinkToFit="1"/>
    </xf>
    <xf numFmtId="176" fontId="4" fillId="4" borderId="109" xfId="1" applyNumberFormat="1" applyFont="1" applyFill="1" applyBorder="1" applyAlignment="1">
      <alignment vertical="center" shrinkToFit="1"/>
    </xf>
    <xf numFmtId="38" fontId="4" fillId="0" borderId="14" xfId="1" applyFont="1" applyBorder="1" applyAlignment="1">
      <alignment vertical="center" wrapTex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176" fontId="0" fillId="4" borderId="14" xfId="1" applyNumberFormat="1" applyFont="1" applyFill="1" applyBorder="1" applyAlignment="1">
      <alignment vertical="center" shrinkToFit="1"/>
    </xf>
    <xf numFmtId="176" fontId="0" fillId="3" borderId="14" xfId="1" applyNumberFormat="1" applyFont="1" applyFill="1" applyBorder="1" applyAlignment="1" applyProtection="1">
      <alignment vertical="center" shrinkToFit="1"/>
      <protection locked="0"/>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2" xfId="1" applyFont="1" applyFill="1" applyBorder="1" applyAlignment="1">
      <alignment horizontal="center" vertical="center" textRotation="255" shrinkToFit="1"/>
    </xf>
    <xf numFmtId="38" fontId="7" fillId="0" borderId="130" xfId="1" applyFont="1" applyBorder="1" applyAlignment="1">
      <alignment vertical="center" wrapText="1" shrinkToFit="1"/>
    </xf>
    <xf numFmtId="38" fontId="7" fillId="0" borderId="131" xfId="1" applyFont="1" applyBorder="1" applyAlignment="1">
      <alignment vertical="center" wrapText="1" shrinkToFit="1"/>
    </xf>
    <xf numFmtId="177" fontId="4" fillId="3" borderId="111" xfId="1" applyNumberFormat="1" applyFont="1" applyFill="1" applyBorder="1" applyAlignment="1" applyProtection="1">
      <alignment vertical="center" shrinkToFit="1"/>
      <protection locked="0"/>
    </xf>
    <xf numFmtId="177" fontId="4" fillId="3" borderId="109" xfId="1" applyNumberFormat="1" applyFont="1" applyFill="1" applyBorder="1" applyAlignment="1" applyProtection="1">
      <alignment vertical="center" shrinkToFit="1"/>
      <protection locked="0"/>
    </xf>
    <xf numFmtId="38" fontId="34" fillId="0" borderId="0" xfId="1" applyFont="1" applyAlignment="1">
      <alignment vertical="center" wrapText="1"/>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38" fontId="4" fillId="0" borderId="141" xfId="1" applyFont="1" applyBorder="1" applyAlignment="1">
      <alignment vertical="center" wrapText="1"/>
    </xf>
    <xf numFmtId="38" fontId="4" fillId="0" borderId="142" xfId="1" applyFont="1" applyBorder="1" applyAlignment="1">
      <alignment vertical="center" wrapText="1"/>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38" fontId="4" fillId="0" borderId="143" xfId="1" applyFont="1" applyBorder="1" applyAlignment="1">
      <alignment horizontal="center" vertical="center"/>
    </xf>
    <xf numFmtId="38" fontId="4" fillId="0" borderId="88" xfId="1" applyFont="1" applyBorder="1" applyAlignment="1">
      <alignment horizontal="center" vertical="center"/>
    </xf>
    <xf numFmtId="38" fontId="4" fillId="0" borderId="144" xfId="1" applyFont="1" applyBorder="1" applyAlignment="1">
      <alignment horizontal="center" vertical="center"/>
    </xf>
    <xf numFmtId="38" fontId="10" fillId="0" borderId="0" xfId="1" applyFont="1" applyBorder="1" applyAlignment="1">
      <alignment vertical="top" wrapText="1"/>
    </xf>
    <xf numFmtId="38" fontId="4" fillId="0" borderId="130" xfId="1" applyFont="1" applyBorder="1" applyAlignment="1">
      <alignment vertical="center" wrapText="1" shrinkToFit="1"/>
    </xf>
    <xf numFmtId="38" fontId="4" fillId="0" borderId="131" xfId="1" applyFont="1" applyBorder="1" applyAlignment="1">
      <alignment vertical="center" wrapText="1" shrinkToFit="1"/>
    </xf>
    <xf numFmtId="38" fontId="15" fillId="0" borderId="0" xfId="1" applyFont="1" applyAlignment="1">
      <alignment vertical="center" wrapText="1"/>
    </xf>
    <xf numFmtId="38" fontId="8" fillId="0" borderId="61" xfId="1" applyFont="1" applyBorder="1" applyAlignment="1">
      <alignment horizontal="center" vertical="center" wrapText="1"/>
    </xf>
    <xf numFmtId="38" fontId="0" fillId="0" borderId="0" xfId="1" applyFont="1" applyBorder="1" applyAlignment="1">
      <alignment horizontal="center" vertical="center" wrapText="1"/>
    </xf>
    <xf numFmtId="176" fontId="0" fillId="3" borderId="129" xfId="1" applyNumberFormat="1" applyFont="1" applyFill="1" applyBorder="1" applyAlignment="1" applyProtection="1">
      <alignment vertical="center" shrinkToFit="1"/>
      <protection locked="0"/>
    </xf>
    <xf numFmtId="38" fontId="2" fillId="0" borderId="0" xfId="1" applyFont="1" applyAlignment="1">
      <alignment horizontal="center" vertical="center" textRotation="180" wrapText="1"/>
    </xf>
    <xf numFmtId="49" fontId="2" fillId="0" borderId="54"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4" fillId="0" borderId="37" xfId="1" applyFont="1" applyBorder="1" applyAlignment="1">
      <alignment horizontal="left" vertical="center" wrapText="1"/>
    </xf>
    <xf numFmtId="38" fontId="4" fillId="0" borderId="54" xfId="1" applyFont="1" applyBorder="1" applyAlignment="1">
      <alignment vertical="center" wrapText="1"/>
    </xf>
    <xf numFmtId="38" fontId="4" fillId="0" borderId="55" xfId="1" applyFont="1" applyBorder="1" applyAlignment="1">
      <alignment vertical="center" wrapText="1"/>
    </xf>
    <xf numFmtId="38" fontId="4" fillId="0" borderId="159" xfId="1" applyFont="1" applyBorder="1" applyAlignment="1">
      <alignment horizontal="left" vertical="center" wrapText="1"/>
    </xf>
    <xf numFmtId="38" fontId="4" fillId="0" borderId="109" xfId="1" applyFont="1" applyBorder="1" applyAlignment="1">
      <alignment horizontal="left" vertical="center" wrapText="1"/>
    </xf>
    <xf numFmtId="38" fontId="4" fillId="0" borderId="0" xfId="1" applyFont="1" applyAlignment="1">
      <alignment horizontal="left" vertical="center" wrapText="1"/>
    </xf>
    <xf numFmtId="177" fontId="4" fillId="10" borderId="163" xfId="1" applyNumberFormat="1" applyFont="1" applyFill="1" applyBorder="1" applyAlignment="1">
      <alignment horizontal="right" vertical="center" wrapText="1"/>
    </xf>
    <xf numFmtId="177" fontId="4" fillId="10" borderId="127" xfId="1" applyNumberFormat="1" applyFont="1" applyFill="1" applyBorder="1" applyAlignment="1">
      <alignment horizontal="right" vertical="center" wrapText="1"/>
    </xf>
    <xf numFmtId="177" fontId="4" fillId="10" borderId="159" xfId="1" applyNumberFormat="1" applyFont="1" applyFill="1" applyBorder="1" applyAlignment="1">
      <alignment horizontal="right" vertical="center" wrapText="1"/>
    </xf>
    <xf numFmtId="177" fontId="4" fillId="10" borderId="109" xfId="1" applyNumberFormat="1" applyFont="1" applyFill="1" applyBorder="1" applyAlignment="1">
      <alignment horizontal="right" vertical="center" wrapText="1"/>
    </xf>
    <xf numFmtId="38" fontId="23" fillId="0" borderId="30" xfId="1" applyFont="1" applyFill="1" applyBorder="1" applyAlignment="1">
      <alignment vertical="center" wrapText="1"/>
    </xf>
    <xf numFmtId="38" fontId="23" fillId="0" borderId="31" xfId="1" applyFont="1" applyFill="1" applyBorder="1" applyAlignment="1">
      <alignment vertical="center" wrapText="1"/>
    </xf>
    <xf numFmtId="38" fontId="23" fillId="0" borderId="31" xfId="1" applyFont="1" applyFill="1" applyBorder="1" applyAlignment="1" applyProtection="1">
      <alignment vertical="center" wrapText="1"/>
    </xf>
    <xf numFmtId="38" fontId="23" fillId="0" borderId="32" xfId="1" applyFont="1" applyFill="1" applyBorder="1" applyAlignment="1">
      <alignment vertical="center" wrapText="1"/>
    </xf>
    <xf numFmtId="38" fontId="23" fillId="0" borderId="122" xfId="1" applyFont="1" applyFill="1" applyBorder="1" applyAlignment="1">
      <alignment vertical="center" wrapText="1"/>
    </xf>
    <xf numFmtId="38" fontId="23" fillId="0" borderId="123" xfId="1" applyFont="1" applyFill="1" applyBorder="1" applyAlignment="1">
      <alignment vertical="center" wrapText="1"/>
    </xf>
    <xf numFmtId="38" fontId="23" fillId="0" borderId="124" xfId="1" applyFont="1" applyFill="1" applyBorder="1" applyAlignment="1">
      <alignment vertical="center" wrapText="1"/>
    </xf>
    <xf numFmtId="38" fontId="30" fillId="0" borderId="30" xfId="1" applyFont="1" applyFill="1" applyBorder="1" applyAlignment="1">
      <alignment vertical="center" wrapText="1"/>
    </xf>
    <xf numFmtId="38" fontId="30" fillId="0" borderId="31" xfId="1" applyFont="1" applyFill="1" applyBorder="1" applyAlignment="1">
      <alignment vertical="center" wrapText="1"/>
    </xf>
    <xf numFmtId="38" fontId="30" fillId="0" borderId="31" xfId="1" applyFont="1" applyFill="1" applyBorder="1" applyAlignment="1" applyProtection="1">
      <alignment vertical="center" wrapText="1"/>
    </xf>
    <xf numFmtId="38" fontId="30" fillId="0" borderId="32" xfId="1" applyFont="1" applyFill="1" applyBorder="1" applyAlignment="1">
      <alignment vertical="center" wrapText="1"/>
    </xf>
    <xf numFmtId="38" fontId="30" fillId="0" borderId="122" xfId="1" applyFont="1" applyFill="1" applyBorder="1" applyAlignment="1">
      <alignment vertical="center" wrapText="1"/>
    </xf>
    <xf numFmtId="38" fontId="30" fillId="0" borderId="123" xfId="1" applyFont="1" applyFill="1" applyBorder="1" applyAlignment="1">
      <alignment vertical="center" wrapText="1"/>
    </xf>
    <xf numFmtId="38" fontId="30" fillId="0" borderId="124" xfId="1" applyFont="1" applyFill="1" applyBorder="1" applyAlignment="1">
      <alignment vertical="center" wrapText="1"/>
    </xf>
    <xf numFmtId="0" fontId="6" fillId="0" borderId="0" xfId="0" applyFont="1" applyAlignment="1">
      <alignment vertical="top"/>
    </xf>
    <xf numFmtId="0" fontId="5" fillId="0" borderId="21" xfId="0" applyFont="1" applyBorder="1" applyAlignment="1">
      <alignment horizontal="left" vertical="center" shrinkToFit="1"/>
    </xf>
    <xf numFmtId="0" fontId="5" fillId="0" borderId="130" xfId="0" applyFont="1" applyBorder="1" applyAlignment="1">
      <alignment vertical="center" wrapText="1" shrinkToFit="1"/>
    </xf>
    <xf numFmtId="0" fontId="5" fillId="0" borderId="145" xfId="0" applyFont="1" applyBorder="1" applyAlignment="1">
      <alignment vertical="center" wrapText="1" shrinkToFit="1"/>
    </xf>
    <xf numFmtId="49" fontId="25" fillId="0" borderId="25" xfId="0" applyNumberFormat="1" applyFont="1" applyBorder="1" applyAlignment="1">
      <alignment horizontal="center" vertical="center"/>
    </xf>
    <xf numFmtId="49" fontId="0" fillId="0" borderId="52" xfId="0" applyNumberFormat="1" applyBorder="1" applyAlignment="1">
      <alignment horizontal="center" vertical="center"/>
    </xf>
    <xf numFmtId="180" fontId="5" fillId="0" borderId="21" xfId="0" applyNumberFormat="1" applyFont="1" applyBorder="1" applyAlignment="1">
      <alignment vertical="center" shrinkToFit="1"/>
    </xf>
    <xf numFmtId="0" fontId="5" fillId="0" borderId="146" xfId="0" applyFont="1" applyBorder="1" applyAlignment="1">
      <alignment horizontal="left" vertical="center" shrinkToFit="1"/>
    </xf>
    <xf numFmtId="0" fontId="5" fillId="0" borderId="147" xfId="0" applyFont="1" applyBorder="1" applyAlignment="1">
      <alignment horizontal="left" vertical="center" shrinkToFit="1"/>
    </xf>
    <xf numFmtId="0" fontId="5" fillId="0" borderId="148" xfId="0" applyFont="1" applyBorder="1" applyAlignment="1">
      <alignment vertical="center" wrapText="1" shrinkToFit="1"/>
    </xf>
    <xf numFmtId="0" fontId="5" fillId="0" borderId="79" xfId="0" applyFont="1" applyBorder="1" applyAlignment="1">
      <alignment vertical="center" wrapText="1" shrinkToFit="1"/>
    </xf>
    <xf numFmtId="0" fontId="5" fillId="0" borderId="71" xfId="0" applyFont="1" applyBorder="1" applyAlignment="1">
      <alignment vertical="center" wrapText="1" shrinkToFit="1"/>
    </xf>
    <xf numFmtId="0" fontId="5" fillId="0" borderId="149" xfId="0" applyFont="1" applyBorder="1" applyAlignment="1">
      <alignment vertical="center" wrapText="1" shrinkToFit="1"/>
    </xf>
    <xf numFmtId="0" fontId="5" fillId="0" borderId="150" xfId="0" applyFont="1" applyBorder="1" applyAlignment="1">
      <alignment vertical="center" shrinkToFit="1"/>
    </xf>
    <xf numFmtId="0" fontId="5" fillId="0" borderId="71" xfId="0" applyFont="1" applyBorder="1" applyAlignment="1">
      <alignment vertical="center" shrinkToFit="1"/>
    </xf>
    <xf numFmtId="0" fontId="5" fillId="0" borderId="149" xfId="0" applyFont="1" applyBorder="1" applyAlignment="1">
      <alignment vertical="center"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56" xfId="0" applyFont="1" applyBorder="1" applyAlignment="1">
      <alignment vertical="center" textRotation="255"/>
    </xf>
    <xf numFmtId="0" fontId="7" fillId="0" borderId="56" xfId="0" applyFont="1" applyBorder="1" applyAlignment="1">
      <alignment vertical="center" textRotation="255"/>
    </xf>
    <xf numFmtId="0" fontId="5" fillId="0" borderId="130" xfId="0" applyFont="1" applyBorder="1" applyAlignment="1">
      <alignment vertical="center" shrinkToFit="1"/>
    </xf>
    <xf numFmtId="0" fontId="5" fillId="0" borderId="145" xfId="0" applyFont="1" applyBorder="1" applyAlignment="1">
      <alignment vertical="center" shrinkToFit="1"/>
    </xf>
    <xf numFmtId="0" fontId="5" fillId="0" borderId="109" xfId="0" applyFont="1" applyBorder="1" applyAlignment="1">
      <alignment vertical="center" shrinkToFit="1"/>
    </xf>
    <xf numFmtId="0" fontId="5" fillId="0" borderId="110" xfId="0" applyFont="1" applyBorder="1" applyAlignment="1">
      <alignment vertical="center" shrinkToFit="1"/>
    </xf>
    <xf numFmtId="0" fontId="5" fillId="0" borderId="72" xfId="0" applyFont="1" applyBorder="1" applyAlignment="1">
      <alignment vertical="center" shrinkToFit="1"/>
    </xf>
    <xf numFmtId="0" fontId="5" fillId="0" borderId="151" xfId="0" applyFont="1" applyBorder="1" applyAlignment="1">
      <alignment vertical="center" shrinkToFit="1"/>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152" xfId="0" applyFont="1" applyBorder="1" applyAlignment="1">
      <alignment vertical="center" shrinkToFit="1"/>
    </xf>
    <xf numFmtId="0" fontId="5" fillId="0" borderId="153" xfId="0" applyFont="1" applyBorder="1" applyAlignment="1">
      <alignment vertical="center" shrinkToFit="1"/>
    </xf>
    <xf numFmtId="0" fontId="5" fillId="0" borderId="148" xfId="0" applyFont="1" applyBorder="1" applyAlignment="1">
      <alignment vertical="center" shrinkToFit="1"/>
    </xf>
    <xf numFmtId="0" fontId="5" fillId="0" borderId="79" xfId="0" applyFont="1" applyBorder="1" applyAlignment="1">
      <alignment vertical="center" shrinkToFit="1"/>
    </xf>
    <xf numFmtId="0" fontId="4" fillId="0" borderId="21" xfId="0" applyFont="1" applyBorder="1" applyAlignment="1">
      <alignment vertical="center" wrapText="1" shrinkToFit="1"/>
    </xf>
    <xf numFmtId="0" fontId="4" fillId="0" borderId="114" xfId="0" applyFont="1" applyBorder="1" applyAlignment="1">
      <alignment vertical="center" wrapText="1" shrinkToFit="1"/>
    </xf>
    <xf numFmtId="0" fontId="5" fillId="0" borderId="56" xfId="0" applyFont="1" applyBorder="1" applyAlignment="1">
      <alignment horizontal="center" vertical="center" textRotation="255"/>
    </xf>
    <xf numFmtId="0" fontId="5" fillId="0" borderId="76" xfId="0" applyFont="1" applyBorder="1" applyAlignment="1">
      <alignment horizontal="center" vertical="center" textRotation="255"/>
    </xf>
    <xf numFmtId="0" fontId="4" fillId="0" borderId="90"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4" fillId="0" borderId="104" xfId="0" applyFont="1" applyBorder="1" applyAlignment="1">
      <alignment horizontal="center" vertical="center" textRotation="255" wrapText="1" shrinkToFit="1"/>
    </xf>
    <xf numFmtId="0" fontId="5" fillId="0" borderId="127" xfId="0" applyFont="1" applyBorder="1" applyAlignment="1">
      <alignment vertical="center" shrinkToFit="1"/>
    </xf>
    <xf numFmtId="0" fontId="5" fillId="0" borderId="154"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98" xfId="0" applyFont="1" applyBorder="1" applyAlignment="1">
      <alignment horizontal="left" vertical="center" wrapText="1" shrinkToFit="1"/>
    </xf>
    <xf numFmtId="0" fontId="5" fillId="0" borderId="149" xfId="0" applyFont="1" applyBorder="1" applyAlignment="1">
      <alignment horizontal="left" vertical="center" wrapText="1" shrinkToFit="1"/>
    </xf>
    <xf numFmtId="0" fontId="5" fillId="0" borderId="98" xfId="0" applyFont="1" applyBorder="1" applyAlignment="1">
      <alignment vertical="center" wrapText="1" shrinkToFit="1"/>
    </xf>
    <xf numFmtId="0" fontId="5" fillId="0" borderId="99" xfId="0" applyFont="1" applyBorder="1" applyAlignment="1">
      <alignment vertical="center" wrapText="1" shrinkToFit="1"/>
    </xf>
    <xf numFmtId="0" fontId="5" fillId="0" borderId="158" xfId="0" applyFont="1" applyBorder="1" applyAlignment="1">
      <alignment vertical="center" wrapText="1" shrinkToFit="1"/>
    </xf>
    <xf numFmtId="0" fontId="0" fillId="0" borderId="80" xfId="4" applyFont="1" applyBorder="1" applyAlignment="1">
      <alignment horizontal="center" vertical="center"/>
    </xf>
    <xf numFmtId="0" fontId="2" fillId="0" borderId="80" xfId="4" applyBorder="1" applyAlignment="1">
      <alignment horizontal="center" vertical="center"/>
    </xf>
    <xf numFmtId="0" fontId="2" fillId="0" borderId="23" xfId="4" applyBorder="1" applyAlignment="1">
      <alignment vertical="center" wrapText="1"/>
    </xf>
    <xf numFmtId="0" fontId="2" fillId="0" borderId="14" xfId="0" applyFont="1" applyBorder="1" applyAlignment="1">
      <alignment vertical="center" wrapText="1"/>
    </xf>
    <xf numFmtId="0" fontId="2" fillId="0" borderId="15" xfId="0" applyFont="1" applyBorder="1" applyAlignment="1">
      <alignment vertical="center" wrapText="1"/>
    </xf>
    <xf numFmtId="0" fontId="0" fillId="0" borderId="0" xfId="0" applyAlignment="1">
      <alignment horizontal="center"/>
    </xf>
    <xf numFmtId="177" fontId="4" fillId="0" borderId="23" xfId="1" applyNumberFormat="1" applyFont="1" applyFill="1" applyBorder="1" applyAlignment="1">
      <alignment horizontal="right" vertical="center"/>
    </xf>
    <xf numFmtId="177" fontId="4" fillId="0" borderId="14" xfId="1" applyNumberFormat="1" applyFont="1" applyFill="1" applyBorder="1" applyAlignment="1">
      <alignment horizontal="right" vertical="center"/>
    </xf>
    <xf numFmtId="0" fontId="4" fillId="0" borderId="23" xfId="4" applyFont="1" applyBorder="1" applyAlignment="1" applyProtection="1">
      <alignment vertical="center" wrapText="1"/>
      <protection locked="0"/>
    </xf>
    <xf numFmtId="0" fontId="4" fillId="0" borderId="14" xfId="4" applyFont="1" applyBorder="1" applyAlignment="1" applyProtection="1">
      <alignment vertical="center" wrapText="1"/>
      <protection locked="0"/>
    </xf>
    <xf numFmtId="0" fontId="4" fillId="0" borderId="15" xfId="4" applyFont="1" applyBorder="1" applyAlignment="1" applyProtection="1">
      <alignment vertical="center" wrapText="1"/>
      <protection locked="0"/>
    </xf>
    <xf numFmtId="0" fontId="4" fillId="0" borderId="0" xfId="4" applyFont="1" applyAlignment="1">
      <alignment horizontal="left"/>
    </xf>
    <xf numFmtId="0" fontId="4" fillId="0" borderId="34" xfId="4" applyFont="1" applyBorder="1" applyAlignment="1">
      <alignment horizontal="left"/>
    </xf>
    <xf numFmtId="0" fontId="47" fillId="0" borderId="23" xfId="0" applyFont="1" applyBorder="1" applyAlignment="1">
      <alignment vertical="center" wrapText="1"/>
    </xf>
    <xf numFmtId="0" fontId="47" fillId="0" borderId="14" xfId="0" applyFont="1" applyBorder="1" applyAlignment="1">
      <alignment vertical="center" wrapText="1"/>
    </xf>
    <xf numFmtId="0" fontId="47" fillId="0" borderId="15" xfId="0" applyFont="1" applyBorder="1" applyAlignment="1">
      <alignment vertical="center" wrapText="1"/>
    </xf>
    <xf numFmtId="0" fontId="4" fillId="0" borderId="23" xfId="4" applyFont="1" applyBorder="1" applyAlignment="1">
      <alignment horizontal="center" vertical="center" wrapText="1"/>
    </xf>
    <xf numFmtId="0" fontId="4" fillId="0" borderId="14" xfId="4" applyFont="1" applyBorder="1" applyAlignment="1">
      <alignment horizontal="center" vertical="center" wrapText="1"/>
    </xf>
    <xf numFmtId="0" fontId="4" fillId="0" borderId="15" xfId="4" applyFont="1" applyBorder="1" applyAlignment="1">
      <alignment horizontal="center" vertical="center" wrapText="1"/>
    </xf>
    <xf numFmtId="0" fontId="2" fillId="0" borderId="0" xfId="4" applyAlignment="1">
      <alignment vertical="top" wrapText="1"/>
    </xf>
    <xf numFmtId="0" fontId="2" fillId="0" borderId="34" xfId="4" applyBorder="1" applyAlignment="1">
      <alignment vertical="top" wrapText="1"/>
    </xf>
    <xf numFmtId="178" fontId="4" fillId="0" borderId="78" xfId="4" applyNumberFormat="1" applyFont="1" applyBorder="1" applyAlignment="1">
      <alignment vertical="center" wrapText="1"/>
    </xf>
    <xf numFmtId="178" fontId="4" fillId="0" borderId="1" xfId="4" applyNumberFormat="1" applyFont="1" applyBorder="1" applyAlignment="1">
      <alignment vertical="center" wrapText="1"/>
    </xf>
    <xf numFmtId="178" fontId="4" fillId="0" borderId="81" xfId="4" applyNumberFormat="1" applyFont="1" applyBorder="1" applyAlignment="1">
      <alignment vertical="center" wrapText="1"/>
    </xf>
    <xf numFmtId="178" fontId="4" fillId="0" borderId="13" xfId="4" applyNumberFormat="1" applyFont="1" applyBorder="1" applyAlignment="1">
      <alignment vertical="center" wrapText="1"/>
    </xf>
    <xf numFmtId="0" fontId="4" fillId="0" borderId="1" xfId="0" applyFont="1" applyBorder="1" applyAlignment="1">
      <alignment vertical="center" wrapText="1" shrinkToFit="1"/>
    </xf>
    <xf numFmtId="0" fontId="4" fillId="0" borderId="16" xfId="0" applyFont="1" applyBorder="1" applyAlignment="1">
      <alignment vertical="center" wrapText="1" shrinkToFit="1"/>
    </xf>
    <xf numFmtId="178" fontId="4" fillId="0" borderId="78" xfId="4" applyNumberFormat="1" applyFont="1" applyBorder="1" applyAlignment="1">
      <alignment horizontal="left" vertical="center" wrapText="1"/>
    </xf>
    <xf numFmtId="178" fontId="4" fillId="0" borderId="1" xfId="4" applyNumberFormat="1" applyFont="1" applyBorder="1" applyAlignment="1">
      <alignment horizontal="left" vertical="center" wrapText="1"/>
    </xf>
    <xf numFmtId="178" fontId="4" fillId="0" borderId="1" xfId="0" applyNumberFormat="1" applyFont="1" applyBorder="1">
      <alignment vertical="center"/>
    </xf>
    <xf numFmtId="178" fontId="4" fillId="0" borderId="81" xfId="0" applyNumberFormat="1" applyFont="1" applyBorder="1">
      <alignment vertical="center"/>
    </xf>
    <xf numFmtId="178" fontId="4" fillId="0" borderId="13" xfId="0" applyNumberFormat="1" applyFont="1" applyBorder="1">
      <alignment vertical="center"/>
    </xf>
    <xf numFmtId="0" fontId="0" fillId="0" borderId="1" xfId="0" applyBorder="1" applyAlignment="1">
      <alignment horizontal="center" vertical="center"/>
    </xf>
    <xf numFmtId="0" fontId="0" fillId="0" borderId="16" xfId="0" applyBorder="1" applyAlignment="1">
      <alignment horizontal="center" vertical="center"/>
    </xf>
    <xf numFmtId="179" fontId="4" fillId="0" borderId="81" xfId="0" applyNumberFormat="1" applyFont="1" applyBorder="1" applyAlignment="1">
      <alignment horizontal="center" vertical="center" wrapText="1"/>
    </xf>
    <xf numFmtId="179" fontId="4" fillId="0" borderId="13" xfId="0" applyNumberFormat="1" applyFont="1" applyBorder="1" applyAlignment="1">
      <alignment horizontal="center" vertical="center" wrapText="1"/>
    </xf>
    <xf numFmtId="179" fontId="4" fillId="0" borderId="18" xfId="0" applyNumberFormat="1" applyFont="1" applyBorder="1" applyAlignment="1">
      <alignment horizontal="center" vertical="center" wrapText="1"/>
    </xf>
    <xf numFmtId="0" fontId="4" fillId="0" borderId="23"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4" xfId="4" applyFont="1" applyBorder="1" applyAlignment="1">
      <alignment horizontal="left" vertical="center" wrapText="1"/>
    </xf>
    <xf numFmtId="0" fontId="4" fillId="0" borderId="14" xfId="0" applyFont="1" applyBorder="1" applyAlignment="1">
      <alignment horizontal="left" vertical="center" wrapText="1"/>
    </xf>
    <xf numFmtId="0" fontId="4" fillId="0" borderId="15" xfId="0" applyFont="1" applyBorder="1" applyAlignment="1">
      <alignment horizontal="left" vertical="center" wrapText="1"/>
    </xf>
    <xf numFmtId="0" fontId="0" fillId="0" borderId="15" xfId="0" applyBorder="1" applyAlignment="1">
      <alignment horizontal="center" vertical="center" wrapText="1"/>
    </xf>
    <xf numFmtId="181" fontId="4" fillId="0" borderId="157" xfId="4" applyNumberFormat="1" applyFont="1" applyBorder="1" applyAlignment="1">
      <alignment horizontal="center" vertical="center" wrapText="1"/>
    </xf>
    <xf numFmtId="0" fontId="0" fillId="0" borderId="14" xfId="0" applyBorder="1" applyAlignment="1">
      <alignment horizontal="center" vertical="center" wrapText="1"/>
    </xf>
    <xf numFmtId="178" fontId="4" fillId="0" borderId="0" xfId="4" applyNumberFormat="1" applyFont="1" applyAlignment="1">
      <alignment horizontal="left" vertical="center" wrapText="1"/>
    </xf>
    <xf numFmtId="178" fontId="0" fillId="0" borderId="0" xfId="0" applyNumberFormat="1" applyAlignment="1">
      <alignment horizontal="left" vertical="center" wrapText="1"/>
    </xf>
    <xf numFmtId="178" fontId="0" fillId="0" borderId="34" xfId="0" applyNumberFormat="1" applyBorder="1" applyAlignment="1">
      <alignment horizontal="left" vertical="center" wrapText="1"/>
    </xf>
    <xf numFmtId="0" fontId="0" fillId="0" borderId="0" xfId="0" applyAlignment="1">
      <alignment horizontal="center" vertical="center" wrapText="1"/>
    </xf>
    <xf numFmtId="0" fontId="0" fillId="0" borderId="34" xfId="0" applyBorder="1" applyAlignment="1">
      <alignment horizontal="center" vertical="center" wrapText="1"/>
    </xf>
    <xf numFmtId="0" fontId="0" fillId="0" borderId="33" xfId="0" applyBorder="1" applyAlignment="1">
      <alignment vertical="center" wrapText="1"/>
    </xf>
    <xf numFmtId="0" fontId="0" fillId="0" borderId="0" xfId="0" applyAlignment="1">
      <alignment vertical="center" wrapText="1"/>
    </xf>
    <xf numFmtId="0" fontId="0" fillId="0" borderId="34" xfId="0" applyBorder="1" applyAlignment="1">
      <alignment vertical="center" wrapText="1"/>
    </xf>
    <xf numFmtId="58" fontId="0" fillId="0" borderId="0" xfId="4" quotePrefix="1" applyNumberFormat="1" applyFont="1" applyAlignment="1">
      <alignment horizontal="right"/>
    </xf>
    <xf numFmtId="58" fontId="2" fillId="0" borderId="0" xfId="4" applyNumberFormat="1" applyAlignment="1">
      <alignment horizontal="right"/>
    </xf>
    <xf numFmtId="58" fontId="2" fillId="0" borderId="34" xfId="0" applyNumberFormat="1" applyFont="1" applyBorder="1" applyAlignment="1"/>
    <xf numFmtId="178" fontId="0" fillId="0" borderId="33" xfId="0" applyNumberFormat="1" applyBorder="1" applyAlignment="1">
      <alignment horizontal="center" vertical="center"/>
    </xf>
    <xf numFmtId="178" fontId="0" fillId="0" borderId="0" xfId="0" applyNumberFormat="1" applyAlignment="1">
      <alignment horizontal="center" vertical="center"/>
    </xf>
    <xf numFmtId="0" fontId="4" fillId="0" borderId="81" xfId="0" applyFont="1" applyBorder="1" applyAlignment="1">
      <alignment horizontal="left" vertical="center" wrapText="1"/>
    </xf>
    <xf numFmtId="0" fontId="0" fillId="0" borderId="13" xfId="0" applyBorder="1" applyAlignment="1">
      <alignment horizontal="left" vertical="center"/>
    </xf>
    <xf numFmtId="0" fontId="0" fillId="0" borderId="18" xfId="0" applyBorder="1" applyAlignment="1">
      <alignment horizontal="left" vertical="center"/>
    </xf>
    <xf numFmtId="0" fontId="4" fillId="0" borderId="23" xfId="0" applyFont="1" applyBorder="1" applyAlignment="1">
      <alignment horizontal="left" vertical="center" wrapText="1"/>
    </xf>
    <xf numFmtId="0" fontId="17" fillId="0" borderId="0" xfId="0" applyFont="1" applyAlignment="1">
      <alignment vertical="center" wrapText="1"/>
    </xf>
    <xf numFmtId="0" fontId="29" fillId="0" borderId="155" xfId="0" applyFont="1" applyBorder="1" applyAlignment="1">
      <alignment vertical="center" wrapText="1"/>
    </xf>
  </cellXfs>
  <cellStyles count="5">
    <cellStyle name="桁区切り" xfId="1" builtinId="6"/>
    <cellStyle name="標準" xfId="0" builtinId="0"/>
    <cellStyle name="標準_○×様式02_産廃計画書（様式２の２）" xfId="2"/>
    <cellStyle name="標準_○×様式02_産廃計画書（様式２の２）_Form-hourei(SP)2003" xfId="3"/>
    <cellStyle name="標準_○×様式02_産廃計画書（様式２の２）_Form-jishu" xfId="4"/>
  </cellStyles>
  <dxfs count="100">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FF"/>
      <color rgb="FFCCFFCC"/>
      <color rgb="FFFF00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7300" name="Line 1">
          <a:extLst>
            <a:ext uri="{FF2B5EF4-FFF2-40B4-BE49-F238E27FC236}">
              <a16:creationId xmlns:a16="http://schemas.microsoft.com/office/drawing/2014/main" id="{00000000-0008-0000-0100-0000647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7301" name="Line 2">
          <a:extLst>
            <a:ext uri="{FF2B5EF4-FFF2-40B4-BE49-F238E27FC236}">
              <a16:creationId xmlns:a16="http://schemas.microsoft.com/office/drawing/2014/main" id="{00000000-0008-0000-0100-0000657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7302" name="Line 3">
          <a:extLst>
            <a:ext uri="{FF2B5EF4-FFF2-40B4-BE49-F238E27FC236}">
              <a16:creationId xmlns:a16="http://schemas.microsoft.com/office/drawing/2014/main" id="{00000000-0008-0000-0100-0000667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7303" name="Line 4">
          <a:extLst>
            <a:ext uri="{FF2B5EF4-FFF2-40B4-BE49-F238E27FC236}">
              <a16:creationId xmlns:a16="http://schemas.microsoft.com/office/drawing/2014/main" id="{00000000-0008-0000-0100-0000677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7304" name="Line 5">
          <a:extLst>
            <a:ext uri="{FF2B5EF4-FFF2-40B4-BE49-F238E27FC236}">
              <a16:creationId xmlns:a16="http://schemas.microsoft.com/office/drawing/2014/main" id="{00000000-0008-0000-0100-0000687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7305" name="Line 6">
          <a:extLst>
            <a:ext uri="{FF2B5EF4-FFF2-40B4-BE49-F238E27FC236}">
              <a16:creationId xmlns:a16="http://schemas.microsoft.com/office/drawing/2014/main" id="{00000000-0008-0000-0100-0000697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7306" name="Line 7">
          <a:extLst>
            <a:ext uri="{FF2B5EF4-FFF2-40B4-BE49-F238E27FC236}">
              <a16:creationId xmlns:a16="http://schemas.microsoft.com/office/drawing/2014/main" id="{00000000-0008-0000-0100-00006A7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307" name="Line 8">
          <a:extLst>
            <a:ext uri="{FF2B5EF4-FFF2-40B4-BE49-F238E27FC236}">
              <a16:creationId xmlns:a16="http://schemas.microsoft.com/office/drawing/2014/main" id="{00000000-0008-0000-0100-00006B7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7308" name="Line 9">
          <a:extLst>
            <a:ext uri="{FF2B5EF4-FFF2-40B4-BE49-F238E27FC236}">
              <a16:creationId xmlns:a16="http://schemas.microsoft.com/office/drawing/2014/main" id="{00000000-0008-0000-0100-00006C7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7309" name="AutoShape 15">
          <a:extLst>
            <a:ext uri="{FF2B5EF4-FFF2-40B4-BE49-F238E27FC236}">
              <a16:creationId xmlns:a16="http://schemas.microsoft.com/office/drawing/2014/main" id="{00000000-0008-0000-0100-00006D7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310" name="Line 16">
          <a:extLst>
            <a:ext uri="{FF2B5EF4-FFF2-40B4-BE49-F238E27FC236}">
              <a16:creationId xmlns:a16="http://schemas.microsoft.com/office/drawing/2014/main" id="{00000000-0008-0000-0100-00006E7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47311" name="AutoShape 18">
          <a:extLst>
            <a:ext uri="{FF2B5EF4-FFF2-40B4-BE49-F238E27FC236}">
              <a16:creationId xmlns:a16="http://schemas.microsoft.com/office/drawing/2014/main" id="{00000000-0008-0000-0100-00006F740E00}"/>
            </a:ext>
          </a:extLst>
        </xdr:cNvPr>
        <xdr:cNvSpPr>
          <a:spLocks/>
        </xdr:cNvSpPr>
      </xdr:nvSpPr>
      <xdr:spPr bwMode="auto">
        <a:xfrm>
          <a:off x="132111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7312" name="Line 27">
          <a:extLst>
            <a:ext uri="{FF2B5EF4-FFF2-40B4-BE49-F238E27FC236}">
              <a16:creationId xmlns:a16="http://schemas.microsoft.com/office/drawing/2014/main" id="{00000000-0008-0000-0100-0000707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7313" name="Line 28">
          <a:extLst>
            <a:ext uri="{FF2B5EF4-FFF2-40B4-BE49-F238E27FC236}">
              <a16:creationId xmlns:a16="http://schemas.microsoft.com/office/drawing/2014/main" id="{00000000-0008-0000-0100-0000717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7314" name="Line 29">
          <a:extLst>
            <a:ext uri="{FF2B5EF4-FFF2-40B4-BE49-F238E27FC236}">
              <a16:creationId xmlns:a16="http://schemas.microsoft.com/office/drawing/2014/main" id="{00000000-0008-0000-0100-0000727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7315" name="Line 30">
          <a:extLst>
            <a:ext uri="{FF2B5EF4-FFF2-40B4-BE49-F238E27FC236}">
              <a16:creationId xmlns:a16="http://schemas.microsoft.com/office/drawing/2014/main" id="{00000000-0008-0000-0100-00007374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7316" name="Line 28">
          <a:extLst>
            <a:ext uri="{FF2B5EF4-FFF2-40B4-BE49-F238E27FC236}">
              <a16:creationId xmlns:a16="http://schemas.microsoft.com/office/drawing/2014/main" id="{00000000-0008-0000-0100-00007474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47317" name="グループ化 31">
          <a:extLst>
            <a:ext uri="{FF2B5EF4-FFF2-40B4-BE49-F238E27FC236}">
              <a16:creationId xmlns:a16="http://schemas.microsoft.com/office/drawing/2014/main" id="{00000000-0008-0000-0100-000075740E00}"/>
            </a:ext>
          </a:extLst>
        </xdr:cNvPr>
        <xdr:cNvGrpSpPr>
          <a:grpSpLocks/>
        </xdr:cNvGrpSpPr>
      </xdr:nvGrpSpPr>
      <xdr:grpSpPr bwMode="auto">
        <a:xfrm>
          <a:off x="1847850" y="2200275"/>
          <a:ext cx="657225" cy="638175"/>
          <a:chOff x="1455420" y="2194560"/>
          <a:chExt cx="58674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45542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41130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71902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333375</xdr:colOff>
      <xdr:row>8</xdr:row>
      <xdr:rowOff>76200</xdr:rowOff>
    </xdr:from>
    <xdr:to>
      <xdr:col>5</xdr:col>
      <xdr:colOff>9525</xdr:colOff>
      <xdr:row>8</xdr:row>
      <xdr:rowOff>76200</xdr:rowOff>
    </xdr:to>
    <xdr:sp macro="" textlink="">
      <xdr:nvSpPr>
        <xdr:cNvPr id="947318" name="Line 5">
          <a:extLst>
            <a:ext uri="{FF2B5EF4-FFF2-40B4-BE49-F238E27FC236}">
              <a16:creationId xmlns:a16="http://schemas.microsoft.com/office/drawing/2014/main" id="{00000000-0008-0000-0100-000076740E00}"/>
            </a:ext>
          </a:extLst>
        </xdr:cNvPr>
        <xdr:cNvSpPr>
          <a:spLocks noChangeShapeType="1"/>
        </xdr:cNvSpPr>
      </xdr:nvSpPr>
      <xdr:spPr bwMode="auto">
        <a:xfrm rot="-5400000">
          <a:off x="2343150"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333375</xdr:colOff>
      <xdr:row>10</xdr:row>
      <xdr:rowOff>85725</xdr:rowOff>
    </xdr:from>
    <xdr:to>
      <xdr:col>5</xdr:col>
      <xdr:colOff>9525</xdr:colOff>
      <xdr:row>10</xdr:row>
      <xdr:rowOff>85725</xdr:rowOff>
    </xdr:to>
    <xdr:sp macro="" textlink="">
      <xdr:nvSpPr>
        <xdr:cNvPr id="947319" name="Line 5">
          <a:extLst>
            <a:ext uri="{FF2B5EF4-FFF2-40B4-BE49-F238E27FC236}">
              <a16:creationId xmlns:a16="http://schemas.microsoft.com/office/drawing/2014/main" id="{00000000-0008-0000-0100-000077740E00}"/>
            </a:ext>
          </a:extLst>
        </xdr:cNvPr>
        <xdr:cNvSpPr>
          <a:spLocks noChangeShapeType="1"/>
        </xdr:cNvSpPr>
      </xdr:nvSpPr>
      <xdr:spPr bwMode="auto">
        <a:xfrm rot="-5400000">
          <a:off x="2343150"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47320" name="Line 19">
          <a:extLst>
            <a:ext uri="{FF2B5EF4-FFF2-40B4-BE49-F238E27FC236}">
              <a16:creationId xmlns:a16="http://schemas.microsoft.com/office/drawing/2014/main" id="{00000000-0008-0000-0100-00007874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47625</xdr:colOff>
      <xdr:row>16</xdr:row>
      <xdr:rowOff>266700</xdr:rowOff>
    </xdr:from>
    <xdr:to>
      <xdr:col>23</xdr:col>
      <xdr:colOff>85725</xdr:colOff>
      <xdr:row>16</xdr:row>
      <xdr:rowOff>266700</xdr:rowOff>
    </xdr:to>
    <xdr:sp macro="" textlink="">
      <xdr:nvSpPr>
        <xdr:cNvPr id="947321" name="Line 30">
          <a:extLst>
            <a:ext uri="{FF2B5EF4-FFF2-40B4-BE49-F238E27FC236}">
              <a16:creationId xmlns:a16="http://schemas.microsoft.com/office/drawing/2014/main" id="{00000000-0008-0000-0100-000079740E00}"/>
            </a:ext>
          </a:extLst>
        </xdr:cNvPr>
        <xdr:cNvSpPr>
          <a:spLocks noChangeShapeType="1"/>
        </xdr:cNvSpPr>
      </xdr:nvSpPr>
      <xdr:spPr bwMode="auto">
        <a:xfrm rot="-5400000">
          <a:off x="73056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7322" name="Line 1">
          <a:extLst>
            <a:ext uri="{FF2B5EF4-FFF2-40B4-BE49-F238E27FC236}">
              <a16:creationId xmlns:a16="http://schemas.microsoft.com/office/drawing/2014/main" id="{00000000-0008-0000-0100-00007A7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7323" name="Line 1">
          <a:extLst>
            <a:ext uri="{FF2B5EF4-FFF2-40B4-BE49-F238E27FC236}">
              <a16:creationId xmlns:a16="http://schemas.microsoft.com/office/drawing/2014/main" id="{00000000-0008-0000-0100-00007B7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3273" name="Line 1">
          <a:extLst>
            <a:ext uri="{FF2B5EF4-FFF2-40B4-BE49-F238E27FC236}">
              <a16:creationId xmlns:a16="http://schemas.microsoft.com/office/drawing/2014/main" id="{00000000-0008-0000-0A00-0000A96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3274" name="Line 2">
          <a:extLst>
            <a:ext uri="{FF2B5EF4-FFF2-40B4-BE49-F238E27FC236}">
              <a16:creationId xmlns:a16="http://schemas.microsoft.com/office/drawing/2014/main" id="{00000000-0008-0000-0A00-0000AA6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3275" name="Line 3">
          <a:extLst>
            <a:ext uri="{FF2B5EF4-FFF2-40B4-BE49-F238E27FC236}">
              <a16:creationId xmlns:a16="http://schemas.microsoft.com/office/drawing/2014/main" id="{00000000-0008-0000-0A00-0000AB6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3276" name="Line 4">
          <a:extLst>
            <a:ext uri="{FF2B5EF4-FFF2-40B4-BE49-F238E27FC236}">
              <a16:creationId xmlns:a16="http://schemas.microsoft.com/office/drawing/2014/main" id="{00000000-0008-0000-0A00-0000AC6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3277" name="Line 5">
          <a:extLst>
            <a:ext uri="{FF2B5EF4-FFF2-40B4-BE49-F238E27FC236}">
              <a16:creationId xmlns:a16="http://schemas.microsoft.com/office/drawing/2014/main" id="{00000000-0008-0000-0A00-0000AD6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3278" name="Line 6">
          <a:extLst>
            <a:ext uri="{FF2B5EF4-FFF2-40B4-BE49-F238E27FC236}">
              <a16:creationId xmlns:a16="http://schemas.microsoft.com/office/drawing/2014/main" id="{00000000-0008-0000-0A00-0000AE6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3279" name="Line 7">
          <a:extLst>
            <a:ext uri="{FF2B5EF4-FFF2-40B4-BE49-F238E27FC236}">
              <a16:creationId xmlns:a16="http://schemas.microsoft.com/office/drawing/2014/main" id="{00000000-0008-0000-0A00-0000AF6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0" name="Line 8">
          <a:extLst>
            <a:ext uri="{FF2B5EF4-FFF2-40B4-BE49-F238E27FC236}">
              <a16:creationId xmlns:a16="http://schemas.microsoft.com/office/drawing/2014/main" id="{00000000-0008-0000-0A00-0000B0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3281" name="Line 9">
          <a:extLst>
            <a:ext uri="{FF2B5EF4-FFF2-40B4-BE49-F238E27FC236}">
              <a16:creationId xmlns:a16="http://schemas.microsoft.com/office/drawing/2014/main" id="{00000000-0008-0000-0A00-0000B16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2" name="Line 16">
          <a:extLst>
            <a:ext uri="{FF2B5EF4-FFF2-40B4-BE49-F238E27FC236}">
              <a16:creationId xmlns:a16="http://schemas.microsoft.com/office/drawing/2014/main" id="{00000000-0008-0000-0A00-0000B2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3283" name="Line 27">
          <a:extLst>
            <a:ext uri="{FF2B5EF4-FFF2-40B4-BE49-F238E27FC236}">
              <a16:creationId xmlns:a16="http://schemas.microsoft.com/office/drawing/2014/main" id="{00000000-0008-0000-0A00-0000B36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3284" name="Line 28">
          <a:extLst>
            <a:ext uri="{FF2B5EF4-FFF2-40B4-BE49-F238E27FC236}">
              <a16:creationId xmlns:a16="http://schemas.microsoft.com/office/drawing/2014/main" id="{00000000-0008-0000-0A00-0000B46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3285" name="Line 29">
          <a:extLst>
            <a:ext uri="{FF2B5EF4-FFF2-40B4-BE49-F238E27FC236}">
              <a16:creationId xmlns:a16="http://schemas.microsoft.com/office/drawing/2014/main" id="{00000000-0008-0000-0A00-0000B56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6" name="Line 78">
          <a:extLst>
            <a:ext uri="{FF2B5EF4-FFF2-40B4-BE49-F238E27FC236}">
              <a16:creationId xmlns:a16="http://schemas.microsoft.com/office/drawing/2014/main" id="{00000000-0008-0000-0A00-0000B6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7" name="Line 86">
          <a:extLst>
            <a:ext uri="{FF2B5EF4-FFF2-40B4-BE49-F238E27FC236}">
              <a16:creationId xmlns:a16="http://schemas.microsoft.com/office/drawing/2014/main" id="{00000000-0008-0000-0A00-0000B7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8" name="Line 109">
          <a:extLst>
            <a:ext uri="{FF2B5EF4-FFF2-40B4-BE49-F238E27FC236}">
              <a16:creationId xmlns:a16="http://schemas.microsoft.com/office/drawing/2014/main" id="{00000000-0008-0000-0A00-0000B8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9" name="Line 117">
          <a:extLst>
            <a:ext uri="{FF2B5EF4-FFF2-40B4-BE49-F238E27FC236}">
              <a16:creationId xmlns:a16="http://schemas.microsoft.com/office/drawing/2014/main" id="{00000000-0008-0000-0A00-0000B9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0" name="Line 140">
          <a:extLst>
            <a:ext uri="{FF2B5EF4-FFF2-40B4-BE49-F238E27FC236}">
              <a16:creationId xmlns:a16="http://schemas.microsoft.com/office/drawing/2014/main" id="{00000000-0008-0000-0A00-0000BA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1" name="Line 148">
          <a:extLst>
            <a:ext uri="{FF2B5EF4-FFF2-40B4-BE49-F238E27FC236}">
              <a16:creationId xmlns:a16="http://schemas.microsoft.com/office/drawing/2014/main" id="{00000000-0008-0000-0A00-0000BB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2" name="Line 171">
          <a:extLst>
            <a:ext uri="{FF2B5EF4-FFF2-40B4-BE49-F238E27FC236}">
              <a16:creationId xmlns:a16="http://schemas.microsoft.com/office/drawing/2014/main" id="{00000000-0008-0000-0A00-0000BC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3" name="Line 179">
          <a:extLst>
            <a:ext uri="{FF2B5EF4-FFF2-40B4-BE49-F238E27FC236}">
              <a16:creationId xmlns:a16="http://schemas.microsoft.com/office/drawing/2014/main" id="{00000000-0008-0000-0A00-0000BD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4" name="Line 202">
          <a:extLst>
            <a:ext uri="{FF2B5EF4-FFF2-40B4-BE49-F238E27FC236}">
              <a16:creationId xmlns:a16="http://schemas.microsoft.com/office/drawing/2014/main" id="{00000000-0008-0000-0A00-0000BE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3295" name="AutoShape 209">
          <a:extLst>
            <a:ext uri="{FF2B5EF4-FFF2-40B4-BE49-F238E27FC236}">
              <a16:creationId xmlns:a16="http://schemas.microsoft.com/office/drawing/2014/main" id="{00000000-0008-0000-0A00-0000BF6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6" name="Line 210">
          <a:extLst>
            <a:ext uri="{FF2B5EF4-FFF2-40B4-BE49-F238E27FC236}">
              <a16:creationId xmlns:a16="http://schemas.microsoft.com/office/drawing/2014/main" id="{00000000-0008-0000-0A00-0000C06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3297" name="AutoShape 212">
          <a:extLst>
            <a:ext uri="{FF2B5EF4-FFF2-40B4-BE49-F238E27FC236}">
              <a16:creationId xmlns:a16="http://schemas.microsoft.com/office/drawing/2014/main" id="{00000000-0008-0000-0A00-0000C164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3298" name="Line 213">
          <a:extLst>
            <a:ext uri="{FF2B5EF4-FFF2-40B4-BE49-F238E27FC236}">
              <a16:creationId xmlns:a16="http://schemas.microsoft.com/office/drawing/2014/main" id="{00000000-0008-0000-0A00-0000C264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3299" name="Line 224">
          <a:extLst>
            <a:ext uri="{FF2B5EF4-FFF2-40B4-BE49-F238E27FC236}">
              <a16:creationId xmlns:a16="http://schemas.microsoft.com/office/drawing/2014/main" id="{00000000-0008-0000-0A00-0000C364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43300" name="Line 222">
          <a:extLst>
            <a:ext uri="{FF2B5EF4-FFF2-40B4-BE49-F238E27FC236}">
              <a16:creationId xmlns:a16="http://schemas.microsoft.com/office/drawing/2014/main" id="{00000000-0008-0000-0A00-0000C464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3301" name="グループ化 41">
          <a:extLst>
            <a:ext uri="{FF2B5EF4-FFF2-40B4-BE49-F238E27FC236}">
              <a16:creationId xmlns:a16="http://schemas.microsoft.com/office/drawing/2014/main" id="{00000000-0008-0000-0A00-0000C5640E00}"/>
            </a:ext>
          </a:extLst>
        </xdr:cNvPr>
        <xdr:cNvGrpSpPr>
          <a:grpSpLocks/>
        </xdr:cNvGrpSpPr>
      </xdr:nvGrpSpPr>
      <xdr:grpSpPr bwMode="auto">
        <a:xfrm>
          <a:off x="1838325" y="2190750"/>
          <a:ext cx="657225" cy="638175"/>
          <a:chOff x="1447800" y="2186940"/>
          <a:chExt cx="58674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3302" name="Line 5">
          <a:extLst>
            <a:ext uri="{FF2B5EF4-FFF2-40B4-BE49-F238E27FC236}">
              <a16:creationId xmlns:a16="http://schemas.microsoft.com/office/drawing/2014/main" id="{00000000-0008-0000-0A00-0000C66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3303" name="Line 5">
          <a:extLst>
            <a:ext uri="{FF2B5EF4-FFF2-40B4-BE49-F238E27FC236}">
              <a16:creationId xmlns:a16="http://schemas.microsoft.com/office/drawing/2014/main" id="{00000000-0008-0000-0A00-0000C76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257175</xdr:rowOff>
    </xdr:from>
    <xdr:to>
      <xdr:col>23</xdr:col>
      <xdr:colOff>142875</xdr:colOff>
      <xdr:row>16</xdr:row>
      <xdr:rowOff>257175</xdr:rowOff>
    </xdr:to>
    <xdr:sp macro="" textlink="">
      <xdr:nvSpPr>
        <xdr:cNvPr id="943304" name="Line 224">
          <a:extLst>
            <a:ext uri="{FF2B5EF4-FFF2-40B4-BE49-F238E27FC236}">
              <a16:creationId xmlns:a16="http://schemas.microsoft.com/office/drawing/2014/main" id="{00000000-0008-0000-0A00-0000C8640E00}"/>
            </a:ext>
          </a:extLst>
        </xdr:cNvPr>
        <xdr:cNvSpPr>
          <a:spLocks noChangeShapeType="1"/>
        </xdr:cNvSpPr>
      </xdr:nvSpPr>
      <xdr:spPr bwMode="auto">
        <a:xfrm rot="-5400000">
          <a:off x="73675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3305" name="Line 1">
          <a:extLst>
            <a:ext uri="{FF2B5EF4-FFF2-40B4-BE49-F238E27FC236}">
              <a16:creationId xmlns:a16="http://schemas.microsoft.com/office/drawing/2014/main" id="{00000000-0008-0000-0A00-0000C96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3306" name="Line 1">
          <a:extLst>
            <a:ext uri="{FF2B5EF4-FFF2-40B4-BE49-F238E27FC236}">
              <a16:creationId xmlns:a16="http://schemas.microsoft.com/office/drawing/2014/main" id="{00000000-0008-0000-0A00-0000CA6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4296" name="Line 1">
          <a:extLst>
            <a:ext uri="{FF2B5EF4-FFF2-40B4-BE49-F238E27FC236}">
              <a16:creationId xmlns:a16="http://schemas.microsoft.com/office/drawing/2014/main" id="{00000000-0008-0000-0B00-0000A86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4297" name="Line 2">
          <a:extLst>
            <a:ext uri="{FF2B5EF4-FFF2-40B4-BE49-F238E27FC236}">
              <a16:creationId xmlns:a16="http://schemas.microsoft.com/office/drawing/2014/main" id="{00000000-0008-0000-0B00-0000A96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4298" name="Line 3">
          <a:extLst>
            <a:ext uri="{FF2B5EF4-FFF2-40B4-BE49-F238E27FC236}">
              <a16:creationId xmlns:a16="http://schemas.microsoft.com/office/drawing/2014/main" id="{00000000-0008-0000-0B00-0000AA6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4299" name="Line 4">
          <a:extLst>
            <a:ext uri="{FF2B5EF4-FFF2-40B4-BE49-F238E27FC236}">
              <a16:creationId xmlns:a16="http://schemas.microsoft.com/office/drawing/2014/main" id="{00000000-0008-0000-0B00-0000AB6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4300" name="Line 5">
          <a:extLst>
            <a:ext uri="{FF2B5EF4-FFF2-40B4-BE49-F238E27FC236}">
              <a16:creationId xmlns:a16="http://schemas.microsoft.com/office/drawing/2014/main" id="{00000000-0008-0000-0B00-0000AC6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4301" name="Line 6">
          <a:extLst>
            <a:ext uri="{FF2B5EF4-FFF2-40B4-BE49-F238E27FC236}">
              <a16:creationId xmlns:a16="http://schemas.microsoft.com/office/drawing/2014/main" id="{00000000-0008-0000-0B00-0000AD6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4302" name="Line 7">
          <a:extLst>
            <a:ext uri="{FF2B5EF4-FFF2-40B4-BE49-F238E27FC236}">
              <a16:creationId xmlns:a16="http://schemas.microsoft.com/office/drawing/2014/main" id="{00000000-0008-0000-0B00-0000AE6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03" name="Line 8">
          <a:extLst>
            <a:ext uri="{FF2B5EF4-FFF2-40B4-BE49-F238E27FC236}">
              <a16:creationId xmlns:a16="http://schemas.microsoft.com/office/drawing/2014/main" id="{00000000-0008-0000-0B00-0000AF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4304" name="Line 9">
          <a:extLst>
            <a:ext uri="{FF2B5EF4-FFF2-40B4-BE49-F238E27FC236}">
              <a16:creationId xmlns:a16="http://schemas.microsoft.com/office/drawing/2014/main" id="{00000000-0008-0000-0B00-0000B06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05" name="Line 16">
          <a:extLst>
            <a:ext uri="{FF2B5EF4-FFF2-40B4-BE49-F238E27FC236}">
              <a16:creationId xmlns:a16="http://schemas.microsoft.com/office/drawing/2014/main" id="{00000000-0008-0000-0B00-0000B1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4306" name="Line 27">
          <a:extLst>
            <a:ext uri="{FF2B5EF4-FFF2-40B4-BE49-F238E27FC236}">
              <a16:creationId xmlns:a16="http://schemas.microsoft.com/office/drawing/2014/main" id="{00000000-0008-0000-0B00-0000B26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4307" name="Line 28">
          <a:extLst>
            <a:ext uri="{FF2B5EF4-FFF2-40B4-BE49-F238E27FC236}">
              <a16:creationId xmlns:a16="http://schemas.microsoft.com/office/drawing/2014/main" id="{00000000-0008-0000-0B00-0000B36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4308" name="Line 29">
          <a:extLst>
            <a:ext uri="{FF2B5EF4-FFF2-40B4-BE49-F238E27FC236}">
              <a16:creationId xmlns:a16="http://schemas.microsoft.com/office/drawing/2014/main" id="{00000000-0008-0000-0B00-0000B46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09" name="Line 78">
          <a:extLst>
            <a:ext uri="{FF2B5EF4-FFF2-40B4-BE49-F238E27FC236}">
              <a16:creationId xmlns:a16="http://schemas.microsoft.com/office/drawing/2014/main" id="{00000000-0008-0000-0B00-0000B5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0" name="Line 86">
          <a:extLst>
            <a:ext uri="{FF2B5EF4-FFF2-40B4-BE49-F238E27FC236}">
              <a16:creationId xmlns:a16="http://schemas.microsoft.com/office/drawing/2014/main" id="{00000000-0008-0000-0B00-0000B6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1" name="Line 109">
          <a:extLst>
            <a:ext uri="{FF2B5EF4-FFF2-40B4-BE49-F238E27FC236}">
              <a16:creationId xmlns:a16="http://schemas.microsoft.com/office/drawing/2014/main" id="{00000000-0008-0000-0B00-0000B7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2" name="Line 117">
          <a:extLst>
            <a:ext uri="{FF2B5EF4-FFF2-40B4-BE49-F238E27FC236}">
              <a16:creationId xmlns:a16="http://schemas.microsoft.com/office/drawing/2014/main" id="{00000000-0008-0000-0B00-0000B8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3" name="Line 140">
          <a:extLst>
            <a:ext uri="{FF2B5EF4-FFF2-40B4-BE49-F238E27FC236}">
              <a16:creationId xmlns:a16="http://schemas.microsoft.com/office/drawing/2014/main" id="{00000000-0008-0000-0B00-0000B9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4" name="Line 148">
          <a:extLst>
            <a:ext uri="{FF2B5EF4-FFF2-40B4-BE49-F238E27FC236}">
              <a16:creationId xmlns:a16="http://schemas.microsoft.com/office/drawing/2014/main" id="{00000000-0008-0000-0B00-0000BA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5" name="Line 171">
          <a:extLst>
            <a:ext uri="{FF2B5EF4-FFF2-40B4-BE49-F238E27FC236}">
              <a16:creationId xmlns:a16="http://schemas.microsoft.com/office/drawing/2014/main" id="{00000000-0008-0000-0B00-0000BB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6" name="Line 179">
          <a:extLst>
            <a:ext uri="{FF2B5EF4-FFF2-40B4-BE49-F238E27FC236}">
              <a16:creationId xmlns:a16="http://schemas.microsoft.com/office/drawing/2014/main" id="{00000000-0008-0000-0B00-0000BC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7" name="Line 202">
          <a:extLst>
            <a:ext uri="{FF2B5EF4-FFF2-40B4-BE49-F238E27FC236}">
              <a16:creationId xmlns:a16="http://schemas.microsoft.com/office/drawing/2014/main" id="{00000000-0008-0000-0B00-0000BD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4318" name="AutoShape 209">
          <a:extLst>
            <a:ext uri="{FF2B5EF4-FFF2-40B4-BE49-F238E27FC236}">
              <a16:creationId xmlns:a16="http://schemas.microsoft.com/office/drawing/2014/main" id="{00000000-0008-0000-0B00-0000BE6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9" name="Line 210">
          <a:extLst>
            <a:ext uri="{FF2B5EF4-FFF2-40B4-BE49-F238E27FC236}">
              <a16:creationId xmlns:a16="http://schemas.microsoft.com/office/drawing/2014/main" id="{00000000-0008-0000-0B00-0000BF6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44320" name="AutoShape 212">
          <a:extLst>
            <a:ext uri="{FF2B5EF4-FFF2-40B4-BE49-F238E27FC236}">
              <a16:creationId xmlns:a16="http://schemas.microsoft.com/office/drawing/2014/main" id="{00000000-0008-0000-0B00-0000C0680E00}"/>
            </a:ext>
          </a:extLst>
        </xdr:cNvPr>
        <xdr:cNvSpPr>
          <a:spLocks/>
        </xdr:cNvSpPr>
      </xdr:nvSpPr>
      <xdr:spPr bwMode="auto">
        <a:xfrm>
          <a:off x="132111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4321" name="Line 213">
          <a:extLst>
            <a:ext uri="{FF2B5EF4-FFF2-40B4-BE49-F238E27FC236}">
              <a16:creationId xmlns:a16="http://schemas.microsoft.com/office/drawing/2014/main" id="{00000000-0008-0000-0B00-0000C168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44322" name="Line 224">
          <a:extLst>
            <a:ext uri="{FF2B5EF4-FFF2-40B4-BE49-F238E27FC236}">
              <a16:creationId xmlns:a16="http://schemas.microsoft.com/office/drawing/2014/main" id="{00000000-0008-0000-0B00-0000C268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4323" name="Line 222">
          <a:extLst>
            <a:ext uri="{FF2B5EF4-FFF2-40B4-BE49-F238E27FC236}">
              <a16:creationId xmlns:a16="http://schemas.microsoft.com/office/drawing/2014/main" id="{00000000-0008-0000-0B00-0000C36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44324" name="グループ化 41">
          <a:extLst>
            <a:ext uri="{FF2B5EF4-FFF2-40B4-BE49-F238E27FC236}">
              <a16:creationId xmlns:a16="http://schemas.microsoft.com/office/drawing/2014/main" id="{00000000-0008-0000-0B00-0000C468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44325" name="Line 5">
          <a:extLst>
            <a:ext uri="{FF2B5EF4-FFF2-40B4-BE49-F238E27FC236}">
              <a16:creationId xmlns:a16="http://schemas.microsoft.com/office/drawing/2014/main" id="{00000000-0008-0000-0B00-0000C568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44326" name="Line 5">
          <a:extLst>
            <a:ext uri="{FF2B5EF4-FFF2-40B4-BE49-F238E27FC236}">
              <a16:creationId xmlns:a16="http://schemas.microsoft.com/office/drawing/2014/main" id="{00000000-0008-0000-0B00-0000C668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4327" name="Line 224">
          <a:extLst>
            <a:ext uri="{FF2B5EF4-FFF2-40B4-BE49-F238E27FC236}">
              <a16:creationId xmlns:a16="http://schemas.microsoft.com/office/drawing/2014/main" id="{00000000-0008-0000-0B00-0000C768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4328" name="Line 1">
          <a:extLst>
            <a:ext uri="{FF2B5EF4-FFF2-40B4-BE49-F238E27FC236}">
              <a16:creationId xmlns:a16="http://schemas.microsoft.com/office/drawing/2014/main" id="{00000000-0008-0000-0B00-0000C86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4329" name="Line 1">
          <a:extLst>
            <a:ext uri="{FF2B5EF4-FFF2-40B4-BE49-F238E27FC236}">
              <a16:creationId xmlns:a16="http://schemas.microsoft.com/office/drawing/2014/main" id="{00000000-0008-0000-0B00-0000C96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5319" name="Line 1">
          <a:extLst>
            <a:ext uri="{FF2B5EF4-FFF2-40B4-BE49-F238E27FC236}">
              <a16:creationId xmlns:a16="http://schemas.microsoft.com/office/drawing/2014/main" id="{00000000-0008-0000-0C00-0000A76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5320" name="Line 2">
          <a:extLst>
            <a:ext uri="{FF2B5EF4-FFF2-40B4-BE49-F238E27FC236}">
              <a16:creationId xmlns:a16="http://schemas.microsoft.com/office/drawing/2014/main" id="{00000000-0008-0000-0C00-0000A86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5321" name="Line 3">
          <a:extLst>
            <a:ext uri="{FF2B5EF4-FFF2-40B4-BE49-F238E27FC236}">
              <a16:creationId xmlns:a16="http://schemas.microsoft.com/office/drawing/2014/main" id="{00000000-0008-0000-0C00-0000A96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5322" name="Line 4">
          <a:extLst>
            <a:ext uri="{FF2B5EF4-FFF2-40B4-BE49-F238E27FC236}">
              <a16:creationId xmlns:a16="http://schemas.microsoft.com/office/drawing/2014/main" id="{00000000-0008-0000-0C00-0000AA6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5323" name="Line 5">
          <a:extLst>
            <a:ext uri="{FF2B5EF4-FFF2-40B4-BE49-F238E27FC236}">
              <a16:creationId xmlns:a16="http://schemas.microsoft.com/office/drawing/2014/main" id="{00000000-0008-0000-0C00-0000AB6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5324" name="Line 6">
          <a:extLst>
            <a:ext uri="{FF2B5EF4-FFF2-40B4-BE49-F238E27FC236}">
              <a16:creationId xmlns:a16="http://schemas.microsoft.com/office/drawing/2014/main" id="{00000000-0008-0000-0C00-0000AC6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5325" name="Line 7">
          <a:extLst>
            <a:ext uri="{FF2B5EF4-FFF2-40B4-BE49-F238E27FC236}">
              <a16:creationId xmlns:a16="http://schemas.microsoft.com/office/drawing/2014/main" id="{00000000-0008-0000-0C00-0000AD6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26" name="Line 8">
          <a:extLst>
            <a:ext uri="{FF2B5EF4-FFF2-40B4-BE49-F238E27FC236}">
              <a16:creationId xmlns:a16="http://schemas.microsoft.com/office/drawing/2014/main" id="{00000000-0008-0000-0C00-0000AE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5327" name="Line 9">
          <a:extLst>
            <a:ext uri="{FF2B5EF4-FFF2-40B4-BE49-F238E27FC236}">
              <a16:creationId xmlns:a16="http://schemas.microsoft.com/office/drawing/2014/main" id="{00000000-0008-0000-0C00-0000AF6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28" name="Line 16">
          <a:extLst>
            <a:ext uri="{FF2B5EF4-FFF2-40B4-BE49-F238E27FC236}">
              <a16:creationId xmlns:a16="http://schemas.microsoft.com/office/drawing/2014/main" id="{00000000-0008-0000-0C00-0000B0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5329" name="Line 27">
          <a:extLst>
            <a:ext uri="{FF2B5EF4-FFF2-40B4-BE49-F238E27FC236}">
              <a16:creationId xmlns:a16="http://schemas.microsoft.com/office/drawing/2014/main" id="{00000000-0008-0000-0C00-0000B16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5330" name="Line 28">
          <a:extLst>
            <a:ext uri="{FF2B5EF4-FFF2-40B4-BE49-F238E27FC236}">
              <a16:creationId xmlns:a16="http://schemas.microsoft.com/office/drawing/2014/main" id="{00000000-0008-0000-0C00-0000B26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5331" name="Line 29">
          <a:extLst>
            <a:ext uri="{FF2B5EF4-FFF2-40B4-BE49-F238E27FC236}">
              <a16:creationId xmlns:a16="http://schemas.microsoft.com/office/drawing/2014/main" id="{00000000-0008-0000-0C00-0000B36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2" name="Line 77">
          <a:extLst>
            <a:ext uri="{FF2B5EF4-FFF2-40B4-BE49-F238E27FC236}">
              <a16:creationId xmlns:a16="http://schemas.microsoft.com/office/drawing/2014/main" id="{00000000-0008-0000-0C00-0000B4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3" name="Line 85">
          <a:extLst>
            <a:ext uri="{FF2B5EF4-FFF2-40B4-BE49-F238E27FC236}">
              <a16:creationId xmlns:a16="http://schemas.microsoft.com/office/drawing/2014/main" id="{00000000-0008-0000-0C00-0000B5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4" name="Line 108">
          <a:extLst>
            <a:ext uri="{FF2B5EF4-FFF2-40B4-BE49-F238E27FC236}">
              <a16:creationId xmlns:a16="http://schemas.microsoft.com/office/drawing/2014/main" id="{00000000-0008-0000-0C00-0000B6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5" name="Line 116">
          <a:extLst>
            <a:ext uri="{FF2B5EF4-FFF2-40B4-BE49-F238E27FC236}">
              <a16:creationId xmlns:a16="http://schemas.microsoft.com/office/drawing/2014/main" id="{00000000-0008-0000-0C00-0000B7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6" name="Line 139">
          <a:extLst>
            <a:ext uri="{FF2B5EF4-FFF2-40B4-BE49-F238E27FC236}">
              <a16:creationId xmlns:a16="http://schemas.microsoft.com/office/drawing/2014/main" id="{00000000-0008-0000-0C00-0000B8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7" name="Line 147">
          <a:extLst>
            <a:ext uri="{FF2B5EF4-FFF2-40B4-BE49-F238E27FC236}">
              <a16:creationId xmlns:a16="http://schemas.microsoft.com/office/drawing/2014/main" id="{00000000-0008-0000-0C00-0000B9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8" name="Line 170">
          <a:extLst>
            <a:ext uri="{FF2B5EF4-FFF2-40B4-BE49-F238E27FC236}">
              <a16:creationId xmlns:a16="http://schemas.microsoft.com/office/drawing/2014/main" id="{00000000-0008-0000-0C00-0000BA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9" name="Line 178">
          <a:extLst>
            <a:ext uri="{FF2B5EF4-FFF2-40B4-BE49-F238E27FC236}">
              <a16:creationId xmlns:a16="http://schemas.microsoft.com/office/drawing/2014/main" id="{00000000-0008-0000-0C00-0000BB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40" name="Line 201">
          <a:extLst>
            <a:ext uri="{FF2B5EF4-FFF2-40B4-BE49-F238E27FC236}">
              <a16:creationId xmlns:a16="http://schemas.microsoft.com/office/drawing/2014/main" id="{00000000-0008-0000-0C00-0000BC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5341" name="AutoShape 208">
          <a:extLst>
            <a:ext uri="{FF2B5EF4-FFF2-40B4-BE49-F238E27FC236}">
              <a16:creationId xmlns:a16="http://schemas.microsoft.com/office/drawing/2014/main" id="{00000000-0008-0000-0C00-0000BD6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42" name="Line 209">
          <a:extLst>
            <a:ext uri="{FF2B5EF4-FFF2-40B4-BE49-F238E27FC236}">
              <a16:creationId xmlns:a16="http://schemas.microsoft.com/office/drawing/2014/main" id="{00000000-0008-0000-0C00-0000BE6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45343" name="AutoShape 211">
          <a:extLst>
            <a:ext uri="{FF2B5EF4-FFF2-40B4-BE49-F238E27FC236}">
              <a16:creationId xmlns:a16="http://schemas.microsoft.com/office/drawing/2014/main" id="{00000000-0008-0000-0C00-0000BF6C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45344" name="Line 212">
          <a:extLst>
            <a:ext uri="{FF2B5EF4-FFF2-40B4-BE49-F238E27FC236}">
              <a16:creationId xmlns:a16="http://schemas.microsoft.com/office/drawing/2014/main" id="{00000000-0008-0000-0C00-0000C06C0E00}"/>
            </a:ext>
          </a:extLst>
        </xdr:cNvPr>
        <xdr:cNvSpPr>
          <a:spLocks noChangeShapeType="1"/>
        </xdr:cNvSpPr>
      </xdr:nvSpPr>
      <xdr:spPr bwMode="auto">
        <a:xfrm flipH="1">
          <a:off x="132111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45345" name="Line 223">
          <a:extLst>
            <a:ext uri="{FF2B5EF4-FFF2-40B4-BE49-F238E27FC236}">
              <a16:creationId xmlns:a16="http://schemas.microsoft.com/office/drawing/2014/main" id="{00000000-0008-0000-0C00-0000C16C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5346" name="Line 221">
          <a:extLst>
            <a:ext uri="{FF2B5EF4-FFF2-40B4-BE49-F238E27FC236}">
              <a16:creationId xmlns:a16="http://schemas.microsoft.com/office/drawing/2014/main" id="{00000000-0008-0000-0C00-0000C26C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5347" name="グループ化 41">
          <a:extLst>
            <a:ext uri="{FF2B5EF4-FFF2-40B4-BE49-F238E27FC236}">
              <a16:creationId xmlns:a16="http://schemas.microsoft.com/office/drawing/2014/main" id="{00000000-0008-0000-0C00-0000C36C0E00}"/>
            </a:ext>
          </a:extLst>
        </xdr:cNvPr>
        <xdr:cNvGrpSpPr>
          <a:grpSpLocks/>
        </xdr:cNvGrpSpPr>
      </xdr:nvGrpSpPr>
      <xdr:grpSpPr bwMode="auto">
        <a:xfrm>
          <a:off x="1838325" y="2190750"/>
          <a:ext cx="657225" cy="638175"/>
          <a:chOff x="1447800" y="2186940"/>
          <a:chExt cx="58674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5348" name="Line 5">
          <a:extLst>
            <a:ext uri="{FF2B5EF4-FFF2-40B4-BE49-F238E27FC236}">
              <a16:creationId xmlns:a16="http://schemas.microsoft.com/office/drawing/2014/main" id="{00000000-0008-0000-0C00-0000C46C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5349" name="Line 5">
          <a:extLst>
            <a:ext uri="{FF2B5EF4-FFF2-40B4-BE49-F238E27FC236}">
              <a16:creationId xmlns:a16="http://schemas.microsoft.com/office/drawing/2014/main" id="{00000000-0008-0000-0C00-0000C56C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5350" name="Line 223">
          <a:extLst>
            <a:ext uri="{FF2B5EF4-FFF2-40B4-BE49-F238E27FC236}">
              <a16:creationId xmlns:a16="http://schemas.microsoft.com/office/drawing/2014/main" id="{00000000-0008-0000-0C00-0000C66C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5351" name="Line 1">
          <a:extLst>
            <a:ext uri="{FF2B5EF4-FFF2-40B4-BE49-F238E27FC236}">
              <a16:creationId xmlns:a16="http://schemas.microsoft.com/office/drawing/2014/main" id="{00000000-0008-0000-0C00-0000C76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5352" name="Line 1">
          <a:extLst>
            <a:ext uri="{FF2B5EF4-FFF2-40B4-BE49-F238E27FC236}">
              <a16:creationId xmlns:a16="http://schemas.microsoft.com/office/drawing/2014/main" id="{00000000-0008-0000-0C00-0000C86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6343" name="Line 1">
          <a:extLst>
            <a:ext uri="{FF2B5EF4-FFF2-40B4-BE49-F238E27FC236}">
              <a16:creationId xmlns:a16="http://schemas.microsoft.com/office/drawing/2014/main" id="{00000000-0008-0000-0D00-0000A770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6344" name="Line 2">
          <a:extLst>
            <a:ext uri="{FF2B5EF4-FFF2-40B4-BE49-F238E27FC236}">
              <a16:creationId xmlns:a16="http://schemas.microsoft.com/office/drawing/2014/main" id="{00000000-0008-0000-0D00-0000A87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6345" name="Line 3">
          <a:extLst>
            <a:ext uri="{FF2B5EF4-FFF2-40B4-BE49-F238E27FC236}">
              <a16:creationId xmlns:a16="http://schemas.microsoft.com/office/drawing/2014/main" id="{00000000-0008-0000-0D00-0000A97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6346" name="Line 4">
          <a:extLst>
            <a:ext uri="{FF2B5EF4-FFF2-40B4-BE49-F238E27FC236}">
              <a16:creationId xmlns:a16="http://schemas.microsoft.com/office/drawing/2014/main" id="{00000000-0008-0000-0D00-0000AA7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6347" name="Line 5">
          <a:extLst>
            <a:ext uri="{FF2B5EF4-FFF2-40B4-BE49-F238E27FC236}">
              <a16:creationId xmlns:a16="http://schemas.microsoft.com/office/drawing/2014/main" id="{00000000-0008-0000-0D00-0000AB7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6348" name="Line 6">
          <a:extLst>
            <a:ext uri="{FF2B5EF4-FFF2-40B4-BE49-F238E27FC236}">
              <a16:creationId xmlns:a16="http://schemas.microsoft.com/office/drawing/2014/main" id="{00000000-0008-0000-0D00-0000AC7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6349" name="Line 7">
          <a:extLst>
            <a:ext uri="{FF2B5EF4-FFF2-40B4-BE49-F238E27FC236}">
              <a16:creationId xmlns:a16="http://schemas.microsoft.com/office/drawing/2014/main" id="{00000000-0008-0000-0D00-0000AD70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0" name="Line 8">
          <a:extLst>
            <a:ext uri="{FF2B5EF4-FFF2-40B4-BE49-F238E27FC236}">
              <a16:creationId xmlns:a16="http://schemas.microsoft.com/office/drawing/2014/main" id="{00000000-0008-0000-0D00-0000AE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6351" name="Line 9">
          <a:extLst>
            <a:ext uri="{FF2B5EF4-FFF2-40B4-BE49-F238E27FC236}">
              <a16:creationId xmlns:a16="http://schemas.microsoft.com/office/drawing/2014/main" id="{00000000-0008-0000-0D00-0000AF70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2" name="Line 16">
          <a:extLst>
            <a:ext uri="{FF2B5EF4-FFF2-40B4-BE49-F238E27FC236}">
              <a16:creationId xmlns:a16="http://schemas.microsoft.com/office/drawing/2014/main" id="{00000000-0008-0000-0D00-0000B0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6353" name="Line 27">
          <a:extLst>
            <a:ext uri="{FF2B5EF4-FFF2-40B4-BE49-F238E27FC236}">
              <a16:creationId xmlns:a16="http://schemas.microsoft.com/office/drawing/2014/main" id="{00000000-0008-0000-0D00-0000B17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6354" name="Line 28">
          <a:extLst>
            <a:ext uri="{FF2B5EF4-FFF2-40B4-BE49-F238E27FC236}">
              <a16:creationId xmlns:a16="http://schemas.microsoft.com/office/drawing/2014/main" id="{00000000-0008-0000-0D00-0000B27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6355" name="Line 29">
          <a:extLst>
            <a:ext uri="{FF2B5EF4-FFF2-40B4-BE49-F238E27FC236}">
              <a16:creationId xmlns:a16="http://schemas.microsoft.com/office/drawing/2014/main" id="{00000000-0008-0000-0D00-0000B37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6" name="Line 77">
          <a:extLst>
            <a:ext uri="{FF2B5EF4-FFF2-40B4-BE49-F238E27FC236}">
              <a16:creationId xmlns:a16="http://schemas.microsoft.com/office/drawing/2014/main" id="{00000000-0008-0000-0D00-0000B4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7" name="Line 85">
          <a:extLst>
            <a:ext uri="{FF2B5EF4-FFF2-40B4-BE49-F238E27FC236}">
              <a16:creationId xmlns:a16="http://schemas.microsoft.com/office/drawing/2014/main" id="{00000000-0008-0000-0D00-0000B5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8" name="Line 108">
          <a:extLst>
            <a:ext uri="{FF2B5EF4-FFF2-40B4-BE49-F238E27FC236}">
              <a16:creationId xmlns:a16="http://schemas.microsoft.com/office/drawing/2014/main" id="{00000000-0008-0000-0D00-0000B6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9" name="Line 116">
          <a:extLst>
            <a:ext uri="{FF2B5EF4-FFF2-40B4-BE49-F238E27FC236}">
              <a16:creationId xmlns:a16="http://schemas.microsoft.com/office/drawing/2014/main" id="{00000000-0008-0000-0D00-0000B7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0" name="Line 139">
          <a:extLst>
            <a:ext uri="{FF2B5EF4-FFF2-40B4-BE49-F238E27FC236}">
              <a16:creationId xmlns:a16="http://schemas.microsoft.com/office/drawing/2014/main" id="{00000000-0008-0000-0D00-0000B8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1" name="Line 147">
          <a:extLst>
            <a:ext uri="{FF2B5EF4-FFF2-40B4-BE49-F238E27FC236}">
              <a16:creationId xmlns:a16="http://schemas.microsoft.com/office/drawing/2014/main" id="{00000000-0008-0000-0D00-0000B9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2" name="Line 170">
          <a:extLst>
            <a:ext uri="{FF2B5EF4-FFF2-40B4-BE49-F238E27FC236}">
              <a16:creationId xmlns:a16="http://schemas.microsoft.com/office/drawing/2014/main" id="{00000000-0008-0000-0D00-0000BA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3" name="Line 178">
          <a:extLst>
            <a:ext uri="{FF2B5EF4-FFF2-40B4-BE49-F238E27FC236}">
              <a16:creationId xmlns:a16="http://schemas.microsoft.com/office/drawing/2014/main" id="{00000000-0008-0000-0D00-0000BB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4" name="Line 201">
          <a:extLst>
            <a:ext uri="{FF2B5EF4-FFF2-40B4-BE49-F238E27FC236}">
              <a16:creationId xmlns:a16="http://schemas.microsoft.com/office/drawing/2014/main" id="{00000000-0008-0000-0D00-0000BC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6365" name="AutoShape 208">
          <a:extLst>
            <a:ext uri="{FF2B5EF4-FFF2-40B4-BE49-F238E27FC236}">
              <a16:creationId xmlns:a16="http://schemas.microsoft.com/office/drawing/2014/main" id="{00000000-0008-0000-0D00-0000BD70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6" name="Line 209">
          <a:extLst>
            <a:ext uri="{FF2B5EF4-FFF2-40B4-BE49-F238E27FC236}">
              <a16:creationId xmlns:a16="http://schemas.microsoft.com/office/drawing/2014/main" id="{00000000-0008-0000-0D00-0000BE70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46367" name="AutoShape 211">
          <a:extLst>
            <a:ext uri="{FF2B5EF4-FFF2-40B4-BE49-F238E27FC236}">
              <a16:creationId xmlns:a16="http://schemas.microsoft.com/office/drawing/2014/main" id="{00000000-0008-0000-0D00-0000BF70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6368" name="Line 212">
          <a:extLst>
            <a:ext uri="{FF2B5EF4-FFF2-40B4-BE49-F238E27FC236}">
              <a16:creationId xmlns:a16="http://schemas.microsoft.com/office/drawing/2014/main" id="{00000000-0008-0000-0D00-0000C070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6369" name="Line 223">
          <a:extLst>
            <a:ext uri="{FF2B5EF4-FFF2-40B4-BE49-F238E27FC236}">
              <a16:creationId xmlns:a16="http://schemas.microsoft.com/office/drawing/2014/main" id="{00000000-0008-0000-0D00-0000C170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6370" name="Line 221">
          <a:extLst>
            <a:ext uri="{FF2B5EF4-FFF2-40B4-BE49-F238E27FC236}">
              <a16:creationId xmlns:a16="http://schemas.microsoft.com/office/drawing/2014/main" id="{00000000-0008-0000-0D00-0000C270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133350</xdr:rowOff>
    </xdr:to>
    <xdr:grpSp>
      <xdr:nvGrpSpPr>
        <xdr:cNvPr id="946371" name="グループ化 41">
          <a:extLst>
            <a:ext uri="{FF2B5EF4-FFF2-40B4-BE49-F238E27FC236}">
              <a16:creationId xmlns:a16="http://schemas.microsoft.com/office/drawing/2014/main" id="{00000000-0008-0000-0D00-0000C3700E00}"/>
            </a:ext>
          </a:extLst>
        </xdr:cNvPr>
        <xdr:cNvGrpSpPr>
          <a:grpSpLocks/>
        </xdr:cNvGrpSpPr>
      </xdr:nvGrpSpPr>
      <xdr:grpSpPr bwMode="auto">
        <a:xfrm>
          <a:off x="1838325" y="2181225"/>
          <a:ext cx="657225" cy="628650"/>
          <a:chOff x="1447800" y="2171700"/>
          <a:chExt cx="58674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447800" y="28041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403681"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711408" y="21812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46372" name="Line 5">
          <a:extLst>
            <a:ext uri="{FF2B5EF4-FFF2-40B4-BE49-F238E27FC236}">
              <a16:creationId xmlns:a16="http://schemas.microsoft.com/office/drawing/2014/main" id="{00000000-0008-0000-0D00-0000C470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57150</xdr:rowOff>
    </xdr:from>
    <xdr:to>
      <xdr:col>5</xdr:col>
      <xdr:colOff>0</xdr:colOff>
      <xdr:row>10</xdr:row>
      <xdr:rowOff>57150</xdr:rowOff>
    </xdr:to>
    <xdr:sp macro="" textlink="">
      <xdr:nvSpPr>
        <xdr:cNvPr id="946373" name="Line 5">
          <a:extLst>
            <a:ext uri="{FF2B5EF4-FFF2-40B4-BE49-F238E27FC236}">
              <a16:creationId xmlns:a16="http://schemas.microsoft.com/office/drawing/2014/main" id="{00000000-0008-0000-0D00-0000C5700E00}"/>
            </a:ext>
          </a:extLst>
        </xdr:cNvPr>
        <xdr:cNvSpPr>
          <a:spLocks noChangeShapeType="1"/>
        </xdr:cNvSpPr>
      </xdr:nvSpPr>
      <xdr:spPr bwMode="auto">
        <a:xfrm rot="-5400000">
          <a:off x="2333625" y="25622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247650</xdr:rowOff>
    </xdr:from>
    <xdr:to>
      <xdr:col>23</xdr:col>
      <xdr:colOff>133350</xdr:colOff>
      <xdr:row>16</xdr:row>
      <xdr:rowOff>247650</xdr:rowOff>
    </xdr:to>
    <xdr:sp macro="" textlink="">
      <xdr:nvSpPr>
        <xdr:cNvPr id="946374" name="Line 223">
          <a:extLst>
            <a:ext uri="{FF2B5EF4-FFF2-40B4-BE49-F238E27FC236}">
              <a16:creationId xmlns:a16="http://schemas.microsoft.com/office/drawing/2014/main" id="{00000000-0008-0000-0D00-0000C6700E00}"/>
            </a:ext>
          </a:extLst>
        </xdr:cNvPr>
        <xdr:cNvSpPr>
          <a:spLocks noChangeShapeType="1"/>
        </xdr:cNvSpPr>
      </xdr:nvSpPr>
      <xdr:spPr bwMode="auto">
        <a:xfrm rot="-5400000">
          <a:off x="73533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6375" name="Line 1">
          <a:extLst>
            <a:ext uri="{FF2B5EF4-FFF2-40B4-BE49-F238E27FC236}">
              <a16:creationId xmlns:a16="http://schemas.microsoft.com/office/drawing/2014/main" id="{00000000-0008-0000-0D00-0000C770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6376" name="Line 1">
          <a:extLst>
            <a:ext uri="{FF2B5EF4-FFF2-40B4-BE49-F238E27FC236}">
              <a16:creationId xmlns:a16="http://schemas.microsoft.com/office/drawing/2014/main" id="{00000000-0008-0000-0D00-0000C870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3445" name="Line 1">
          <a:extLst>
            <a:ext uri="{FF2B5EF4-FFF2-40B4-BE49-F238E27FC236}">
              <a16:creationId xmlns:a16="http://schemas.microsoft.com/office/drawing/2014/main" id="{00000000-0008-0000-0E00-0000453E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3446" name="Line 2">
          <a:extLst>
            <a:ext uri="{FF2B5EF4-FFF2-40B4-BE49-F238E27FC236}">
              <a16:creationId xmlns:a16="http://schemas.microsoft.com/office/drawing/2014/main" id="{00000000-0008-0000-0E00-0000463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3447" name="Line 3">
          <a:extLst>
            <a:ext uri="{FF2B5EF4-FFF2-40B4-BE49-F238E27FC236}">
              <a16:creationId xmlns:a16="http://schemas.microsoft.com/office/drawing/2014/main" id="{00000000-0008-0000-0E00-0000473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3448" name="Line 4">
          <a:extLst>
            <a:ext uri="{FF2B5EF4-FFF2-40B4-BE49-F238E27FC236}">
              <a16:creationId xmlns:a16="http://schemas.microsoft.com/office/drawing/2014/main" id="{00000000-0008-0000-0E00-0000483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3449" name="Line 5">
          <a:extLst>
            <a:ext uri="{FF2B5EF4-FFF2-40B4-BE49-F238E27FC236}">
              <a16:creationId xmlns:a16="http://schemas.microsoft.com/office/drawing/2014/main" id="{00000000-0008-0000-0E00-0000493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3450" name="Line 6">
          <a:extLst>
            <a:ext uri="{FF2B5EF4-FFF2-40B4-BE49-F238E27FC236}">
              <a16:creationId xmlns:a16="http://schemas.microsoft.com/office/drawing/2014/main" id="{00000000-0008-0000-0E00-00004A3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3451" name="Line 7">
          <a:extLst>
            <a:ext uri="{FF2B5EF4-FFF2-40B4-BE49-F238E27FC236}">
              <a16:creationId xmlns:a16="http://schemas.microsoft.com/office/drawing/2014/main" id="{00000000-0008-0000-0E00-00004B3E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3452" name="Line 8">
          <a:extLst>
            <a:ext uri="{FF2B5EF4-FFF2-40B4-BE49-F238E27FC236}">
              <a16:creationId xmlns:a16="http://schemas.microsoft.com/office/drawing/2014/main" id="{00000000-0008-0000-0E00-00004C3E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3453" name="Line 9">
          <a:extLst>
            <a:ext uri="{FF2B5EF4-FFF2-40B4-BE49-F238E27FC236}">
              <a16:creationId xmlns:a16="http://schemas.microsoft.com/office/drawing/2014/main" id="{00000000-0008-0000-0E00-00004D3E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4" name="Line 16">
          <a:extLst>
            <a:ext uri="{FF2B5EF4-FFF2-40B4-BE49-F238E27FC236}">
              <a16:creationId xmlns:a16="http://schemas.microsoft.com/office/drawing/2014/main" id="{00000000-0008-0000-0E00-00004E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3455" name="Line 27">
          <a:extLst>
            <a:ext uri="{FF2B5EF4-FFF2-40B4-BE49-F238E27FC236}">
              <a16:creationId xmlns:a16="http://schemas.microsoft.com/office/drawing/2014/main" id="{00000000-0008-0000-0E00-00004F3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3456" name="Line 28">
          <a:extLst>
            <a:ext uri="{FF2B5EF4-FFF2-40B4-BE49-F238E27FC236}">
              <a16:creationId xmlns:a16="http://schemas.microsoft.com/office/drawing/2014/main" id="{00000000-0008-0000-0E00-0000503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3457" name="Line 29">
          <a:extLst>
            <a:ext uri="{FF2B5EF4-FFF2-40B4-BE49-F238E27FC236}">
              <a16:creationId xmlns:a16="http://schemas.microsoft.com/office/drawing/2014/main" id="{00000000-0008-0000-0E00-0000513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8" name="Line 85">
          <a:extLst>
            <a:ext uri="{FF2B5EF4-FFF2-40B4-BE49-F238E27FC236}">
              <a16:creationId xmlns:a16="http://schemas.microsoft.com/office/drawing/2014/main" id="{00000000-0008-0000-0E00-000052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9" name="Line 116">
          <a:extLst>
            <a:ext uri="{FF2B5EF4-FFF2-40B4-BE49-F238E27FC236}">
              <a16:creationId xmlns:a16="http://schemas.microsoft.com/office/drawing/2014/main" id="{00000000-0008-0000-0E00-000053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0" name="Line 147">
          <a:extLst>
            <a:ext uri="{FF2B5EF4-FFF2-40B4-BE49-F238E27FC236}">
              <a16:creationId xmlns:a16="http://schemas.microsoft.com/office/drawing/2014/main" id="{00000000-0008-0000-0E00-000054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1" name="Line 178">
          <a:extLst>
            <a:ext uri="{FF2B5EF4-FFF2-40B4-BE49-F238E27FC236}">
              <a16:creationId xmlns:a16="http://schemas.microsoft.com/office/drawing/2014/main" id="{00000000-0008-0000-0E00-000055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3462" name="AutoShape 208">
          <a:extLst>
            <a:ext uri="{FF2B5EF4-FFF2-40B4-BE49-F238E27FC236}">
              <a16:creationId xmlns:a16="http://schemas.microsoft.com/office/drawing/2014/main" id="{00000000-0008-0000-0E00-0000563E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3" name="Line 209">
          <a:extLst>
            <a:ext uri="{FF2B5EF4-FFF2-40B4-BE49-F238E27FC236}">
              <a16:creationId xmlns:a16="http://schemas.microsoft.com/office/drawing/2014/main" id="{00000000-0008-0000-0E00-0000573E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3464" name="AutoShape 211">
          <a:extLst>
            <a:ext uri="{FF2B5EF4-FFF2-40B4-BE49-F238E27FC236}">
              <a16:creationId xmlns:a16="http://schemas.microsoft.com/office/drawing/2014/main" id="{00000000-0008-0000-0E00-0000583E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3465" name="Line 212">
          <a:extLst>
            <a:ext uri="{FF2B5EF4-FFF2-40B4-BE49-F238E27FC236}">
              <a16:creationId xmlns:a16="http://schemas.microsoft.com/office/drawing/2014/main" id="{00000000-0008-0000-0E00-0000593E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33466" name="Line 223">
          <a:extLst>
            <a:ext uri="{FF2B5EF4-FFF2-40B4-BE49-F238E27FC236}">
              <a16:creationId xmlns:a16="http://schemas.microsoft.com/office/drawing/2014/main" id="{00000000-0008-0000-0E00-00005A3E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3467" name="Line 221">
          <a:extLst>
            <a:ext uri="{FF2B5EF4-FFF2-40B4-BE49-F238E27FC236}">
              <a16:creationId xmlns:a16="http://schemas.microsoft.com/office/drawing/2014/main" id="{00000000-0008-0000-0E00-00005B3E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33468" name="グループ化 36">
          <a:extLst>
            <a:ext uri="{FF2B5EF4-FFF2-40B4-BE49-F238E27FC236}">
              <a16:creationId xmlns:a16="http://schemas.microsoft.com/office/drawing/2014/main" id="{00000000-0008-0000-0E00-00005C3E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33469" name="Line 5">
          <a:extLst>
            <a:ext uri="{FF2B5EF4-FFF2-40B4-BE49-F238E27FC236}">
              <a16:creationId xmlns:a16="http://schemas.microsoft.com/office/drawing/2014/main" id="{00000000-0008-0000-0E00-00005D3E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33470" name="Line 5">
          <a:extLst>
            <a:ext uri="{FF2B5EF4-FFF2-40B4-BE49-F238E27FC236}">
              <a16:creationId xmlns:a16="http://schemas.microsoft.com/office/drawing/2014/main" id="{00000000-0008-0000-0E00-00005E3E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33471" name="Line 223">
          <a:extLst>
            <a:ext uri="{FF2B5EF4-FFF2-40B4-BE49-F238E27FC236}">
              <a16:creationId xmlns:a16="http://schemas.microsoft.com/office/drawing/2014/main" id="{00000000-0008-0000-0E00-00005F3E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3472" name="Line 1">
          <a:extLst>
            <a:ext uri="{FF2B5EF4-FFF2-40B4-BE49-F238E27FC236}">
              <a16:creationId xmlns:a16="http://schemas.microsoft.com/office/drawing/2014/main" id="{00000000-0008-0000-0E00-0000603E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3473" name="Line 1">
          <a:extLst>
            <a:ext uri="{FF2B5EF4-FFF2-40B4-BE49-F238E27FC236}">
              <a16:creationId xmlns:a16="http://schemas.microsoft.com/office/drawing/2014/main" id="{00000000-0008-0000-0E00-0000613E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4464" name="Line 1">
          <a:extLst>
            <a:ext uri="{FF2B5EF4-FFF2-40B4-BE49-F238E27FC236}">
              <a16:creationId xmlns:a16="http://schemas.microsoft.com/office/drawing/2014/main" id="{00000000-0008-0000-0F00-00004042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4465" name="Line 2">
          <a:extLst>
            <a:ext uri="{FF2B5EF4-FFF2-40B4-BE49-F238E27FC236}">
              <a16:creationId xmlns:a16="http://schemas.microsoft.com/office/drawing/2014/main" id="{00000000-0008-0000-0F00-00004142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4466" name="Line 3">
          <a:extLst>
            <a:ext uri="{FF2B5EF4-FFF2-40B4-BE49-F238E27FC236}">
              <a16:creationId xmlns:a16="http://schemas.microsoft.com/office/drawing/2014/main" id="{00000000-0008-0000-0F00-0000424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4467" name="Line 4">
          <a:extLst>
            <a:ext uri="{FF2B5EF4-FFF2-40B4-BE49-F238E27FC236}">
              <a16:creationId xmlns:a16="http://schemas.microsoft.com/office/drawing/2014/main" id="{00000000-0008-0000-0F00-00004342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4468" name="Line 5">
          <a:extLst>
            <a:ext uri="{FF2B5EF4-FFF2-40B4-BE49-F238E27FC236}">
              <a16:creationId xmlns:a16="http://schemas.microsoft.com/office/drawing/2014/main" id="{00000000-0008-0000-0F00-00004442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4469" name="Line 6">
          <a:extLst>
            <a:ext uri="{FF2B5EF4-FFF2-40B4-BE49-F238E27FC236}">
              <a16:creationId xmlns:a16="http://schemas.microsoft.com/office/drawing/2014/main" id="{00000000-0008-0000-0F00-00004542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4470" name="Line 7">
          <a:extLst>
            <a:ext uri="{FF2B5EF4-FFF2-40B4-BE49-F238E27FC236}">
              <a16:creationId xmlns:a16="http://schemas.microsoft.com/office/drawing/2014/main" id="{00000000-0008-0000-0F00-00004642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4471" name="Line 8">
          <a:extLst>
            <a:ext uri="{FF2B5EF4-FFF2-40B4-BE49-F238E27FC236}">
              <a16:creationId xmlns:a16="http://schemas.microsoft.com/office/drawing/2014/main" id="{00000000-0008-0000-0F00-00004742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4472" name="Line 9">
          <a:extLst>
            <a:ext uri="{FF2B5EF4-FFF2-40B4-BE49-F238E27FC236}">
              <a16:creationId xmlns:a16="http://schemas.microsoft.com/office/drawing/2014/main" id="{00000000-0008-0000-0F00-00004842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3" name="Line 16">
          <a:extLst>
            <a:ext uri="{FF2B5EF4-FFF2-40B4-BE49-F238E27FC236}">
              <a16:creationId xmlns:a16="http://schemas.microsoft.com/office/drawing/2014/main" id="{00000000-0008-0000-0F00-000049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4474" name="Line 27">
          <a:extLst>
            <a:ext uri="{FF2B5EF4-FFF2-40B4-BE49-F238E27FC236}">
              <a16:creationId xmlns:a16="http://schemas.microsoft.com/office/drawing/2014/main" id="{00000000-0008-0000-0F00-00004A42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4475" name="Line 28">
          <a:extLst>
            <a:ext uri="{FF2B5EF4-FFF2-40B4-BE49-F238E27FC236}">
              <a16:creationId xmlns:a16="http://schemas.microsoft.com/office/drawing/2014/main" id="{00000000-0008-0000-0F00-00004B42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4476" name="Line 29">
          <a:extLst>
            <a:ext uri="{FF2B5EF4-FFF2-40B4-BE49-F238E27FC236}">
              <a16:creationId xmlns:a16="http://schemas.microsoft.com/office/drawing/2014/main" id="{00000000-0008-0000-0F00-00004C42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7" name="Line 85">
          <a:extLst>
            <a:ext uri="{FF2B5EF4-FFF2-40B4-BE49-F238E27FC236}">
              <a16:creationId xmlns:a16="http://schemas.microsoft.com/office/drawing/2014/main" id="{00000000-0008-0000-0F00-00004D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8" name="Line 116">
          <a:extLst>
            <a:ext uri="{FF2B5EF4-FFF2-40B4-BE49-F238E27FC236}">
              <a16:creationId xmlns:a16="http://schemas.microsoft.com/office/drawing/2014/main" id="{00000000-0008-0000-0F00-00004E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9" name="Line 147">
          <a:extLst>
            <a:ext uri="{FF2B5EF4-FFF2-40B4-BE49-F238E27FC236}">
              <a16:creationId xmlns:a16="http://schemas.microsoft.com/office/drawing/2014/main" id="{00000000-0008-0000-0F00-00004F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80" name="Line 178">
          <a:extLst>
            <a:ext uri="{FF2B5EF4-FFF2-40B4-BE49-F238E27FC236}">
              <a16:creationId xmlns:a16="http://schemas.microsoft.com/office/drawing/2014/main" id="{00000000-0008-0000-0F00-000050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4481" name="AutoShape 208">
          <a:extLst>
            <a:ext uri="{FF2B5EF4-FFF2-40B4-BE49-F238E27FC236}">
              <a16:creationId xmlns:a16="http://schemas.microsoft.com/office/drawing/2014/main" id="{00000000-0008-0000-0F00-00005142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82" name="Line 209">
          <a:extLst>
            <a:ext uri="{FF2B5EF4-FFF2-40B4-BE49-F238E27FC236}">
              <a16:creationId xmlns:a16="http://schemas.microsoft.com/office/drawing/2014/main" id="{00000000-0008-0000-0F00-00005242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34483" name="AutoShape 211">
          <a:extLst>
            <a:ext uri="{FF2B5EF4-FFF2-40B4-BE49-F238E27FC236}">
              <a16:creationId xmlns:a16="http://schemas.microsoft.com/office/drawing/2014/main" id="{00000000-0008-0000-0F00-00005342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4484" name="Line 212">
          <a:extLst>
            <a:ext uri="{FF2B5EF4-FFF2-40B4-BE49-F238E27FC236}">
              <a16:creationId xmlns:a16="http://schemas.microsoft.com/office/drawing/2014/main" id="{00000000-0008-0000-0F00-00005442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4485" name="Line 223">
          <a:extLst>
            <a:ext uri="{FF2B5EF4-FFF2-40B4-BE49-F238E27FC236}">
              <a16:creationId xmlns:a16="http://schemas.microsoft.com/office/drawing/2014/main" id="{00000000-0008-0000-0F00-00005542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34486" name="Line 221">
          <a:extLst>
            <a:ext uri="{FF2B5EF4-FFF2-40B4-BE49-F238E27FC236}">
              <a16:creationId xmlns:a16="http://schemas.microsoft.com/office/drawing/2014/main" id="{00000000-0008-0000-0F00-00005642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4487" name="グループ化 36">
          <a:extLst>
            <a:ext uri="{FF2B5EF4-FFF2-40B4-BE49-F238E27FC236}">
              <a16:creationId xmlns:a16="http://schemas.microsoft.com/office/drawing/2014/main" id="{00000000-0008-0000-0F00-00005742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4488" name="Line 5">
          <a:extLst>
            <a:ext uri="{FF2B5EF4-FFF2-40B4-BE49-F238E27FC236}">
              <a16:creationId xmlns:a16="http://schemas.microsoft.com/office/drawing/2014/main" id="{00000000-0008-0000-0F00-00005842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4489" name="Line 5">
          <a:extLst>
            <a:ext uri="{FF2B5EF4-FFF2-40B4-BE49-F238E27FC236}">
              <a16:creationId xmlns:a16="http://schemas.microsoft.com/office/drawing/2014/main" id="{00000000-0008-0000-0F00-00005942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276225</xdr:rowOff>
    </xdr:from>
    <xdr:to>
      <xdr:col>23</xdr:col>
      <xdr:colOff>142875</xdr:colOff>
      <xdr:row>16</xdr:row>
      <xdr:rowOff>276225</xdr:rowOff>
    </xdr:to>
    <xdr:sp macro="" textlink="">
      <xdr:nvSpPr>
        <xdr:cNvPr id="934490" name="Line 223">
          <a:extLst>
            <a:ext uri="{FF2B5EF4-FFF2-40B4-BE49-F238E27FC236}">
              <a16:creationId xmlns:a16="http://schemas.microsoft.com/office/drawing/2014/main" id="{00000000-0008-0000-0F00-00005A420E00}"/>
            </a:ext>
          </a:extLst>
        </xdr:cNvPr>
        <xdr:cNvSpPr>
          <a:spLocks noChangeShapeType="1"/>
        </xdr:cNvSpPr>
      </xdr:nvSpPr>
      <xdr:spPr bwMode="auto">
        <a:xfrm rot="-5400000">
          <a:off x="73628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4491" name="Line 1">
          <a:extLst>
            <a:ext uri="{FF2B5EF4-FFF2-40B4-BE49-F238E27FC236}">
              <a16:creationId xmlns:a16="http://schemas.microsoft.com/office/drawing/2014/main" id="{00000000-0008-0000-0F00-00005B42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4492" name="Line 1">
          <a:extLst>
            <a:ext uri="{FF2B5EF4-FFF2-40B4-BE49-F238E27FC236}">
              <a16:creationId xmlns:a16="http://schemas.microsoft.com/office/drawing/2014/main" id="{00000000-0008-0000-0F00-00005C42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7485" name="Line 1">
          <a:extLst>
            <a:ext uri="{FF2B5EF4-FFF2-40B4-BE49-F238E27FC236}">
              <a16:creationId xmlns:a16="http://schemas.microsoft.com/office/drawing/2014/main" id="{00000000-0008-0000-1000-00000D4E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7486" name="Line 2">
          <a:extLst>
            <a:ext uri="{FF2B5EF4-FFF2-40B4-BE49-F238E27FC236}">
              <a16:creationId xmlns:a16="http://schemas.microsoft.com/office/drawing/2014/main" id="{00000000-0008-0000-1000-00000E4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7487" name="Line 3">
          <a:extLst>
            <a:ext uri="{FF2B5EF4-FFF2-40B4-BE49-F238E27FC236}">
              <a16:creationId xmlns:a16="http://schemas.microsoft.com/office/drawing/2014/main" id="{00000000-0008-0000-1000-00000F4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7488" name="Line 4">
          <a:extLst>
            <a:ext uri="{FF2B5EF4-FFF2-40B4-BE49-F238E27FC236}">
              <a16:creationId xmlns:a16="http://schemas.microsoft.com/office/drawing/2014/main" id="{00000000-0008-0000-1000-0000104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7489" name="Line 5">
          <a:extLst>
            <a:ext uri="{FF2B5EF4-FFF2-40B4-BE49-F238E27FC236}">
              <a16:creationId xmlns:a16="http://schemas.microsoft.com/office/drawing/2014/main" id="{00000000-0008-0000-1000-0000114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7490" name="Line 6">
          <a:extLst>
            <a:ext uri="{FF2B5EF4-FFF2-40B4-BE49-F238E27FC236}">
              <a16:creationId xmlns:a16="http://schemas.microsoft.com/office/drawing/2014/main" id="{00000000-0008-0000-1000-0000124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7491" name="Line 7">
          <a:extLst>
            <a:ext uri="{FF2B5EF4-FFF2-40B4-BE49-F238E27FC236}">
              <a16:creationId xmlns:a16="http://schemas.microsoft.com/office/drawing/2014/main" id="{00000000-0008-0000-1000-0000134E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7492" name="Line 8">
          <a:extLst>
            <a:ext uri="{FF2B5EF4-FFF2-40B4-BE49-F238E27FC236}">
              <a16:creationId xmlns:a16="http://schemas.microsoft.com/office/drawing/2014/main" id="{00000000-0008-0000-1000-0000144E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7493" name="Line 9">
          <a:extLst>
            <a:ext uri="{FF2B5EF4-FFF2-40B4-BE49-F238E27FC236}">
              <a16:creationId xmlns:a16="http://schemas.microsoft.com/office/drawing/2014/main" id="{00000000-0008-0000-1000-0000154E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4" name="Line 16">
          <a:extLst>
            <a:ext uri="{FF2B5EF4-FFF2-40B4-BE49-F238E27FC236}">
              <a16:creationId xmlns:a16="http://schemas.microsoft.com/office/drawing/2014/main" id="{00000000-0008-0000-1000-000016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7495" name="Line 27">
          <a:extLst>
            <a:ext uri="{FF2B5EF4-FFF2-40B4-BE49-F238E27FC236}">
              <a16:creationId xmlns:a16="http://schemas.microsoft.com/office/drawing/2014/main" id="{00000000-0008-0000-1000-0000174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7496" name="Line 28">
          <a:extLst>
            <a:ext uri="{FF2B5EF4-FFF2-40B4-BE49-F238E27FC236}">
              <a16:creationId xmlns:a16="http://schemas.microsoft.com/office/drawing/2014/main" id="{00000000-0008-0000-1000-0000184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7497" name="Line 29">
          <a:extLst>
            <a:ext uri="{FF2B5EF4-FFF2-40B4-BE49-F238E27FC236}">
              <a16:creationId xmlns:a16="http://schemas.microsoft.com/office/drawing/2014/main" id="{00000000-0008-0000-1000-0000194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8" name="Line 85">
          <a:extLst>
            <a:ext uri="{FF2B5EF4-FFF2-40B4-BE49-F238E27FC236}">
              <a16:creationId xmlns:a16="http://schemas.microsoft.com/office/drawing/2014/main" id="{00000000-0008-0000-1000-00001A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9" name="Line 116">
          <a:extLst>
            <a:ext uri="{FF2B5EF4-FFF2-40B4-BE49-F238E27FC236}">
              <a16:creationId xmlns:a16="http://schemas.microsoft.com/office/drawing/2014/main" id="{00000000-0008-0000-1000-00001B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0" name="Line 147">
          <a:extLst>
            <a:ext uri="{FF2B5EF4-FFF2-40B4-BE49-F238E27FC236}">
              <a16:creationId xmlns:a16="http://schemas.microsoft.com/office/drawing/2014/main" id="{00000000-0008-0000-1000-00001C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1" name="Line 178">
          <a:extLst>
            <a:ext uri="{FF2B5EF4-FFF2-40B4-BE49-F238E27FC236}">
              <a16:creationId xmlns:a16="http://schemas.microsoft.com/office/drawing/2014/main" id="{00000000-0008-0000-1000-00001D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7502" name="AutoShape 208">
          <a:extLst>
            <a:ext uri="{FF2B5EF4-FFF2-40B4-BE49-F238E27FC236}">
              <a16:creationId xmlns:a16="http://schemas.microsoft.com/office/drawing/2014/main" id="{00000000-0008-0000-1000-00001E4E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3" name="Line 209">
          <a:extLst>
            <a:ext uri="{FF2B5EF4-FFF2-40B4-BE49-F238E27FC236}">
              <a16:creationId xmlns:a16="http://schemas.microsoft.com/office/drawing/2014/main" id="{00000000-0008-0000-1000-00001F4E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7504" name="AutoShape 211">
          <a:extLst>
            <a:ext uri="{FF2B5EF4-FFF2-40B4-BE49-F238E27FC236}">
              <a16:creationId xmlns:a16="http://schemas.microsoft.com/office/drawing/2014/main" id="{00000000-0008-0000-1000-0000204E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7505" name="Line 212">
          <a:extLst>
            <a:ext uri="{FF2B5EF4-FFF2-40B4-BE49-F238E27FC236}">
              <a16:creationId xmlns:a16="http://schemas.microsoft.com/office/drawing/2014/main" id="{00000000-0008-0000-1000-0000214E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37506" name="Line 223">
          <a:extLst>
            <a:ext uri="{FF2B5EF4-FFF2-40B4-BE49-F238E27FC236}">
              <a16:creationId xmlns:a16="http://schemas.microsoft.com/office/drawing/2014/main" id="{00000000-0008-0000-1000-0000224E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37507" name="Line 221">
          <a:extLst>
            <a:ext uri="{FF2B5EF4-FFF2-40B4-BE49-F238E27FC236}">
              <a16:creationId xmlns:a16="http://schemas.microsoft.com/office/drawing/2014/main" id="{00000000-0008-0000-1000-0000234E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7508" name="グループ化 46">
          <a:extLst>
            <a:ext uri="{FF2B5EF4-FFF2-40B4-BE49-F238E27FC236}">
              <a16:creationId xmlns:a16="http://schemas.microsoft.com/office/drawing/2014/main" id="{00000000-0008-0000-1000-0000244E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7509" name="Line 5">
          <a:extLst>
            <a:ext uri="{FF2B5EF4-FFF2-40B4-BE49-F238E27FC236}">
              <a16:creationId xmlns:a16="http://schemas.microsoft.com/office/drawing/2014/main" id="{00000000-0008-0000-1000-0000254E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7510" name="Line 5">
          <a:extLst>
            <a:ext uri="{FF2B5EF4-FFF2-40B4-BE49-F238E27FC236}">
              <a16:creationId xmlns:a16="http://schemas.microsoft.com/office/drawing/2014/main" id="{00000000-0008-0000-1000-0000264E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257175</xdr:rowOff>
    </xdr:from>
    <xdr:to>
      <xdr:col>23</xdr:col>
      <xdr:colOff>142875</xdr:colOff>
      <xdr:row>16</xdr:row>
      <xdr:rowOff>257175</xdr:rowOff>
    </xdr:to>
    <xdr:sp macro="" textlink="">
      <xdr:nvSpPr>
        <xdr:cNvPr id="937511" name="Line 223">
          <a:extLst>
            <a:ext uri="{FF2B5EF4-FFF2-40B4-BE49-F238E27FC236}">
              <a16:creationId xmlns:a16="http://schemas.microsoft.com/office/drawing/2014/main" id="{00000000-0008-0000-1000-0000274E0E00}"/>
            </a:ext>
          </a:extLst>
        </xdr:cNvPr>
        <xdr:cNvSpPr>
          <a:spLocks noChangeShapeType="1"/>
        </xdr:cNvSpPr>
      </xdr:nvSpPr>
      <xdr:spPr bwMode="auto">
        <a:xfrm rot="-5400000">
          <a:off x="73628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7512" name="Line 1">
          <a:extLst>
            <a:ext uri="{FF2B5EF4-FFF2-40B4-BE49-F238E27FC236}">
              <a16:creationId xmlns:a16="http://schemas.microsoft.com/office/drawing/2014/main" id="{00000000-0008-0000-1000-0000284E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7513" name="Line 1">
          <a:extLst>
            <a:ext uri="{FF2B5EF4-FFF2-40B4-BE49-F238E27FC236}">
              <a16:creationId xmlns:a16="http://schemas.microsoft.com/office/drawing/2014/main" id="{00000000-0008-0000-1000-0000294E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2459" name="Line 1">
          <a:extLst>
            <a:ext uri="{FF2B5EF4-FFF2-40B4-BE49-F238E27FC236}">
              <a16:creationId xmlns:a16="http://schemas.microsoft.com/office/drawing/2014/main" id="{00000000-0008-0000-1100-00006B3A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2460" name="Line 2">
          <a:extLst>
            <a:ext uri="{FF2B5EF4-FFF2-40B4-BE49-F238E27FC236}">
              <a16:creationId xmlns:a16="http://schemas.microsoft.com/office/drawing/2014/main" id="{00000000-0008-0000-1100-00006C3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2461" name="Line 3">
          <a:extLst>
            <a:ext uri="{FF2B5EF4-FFF2-40B4-BE49-F238E27FC236}">
              <a16:creationId xmlns:a16="http://schemas.microsoft.com/office/drawing/2014/main" id="{00000000-0008-0000-1100-00006D3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2462" name="Line 4">
          <a:extLst>
            <a:ext uri="{FF2B5EF4-FFF2-40B4-BE49-F238E27FC236}">
              <a16:creationId xmlns:a16="http://schemas.microsoft.com/office/drawing/2014/main" id="{00000000-0008-0000-1100-00006E3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2463" name="Line 5">
          <a:extLst>
            <a:ext uri="{FF2B5EF4-FFF2-40B4-BE49-F238E27FC236}">
              <a16:creationId xmlns:a16="http://schemas.microsoft.com/office/drawing/2014/main" id="{00000000-0008-0000-1100-00006F3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2464" name="Line 6">
          <a:extLst>
            <a:ext uri="{FF2B5EF4-FFF2-40B4-BE49-F238E27FC236}">
              <a16:creationId xmlns:a16="http://schemas.microsoft.com/office/drawing/2014/main" id="{00000000-0008-0000-1100-0000703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2465" name="Line 7">
          <a:extLst>
            <a:ext uri="{FF2B5EF4-FFF2-40B4-BE49-F238E27FC236}">
              <a16:creationId xmlns:a16="http://schemas.microsoft.com/office/drawing/2014/main" id="{00000000-0008-0000-1100-0000713A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2466" name="Line 8">
          <a:extLst>
            <a:ext uri="{FF2B5EF4-FFF2-40B4-BE49-F238E27FC236}">
              <a16:creationId xmlns:a16="http://schemas.microsoft.com/office/drawing/2014/main" id="{00000000-0008-0000-1100-0000723A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2467" name="Line 9">
          <a:extLst>
            <a:ext uri="{FF2B5EF4-FFF2-40B4-BE49-F238E27FC236}">
              <a16:creationId xmlns:a16="http://schemas.microsoft.com/office/drawing/2014/main" id="{00000000-0008-0000-1100-0000733A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68" name="Line 16">
          <a:extLst>
            <a:ext uri="{FF2B5EF4-FFF2-40B4-BE49-F238E27FC236}">
              <a16:creationId xmlns:a16="http://schemas.microsoft.com/office/drawing/2014/main" id="{00000000-0008-0000-1100-000074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2469" name="Line 27">
          <a:extLst>
            <a:ext uri="{FF2B5EF4-FFF2-40B4-BE49-F238E27FC236}">
              <a16:creationId xmlns:a16="http://schemas.microsoft.com/office/drawing/2014/main" id="{00000000-0008-0000-1100-0000753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2470" name="Line 28">
          <a:extLst>
            <a:ext uri="{FF2B5EF4-FFF2-40B4-BE49-F238E27FC236}">
              <a16:creationId xmlns:a16="http://schemas.microsoft.com/office/drawing/2014/main" id="{00000000-0008-0000-1100-0000763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2471" name="Line 29">
          <a:extLst>
            <a:ext uri="{FF2B5EF4-FFF2-40B4-BE49-F238E27FC236}">
              <a16:creationId xmlns:a16="http://schemas.microsoft.com/office/drawing/2014/main" id="{00000000-0008-0000-1100-0000773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2" name="Line 85">
          <a:extLst>
            <a:ext uri="{FF2B5EF4-FFF2-40B4-BE49-F238E27FC236}">
              <a16:creationId xmlns:a16="http://schemas.microsoft.com/office/drawing/2014/main" id="{00000000-0008-0000-1100-000078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3" name="Line 116">
          <a:extLst>
            <a:ext uri="{FF2B5EF4-FFF2-40B4-BE49-F238E27FC236}">
              <a16:creationId xmlns:a16="http://schemas.microsoft.com/office/drawing/2014/main" id="{00000000-0008-0000-1100-000079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4" name="Line 147">
          <a:extLst>
            <a:ext uri="{FF2B5EF4-FFF2-40B4-BE49-F238E27FC236}">
              <a16:creationId xmlns:a16="http://schemas.microsoft.com/office/drawing/2014/main" id="{00000000-0008-0000-1100-00007A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5" name="Line 178">
          <a:extLst>
            <a:ext uri="{FF2B5EF4-FFF2-40B4-BE49-F238E27FC236}">
              <a16:creationId xmlns:a16="http://schemas.microsoft.com/office/drawing/2014/main" id="{00000000-0008-0000-1100-00007B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2476" name="AutoShape 208">
          <a:extLst>
            <a:ext uri="{FF2B5EF4-FFF2-40B4-BE49-F238E27FC236}">
              <a16:creationId xmlns:a16="http://schemas.microsoft.com/office/drawing/2014/main" id="{00000000-0008-0000-1100-00007C3A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7" name="Line 209">
          <a:extLst>
            <a:ext uri="{FF2B5EF4-FFF2-40B4-BE49-F238E27FC236}">
              <a16:creationId xmlns:a16="http://schemas.microsoft.com/office/drawing/2014/main" id="{00000000-0008-0000-1100-00007D3A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2478" name="AutoShape 211">
          <a:extLst>
            <a:ext uri="{FF2B5EF4-FFF2-40B4-BE49-F238E27FC236}">
              <a16:creationId xmlns:a16="http://schemas.microsoft.com/office/drawing/2014/main" id="{00000000-0008-0000-1100-00007E3A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2479" name="Line 212">
          <a:extLst>
            <a:ext uri="{FF2B5EF4-FFF2-40B4-BE49-F238E27FC236}">
              <a16:creationId xmlns:a16="http://schemas.microsoft.com/office/drawing/2014/main" id="{00000000-0008-0000-1100-00007F3A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32480" name="Line 223">
          <a:extLst>
            <a:ext uri="{FF2B5EF4-FFF2-40B4-BE49-F238E27FC236}">
              <a16:creationId xmlns:a16="http://schemas.microsoft.com/office/drawing/2014/main" id="{00000000-0008-0000-1100-0000803A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219075</xdr:rowOff>
    </xdr:from>
    <xdr:to>
      <xdr:col>33</xdr:col>
      <xdr:colOff>0</xdr:colOff>
      <xdr:row>13</xdr:row>
      <xdr:rowOff>219075</xdr:rowOff>
    </xdr:to>
    <xdr:sp macro="" textlink="">
      <xdr:nvSpPr>
        <xdr:cNvPr id="932481" name="Line 221">
          <a:extLst>
            <a:ext uri="{FF2B5EF4-FFF2-40B4-BE49-F238E27FC236}">
              <a16:creationId xmlns:a16="http://schemas.microsoft.com/office/drawing/2014/main" id="{00000000-0008-0000-1100-0000813A0E00}"/>
            </a:ext>
          </a:extLst>
        </xdr:cNvPr>
        <xdr:cNvSpPr>
          <a:spLocks noChangeShapeType="1"/>
        </xdr:cNvSpPr>
      </xdr:nvSpPr>
      <xdr:spPr bwMode="auto">
        <a:xfrm rot="-5400000">
          <a:off x="9720263" y="37766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32482" name="グループ化 36">
          <a:extLst>
            <a:ext uri="{FF2B5EF4-FFF2-40B4-BE49-F238E27FC236}">
              <a16:creationId xmlns:a16="http://schemas.microsoft.com/office/drawing/2014/main" id="{00000000-0008-0000-1100-0000823A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11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1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32483" name="Line 5">
          <a:extLst>
            <a:ext uri="{FF2B5EF4-FFF2-40B4-BE49-F238E27FC236}">
              <a16:creationId xmlns:a16="http://schemas.microsoft.com/office/drawing/2014/main" id="{00000000-0008-0000-1100-0000833A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32484" name="Line 5">
          <a:extLst>
            <a:ext uri="{FF2B5EF4-FFF2-40B4-BE49-F238E27FC236}">
              <a16:creationId xmlns:a16="http://schemas.microsoft.com/office/drawing/2014/main" id="{00000000-0008-0000-1100-0000843A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932485" name="Line 223">
          <a:extLst>
            <a:ext uri="{FF2B5EF4-FFF2-40B4-BE49-F238E27FC236}">
              <a16:creationId xmlns:a16="http://schemas.microsoft.com/office/drawing/2014/main" id="{00000000-0008-0000-1100-0000853A0E00}"/>
            </a:ext>
          </a:extLst>
        </xdr:cNvPr>
        <xdr:cNvSpPr>
          <a:spLocks noChangeShapeType="1"/>
        </xdr:cNvSpPr>
      </xdr:nvSpPr>
      <xdr:spPr bwMode="auto">
        <a:xfrm rot="-5400000">
          <a:off x="73771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2486" name="Line 1">
          <a:extLst>
            <a:ext uri="{FF2B5EF4-FFF2-40B4-BE49-F238E27FC236}">
              <a16:creationId xmlns:a16="http://schemas.microsoft.com/office/drawing/2014/main" id="{00000000-0008-0000-1100-0000863A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2487" name="Line 1">
          <a:extLst>
            <a:ext uri="{FF2B5EF4-FFF2-40B4-BE49-F238E27FC236}">
              <a16:creationId xmlns:a16="http://schemas.microsoft.com/office/drawing/2014/main" id="{00000000-0008-0000-1100-0000873A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5502" name="Line 1">
          <a:extLst>
            <a:ext uri="{FF2B5EF4-FFF2-40B4-BE49-F238E27FC236}">
              <a16:creationId xmlns:a16="http://schemas.microsoft.com/office/drawing/2014/main" id="{00000000-0008-0000-1200-00004E46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5503" name="Line 2">
          <a:extLst>
            <a:ext uri="{FF2B5EF4-FFF2-40B4-BE49-F238E27FC236}">
              <a16:creationId xmlns:a16="http://schemas.microsoft.com/office/drawing/2014/main" id="{00000000-0008-0000-1200-00004F46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5504" name="Line 3">
          <a:extLst>
            <a:ext uri="{FF2B5EF4-FFF2-40B4-BE49-F238E27FC236}">
              <a16:creationId xmlns:a16="http://schemas.microsoft.com/office/drawing/2014/main" id="{00000000-0008-0000-1200-0000504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5505" name="Line 4">
          <a:extLst>
            <a:ext uri="{FF2B5EF4-FFF2-40B4-BE49-F238E27FC236}">
              <a16:creationId xmlns:a16="http://schemas.microsoft.com/office/drawing/2014/main" id="{00000000-0008-0000-1200-00005146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5506" name="Line 5">
          <a:extLst>
            <a:ext uri="{FF2B5EF4-FFF2-40B4-BE49-F238E27FC236}">
              <a16:creationId xmlns:a16="http://schemas.microsoft.com/office/drawing/2014/main" id="{00000000-0008-0000-1200-00005246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5507" name="Line 6">
          <a:extLst>
            <a:ext uri="{FF2B5EF4-FFF2-40B4-BE49-F238E27FC236}">
              <a16:creationId xmlns:a16="http://schemas.microsoft.com/office/drawing/2014/main" id="{00000000-0008-0000-1200-00005346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5508" name="Line 7">
          <a:extLst>
            <a:ext uri="{FF2B5EF4-FFF2-40B4-BE49-F238E27FC236}">
              <a16:creationId xmlns:a16="http://schemas.microsoft.com/office/drawing/2014/main" id="{00000000-0008-0000-1200-00005446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5509" name="Line 8">
          <a:extLst>
            <a:ext uri="{FF2B5EF4-FFF2-40B4-BE49-F238E27FC236}">
              <a16:creationId xmlns:a16="http://schemas.microsoft.com/office/drawing/2014/main" id="{00000000-0008-0000-1200-00005546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5510" name="Line 9">
          <a:extLst>
            <a:ext uri="{FF2B5EF4-FFF2-40B4-BE49-F238E27FC236}">
              <a16:creationId xmlns:a16="http://schemas.microsoft.com/office/drawing/2014/main" id="{00000000-0008-0000-1200-00005646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1" name="Line 16">
          <a:extLst>
            <a:ext uri="{FF2B5EF4-FFF2-40B4-BE49-F238E27FC236}">
              <a16:creationId xmlns:a16="http://schemas.microsoft.com/office/drawing/2014/main" id="{00000000-0008-0000-1200-000057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5512" name="Line 27">
          <a:extLst>
            <a:ext uri="{FF2B5EF4-FFF2-40B4-BE49-F238E27FC236}">
              <a16:creationId xmlns:a16="http://schemas.microsoft.com/office/drawing/2014/main" id="{00000000-0008-0000-1200-00005846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5513" name="Line 28">
          <a:extLst>
            <a:ext uri="{FF2B5EF4-FFF2-40B4-BE49-F238E27FC236}">
              <a16:creationId xmlns:a16="http://schemas.microsoft.com/office/drawing/2014/main" id="{00000000-0008-0000-1200-00005946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5514" name="Line 29">
          <a:extLst>
            <a:ext uri="{FF2B5EF4-FFF2-40B4-BE49-F238E27FC236}">
              <a16:creationId xmlns:a16="http://schemas.microsoft.com/office/drawing/2014/main" id="{00000000-0008-0000-1200-00005A46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5" name="Line 85">
          <a:extLst>
            <a:ext uri="{FF2B5EF4-FFF2-40B4-BE49-F238E27FC236}">
              <a16:creationId xmlns:a16="http://schemas.microsoft.com/office/drawing/2014/main" id="{00000000-0008-0000-1200-00005B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6" name="Line 116">
          <a:extLst>
            <a:ext uri="{FF2B5EF4-FFF2-40B4-BE49-F238E27FC236}">
              <a16:creationId xmlns:a16="http://schemas.microsoft.com/office/drawing/2014/main" id="{00000000-0008-0000-1200-00005C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7" name="Line 147">
          <a:extLst>
            <a:ext uri="{FF2B5EF4-FFF2-40B4-BE49-F238E27FC236}">
              <a16:creationId xmlns:a16="http://schemas.microsoft.com/office/drawing/2014/main" id="{00000000-0008-0000-1200-00005D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8" name="Line 178">
          <a:extLst>
            <a:ext uri="{FF2B5EF4-FFF2-40B4-BE49-F238E27FC236}">
              <a16:creationId xmlns:a16="http://schemas.microsoft.com/office/drawing/2014/main" id="{00000000-0008-0000-1200-00005E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5519" name="AutoShape 208">
          <a:extLst>
            <a:ext uri="{FF2B5EF4-FFF2-40B4-BE49-F238E27FC236}">
              <a16:creationId xmlns:a16="http://schemas.microsoft.com/office/drawing/2014/main" id="{00000000-0008-0000-1200-00005F46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20" name="Line 209">
          <a:extLst>
            <a:ext uri="{FF2B5EF4-FFF2-40B4-BE49-F238E27FC236}">
              <a16:creationId xmlns:a16="http://schemas.microsoft.com/office/drawing/2014/main" id="{00000000-0008-0000-1200-00006046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35521" name="AutoShape 211">
          <a:extLst>
            <a:ext uri="{FF2B5EF4-FFF2-40B4-BE49-F238E27FC236}">
              <a16:creationId xmlns:a16="http://schemas.microsoft.com/office/drawing/2014/main" id="{00000000-0008-0000-1200-00006146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5522" name="Line 212">
          <a:extLst>
            <a:ext uri="{FF2B5EF4-FFF2-40B4-BE49-F238E27FC236}">
              <a16:creationId xmlns:a16="http://schemas.microsoft.com/office/drawing/2014/main" id="{00000000-0008-0000-1200-00006246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5523" name="Line 223">
          <a:extLst>
            <a:ext uri="{FF2B5EF4-FFF2-40B4-BE49-F238E27FC236}">
              <a16:creationId xmlns:a16="http://schemas.microsoft.com/office/drawing/2014/main" id="{00000000-0008-0000-1200-00006346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5524" name="Line 221">
          <a:extLst>
            <a:ext uri="{FF2B5EF4-FFF2-40B4-BE49-F238E27FC236}">
              <a16:creationId xmlns:a16="http://schemas.microsoft.com/office/drawing/2014/main" id="{00000000-0008-0000-1200-00006446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5525" name="グループ化 36">
          <a:extLst>
            <a:ext uri="{FF2B5EF4-FFF2-40B4-BE49-F238E27FC236}">
              <a16:creationId xmlns:a16="http://schemas.microsoft.com/office/drawing/2014/main" id="{00000000-0008-0000-1200-00006546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12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2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5526" name="Line 5">
          <a:extLst>
            <a:ext uri="{FF2B5EF4-FFF2-40B4-BE49-F238E27FC236}">
              <a16:creationId xmlns:a16="http://schemas.microsoft.com/office/drawing/2014/main" id="{00000000-0008-0000-1200-00006646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5527" name="Line 5">
          <a:extLst>
            <a:ext uri="{FF2B5EF4-FFF2-40B4-BE49-F238E27FC236}">
              <a16:creationId xmlns:a16="http://schemas.microsoft.com/office/drawing/2014/main" id="{00000000-0008-0000-1200-00006746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247650</xdr:rowOff>
    </xdr:from>
    <xdr:to>
      <xdr:col>23</xdr:col>
      <xdr:colOff>114300</xdr:colOff>
      <xdr:row>16</xdr:row>
      <xdr:rowOff>247650</xdr:rowOff>
    </xdr:to>
    <xdr:sp macro="" textlink="">
      <xdr:nvSpPr>
        <xdr:cNvPr id="935528" name="Line 223">
          <a:extLst>
            <a:ext uri="{FF2B5EF4-FFF2-40B4-BE49-F238E27FC236}">
              <a16:creationId xmlns:a16="http://schemas.microsoft.com/office/drawing/2014/main" id="{00000000-0008-0000-1200-000068460E00}"/>
            </a:ext>
          </a:extLst>
        </xdr:cNvPr>
        <xdr:cNvSpPr>
          <a:spLocks noChangeShapeType="1"/>
        </xdr:cNvSpPr>
      </xdr:nvSpPr>
      <xdr:spPr bwMode="auto">
        <a:xfrm rot="-5400000">
          <a:off x="733425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5529" name="Line 1">
          <a:extLst>
            <a:ext uri="{FF2B5EF4-FFF2-40B4-BE49-F238E27FC236}">
              <a16:creationId xmlns:a16="http://schemas.microsoft.com/office/drawing/2014/main" id="{00000000-0008-0000-1200-00006946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5530" name="Line 1">
          <a:extLst>
            <a:ext uri="{FF2B5EF4-FFF2-40B4-BE49-F238E27FC236}">
              <a16:creationId xmlns:a16="http://schemas.microsoft.com/office/drawing/2014/main" id="{00000000-0008-0000-1200-00006A46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6517" name="Line 1">
          <a:extLst>
            <a:ext uri="{FF2B5EF4-FFF2-40B4-BE49-F238E27FC236}">
              <a16:creationId xmlns:a16="http://schemas.microsoft.com/office/drawing/2014/main" id="{00000000-0008-0000-1300-0000454A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6518" name="Line 2">
          <a:extLst>
            <a:ext uri="{FF2B5EF4-FFF2-40B4-BE49-F238E27FC236}">
              <a16:creationId xmlns:a16="http://schemas.microsoft.com/office/drawing/2014/main" id="{00000000-0008-0000-1300-0000464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6519" name="Line 3">
          <a:extLst>
            <a:ext uri="{FF2B5EF4-FFF2-40B4-BE49-F238E27FC236}">
              <a16:creationId xmlns:a16="http://schemas.microsoft.com/office/drawing/2014/main" id="{00000000-0008-0000-1300-0000474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6520" name="Line 4">
          <a:extLst>
            <a:ext uri="{FF2B5EF4-FFF2-40B4-BE49-F238E27FC236}">
              <a16:creationId xmlns:a16="http://schemas.microsoft.com/office/drawing/2014/main" id="{00000000-0008-0000-1300-0000484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6521" name="Line 5">
          <a:extLst>
            <a:ext uri="{FF2B5EF4-FFF2-40B4-BE49-F238E27FC236}">
              <a16:creationId xmlns:a16="http://schemas.microsoft.com/office/drawing/2014/main" id="{00000000-0008-0000-1300-0000494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6522" name="Line 6">
          <a:extLst>
            <a:ext uri="{FF2B5EF4-FFF2-40B4-BE49-F238E27FC236}">
              <a16:creationId xmlns:a16="http://schemas.microsoft.com/office/drawing/2014/main" id="{00000000-0008-0000-1300-00004A4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6523" name="Line 7">
          <a:extLst>
            <a:ext uri="{FF2B5EF4-FFF2-40B4-BE49-F238E27FC236}">
              <a16:creationId xmlns:a16="http://schemas.microsoft.com/office/drawing/2014/main" id="{00000000-0008-0000-1300-00004B4A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6524" name="Line 8">
          <a:extLst>
            <a:ext uri="{FF2B5EF4-FFF2-40B4-BE49-F238E27FC236}">
              <a16:creationId xmlns:a16="http://schemas.microsoft.com/office/drawing/2014/main" id="{00000000-0008-0000-1300-00004C4A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6525" name="Line 9">
          <a:extLst>
            <a:ext uri="{FF2B5EF4-FFF2-40B4-BE49-F238E27FC236}">
              <a16:creationId xmlns:a16="http://schemas.microsoft.com/office/drawing/2014/main" id="{00000000-0008-0000-1300-00004D4A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26" name="Line 16">
          <a:extLst>
            <a:ext uri="{FF2B5EF4-FFF2-40B4-BE49-F238E27FC236}">
              <a16:creationId xmlns:a16="http://schemas.microsoft.com/office/drawing/2014/main" id="{00000000-0008-0000-1300-00004E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6527" name="Line 27">
          <a:extLst>
            <a:ext uri="{FF2B5EF4-FFF2-40B4-BE49-F238E27FC236}">
              <a16:creationId xmlns:a16="http://schemas.microsoft.com/office/drawing/2014/main" id="{00000000-0008-0000-1300-00004F4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6528" name="Line 28">
          <a:extLst>
            <a:ext uri="{FF2B5EF4-FFF2-40B4-BE49-F238E27FC236}">
              <a16:creationId xmlns:a16="http://schemas.microsoft.com/office/drawing/2014/main" id="{00000000-0008-0000-1300-0000504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6529" name="Line 29">
          <a:extLst>
            <a:ext uri="{FF2B5EF4-FFF2-40B4-BE49-F238E27FC236}">
              <a16:creationId xmlns:a16="http://schemas.microsoft.com/office/drawing/2014/main" id="{00000000-0008-0000-1300-0000514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0" name="Line 85">
          <a:extLst>
            <a:ext uri="{FF2B5EF4-FFF2-40B4-BE49-F238E27FC236}">
              <a16:creationId xmlns:a16="http://schemas.microsoft.com/office/drawing/2014/main" id="{00000000-0008-0000-1300-000052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1" name="Line 116">
          <a:extLst>
            <a:ext uri="{FF2B5EF4-FFF2-40B4-BE49-F238E27FC236}">
              <a16:creationId xmlns:a16="http://schemas.microsoft.com/office/drawing/2014/main" id="{00000000-0008-0000-1300-000053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2" name="Line 147">
          <a:extLst>
            <a:ext uri="{FF2B5EF4-FFF2-40B4-BE49-F238E27FC236}">
              <a16:creationId xmlns:a16="http://schemas.microsoft.com/office/drawing/2014/main" id="{00000000-0008-0000-1300-000054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3" name="Line 178">
          <a:extLst>
            <a:ext uri="{FF2B5EF4-FFF2-40B4-BE49-F238E27FC236}">
              <a16:creationId xmlns:a16="http://schemas.microsoft.com/office/drawing/2014/main" id="{00000000-0008-0000-1300-000055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6534" name="AutoShape 208">
          <a:extLst>
            <a:ext uri="{FF2B5EF4-FFF2-40B4-BE49-F238E27FC236}">
              <a16:creationId xmlns:a16="http://schemas.microsoft.com/office/drawing/2014/main" id="{00000000-0008-0000-1300-0000564A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5" name="Line 209">
          <a:extLst>
            <a:ext uri="{FF2B5EF4-FFF2-40B4-BE49-F238E27FC236}">
              <a16:creationId xmlns:a16="http://schemas.microsoft.com/office/drawing/2014/main" id="{00000000-0008-0000-1300-0000574A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36536" name="AutoShape 211">
          <a:extLst>
            <a:ext uri="{FF2B5EF4-FFF2-40B4-BE49-F238E27FC236}">
              <a16:creationId xmlns:a16="http://schemas.microsoft.com/office/drawing/2014/main" id="{00000000-0008-0000-1300-0000584A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36537" name="Line 212">
          <a:extLst>
            <a:ext uri="{FF2B5EF4-FFF2-40B4-BE49-F238E27FC236}">
              <a16:creationId xmlns:a16="http://schemas.microsoft.com/office/drawing/2014/main" id="{00000000-0008-0000-1300-0000594A0E00}"/>
            </a:ext>
          </a:extLst>
        </xdr:cNvPr>
        <xdr:cNvSpPr>
          <a:spLocks noChangeShapeType="1"/>
        </xdr:cNvSpPr>
      </xdr:nvSpPr>
      <xdr:spPr bwMode="auto">
        <a:xfrm flipH="1">
          <a:off x="132111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247650</xdr:rowOff>
    </xdr:from>
    <xdr:to>
      <xdr:col>32</xdr:col>
      <xdr:colOff>114300</xdr:colOff>
      <xdr:row>16</xdr:row>
      <xdr:rowOff>247650</xdr:rowOff>
    </xdr:to>
    <xdr:sp macro="" textlink="">
      <xdr:nvSpPr>
        <xdr:cNvPr id="936538" name="Line 223">
          <a:extLst>
            <a:ext uri="{FF2B5EF4-FFF2-40B4-BE49-F238E27FC236}">
              <a16:creationId xmlns:a16="http://schemas.microsoft.com/office/drawing/2014/main" id="{00000000-0008-0000-1300-00005A4A0E00}"/>
            </a:ext>
          </a:extLst>
        </xdr:cNvPr>
        <xdr:cNvSpPr>
          <a:spLocks noChangeShapeType="1"/>
        </xdr:cNvSpPr>
      </xdr:nvSpPr>
      <xdr:spPr bwMode="auto">
        <a:xfrm rot="-5400000">
          <a:off x="9629775"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209550</xdr:rowOff>
    </xdr:from>
    <xdr:to>
      <xdr:col>33</xdr:col>
      <xdr:colOff>0</xdr:colOff>
      <xdr:row>13</xdr:row>
      <xdr:rowOff>209550</xdr:rowOff>
    </xdr:to>
    <xdr:sp macro="" textlink="">
      <xdr:nvSpPr>
        <xdr:cNvPr id="936539" name="Line 221">
          <a:extLst>
            <a:ext uri="{FF2B5EF4-FFF2-40B4-BE49-F238E27FC236}">
              <a16:creationId xmlns:a16="http://schemas.microsoft.com/office/drawing/2014/main" id="{00000000-0008-0000-1300-00005B4A0E00}"/>
            </a:ext>
          </a:extLst>
        </xdr:cNvPr>
        <xdr:cNvSpPr>
          <a:spLocks noChangeShapeType="1"/>
        </xdr:cNvSpPr>
      </xdr:nvSpPr>
      <xdr:spPr bwMode="auto">
        <a:xfrm rot="-5400000">
          <a:off x="9720263" y="37671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36540" name="グループ化 36">
          <a:extLst>
            <a:ext uri="{FF2B5EF4-FFF2-40B4-BE49-F238E27FC236}">
              <a16:creationId xmlns:a16="http://schemas.microsoft.com/office/drawing/2014/main" id="{00000000-0008-0000-1300-00005C4A0E00}"/>
            </a:ext>
          </a:extLst>
        </xdr:cNvPr>
        <xdr:cNvGrpSpPr>
          <a:grpSpLocks/>
        </xdr:cNvGrpSpPr>
      </xdr:nvGrpSpPr>
      <xdr:grpSpPr bwMode="auto">
        <a:xfrm>
          <a:off x="1838325" y="2190750"/>
          <a:ext cx="657225" cy="638175"/>
          <a:chOff x="1447800" y="2186940"/>
          <a:chExt cx="586740" cy="632460"/>
        </a:xfrm>
      </xdr:grpSpPr>
      <xdr:cxnSp macro="">
        <xdr:nvCxnSpPr>
          <xdr:cNvPr id="196" name="直線コネクタ 195">
            <a:extLst>
              <a:ext uri="{FF2B5EF4-FFF2-40B4-BE49-F238E27FC236}">
                <a16:creationId xmlns:a16="http://schemas.microsoft.com/office/drawing/2014/main" id="{00000000-0008-0000-13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3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36541" name="Line 5">
          <a:extLst>
            <a:ext uri="{FF2B5EF4-FFF2-40B4-BE49-F238E27FC236}">
              <a16:creationId xmlns:a16="http://schemas.microsoft.com/office/drawing/2014/main" id="{00000000-0008-0000-1300-00005D4A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36542" name="Line 5">
          <a:extLst>
            <a:ext uri="{FF2B5EF4-FFF2-40B4-BE49-F238E27FC236}">
              <a16:creationId xmlns:a16="http://schemas.microsoft.com/office/drawing/2014/main" id="{00000000-0008-0000-1300-00005E4A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238125</xdr:rowOff>
    </xdr:from>
    <xdr:to>
      <xdr:col>23</xdr:col>
      <xdr:colOff>152400</xdr:colOff>
      <xdr:row>16</xdr:row>
      <xdr:rowOff>238125</xdr:rowOff>
    </xdr:to>
    <xdr:sp macro="" textlink="">
      <xdr:nvSpPr>
        <xdr:cNvPr id="936543" name="Line 223">
          <a:extLst>
            <a:ext uri="{FF2B5EF4-FFF2-40B4-BE49-F238E27FC236}">
              <a16:creationId xmlns:a16="http://schemas.microsoft.com/office/drawing/2014/main" id="{00000000-0008-0000-1300-00005F4A0E00}"/>
            </a:ext>
          </a:extLst>
        </xdr:cNvPr>
        <xdr:cNvSpPr>
          <a:spLocks noChangeShapeType="1"/>
        </xdr:cNvSpPr>
      </xdr:nvSpPr>
      <xdr:spPr bwMode="auto">
        <a:xfrm rot="-5400000">
          <a:off x="7377113" y="47482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6544" name="Line 1">
          <a:extLst>
            <a:ext uri="{FF2B5EF4-FFF2-40B4-BE49-F238E27FC236}">
              <a16:creationId xmlns:a16="http://schemas.microsoft.com/office/drawing/2014/main" id="{00000000-0008-0000-1300-0000604A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6545" name="Line 1">
          <a:extLst>
            <a:ext uri="{FF2B5EF4-FFF2-40B4-BE49-F238E27FC236}">
              <a16:creationId xmlns:a16="http://schemas.microsoft.com/office/drawing/2014/main" id="{00000000-0008-0000-1300-0000614A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21535" name="Line 1">
          <a:extLst>
            <a:ext uri="{FF2B5EF4-FFF2-40B4-BE49-F238E27FC236}">
              <a16:creationId xmlns:a16="http://schemas.microsoft.com/office/drawing/2014/main" id="{00000000-0008-0000-0200-0000BF0F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21536" name="Line 2">
          <a:extLst>
            <a:ext uri="{FF2B5EF4-FFF2-40B4-BE49-F238E27FC236}">
              <a16:creationId xmlns:a16="http://schemas.microsoft.com/office/drawing/2014/main" id="{00000000-0008-0000-0200-0000C00F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21537" name="Line 3">
          <a:extLst>
            <a:ext uri="{FF2B5EF4-FFF2-40B4-BE49-F238E27FC236}">
              <a16:creationId xmlns:a16="http://schemas.microsoft.com/office/drawing/2014/main" id="{00000000-0008-0000-0200-0000C10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21538" name="Line 4">
          <a:extLst>
            <a:ext uri="{FF2B5EF4-FFF2-40B4-BE49-F238E27FC236}">
              <a16:creationId xmlns:a16="http://schemas.microsoft.com/office/drawing/2014/main" id="{00000000-0008-0000-0200-0000C20F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21539" name="Line 5">
          <a:extLst>
            <a:ext uri="{FF2B5EF4-FFF2-40B4-BE49-F238E27FC236}">
              <a16:creationId xmlns:a16="http://schemas.microsoft.com/office/drawing/2014/main" id="{00000000-0008-0000-0200-0000C30F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21540" name="Line 6">
          <a:extLst>
            <a:ext uri="{FF2B5EF4-FFF2-40B4-BE49-F238E27FC236}">
              <a16:creationId xmlns:a16="http://schemas.microsoft.com/office/drawing/2014/main" id="{00000000-0008-0000-0200-0000C40F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21541" name="Line 7">
          <a:extLst>
            <a:ext uri="{FF2B5EF4-FFF2-40B4-BE49-F238E27FC236}">
              <a16:creationId xmlns:a16="http://schemas.microsoft.com/office/drawing/2014/main" id="{00000000-0008-0000-0200-0000C50F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21542" name="Line 8">
          <a:extLst>
            <a:ext uri="{FF2B5EF4-FFF2-40B4-BE49-F238E27FC236}">
              <a16:creationId xmlns:a16="http://schemas.microsoft.com/office/drawing/2014/main" id="{00000000-0008-0000-0200-0000C60F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21543" name="Line 9">
          <a:extLst>
            <a:ext uri="{FF2B5EF4-FFF2-40B4-BE49-F238E27FC236}">
              <a16:creationId xmlns:a16="http://schemas.microsoft.com/office/drawing/2014/main" id="{00000000-0008-0000-0200-0000C70F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21544" name="Line 16">
          <a:extLst>
            <a:ext uri="{FF2B5EF4-FFF2-40B4-BE49-F238E27FC236}">
              <a16:creationId xmlns:a16="http://schemas.microsoft.com/office/drawing/2014/main" id="{00000000-0008-0000-0200-0000C80F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21545" name="Line 27">
          <a:extLst>
            <a:ext uri="{FF2B5EF4-FFF2-40B4-BE49-F238E27FC236}">
              <a16:creationId xmlns:a16="http://schemas.microsoft.com/office/drawing/2014/main" id="{00000000-0008-0000-0200-0000C90F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21546" name="Line 28">
          <a:extLst>
            <a:ext uri="{FF2B5EF4-FFF2-40B4-BE49-F238E27FC236}">
              <a16:creationId xmlns:a16="http://schemas.microsoft.com/office/drawing/2014/main" id="{00000000-0008-0000-0200-0000CA0F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21547" name="Line 29">
          <a:extLst>
            <a:ext uri="{FF2B5EF4-FFF2-40B4-BE49-F238E27FC236}">
              <a16:creationId xmlns:a16="http://schemas.microsoft.com/office/drawing/2014/main" id="{00000000-0008-0000-0200-0000CB0F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21548" name="Line 79">
          <a:extLst>
            <a:ext uri="{FF2B5EF4-FFF2-40B4-BE49-F238E27FC236}">
              <a16:creationId xmlns:a16="http://schemas.microsoft.com/office/drawing/2014/main" id="{00000000-0008-0000-0200-0000CC0F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21549" name="AutoShape 86">
          <a:extLst>
            <a:ext uri="{FF2B5EF4-FFF2-40B4-BE49-F238E27FC236}">
              <a16:creationId xmlns:a16="http://schemas.microsoft.com/office/drawing/2014/main" id="{00000000-0008-0000-0200-0000CD0F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21550" name="Line 87">
          <a:extLst>
            <a:ext uri="{FF2B5EF4-FFF2-40B4-BE49-F238E27FC236}">
              <a16:creationId xmlns:a16="http://schemas.microsoft.com/office/drawing/2014/main" id="{00000000-0008-0000-0200-0000CE0F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21551" name="AutoShape 89">
          <a:extLst>
            <a:ext uri="{FF2B5EF4-FFF2-40B4-BE49-F238E27FC236}">
              <a16:creationId xmlns:a16="http://schemas.microsoft.com/office/drawing/2014/main" id="{00000000-0008-0000-0200-0000CF0F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85725</xdr:colOff>
      <xdr:row>16</xdr:row>
      <xdr:rowOff>257175</xdr:rowOff>
    </xdr:from>
    <xdr:to>
      <xdr:col>32</xdr:col>
      <xdr:colOff>133350</xdr:colOff>
      <xdr:row>16</xdr:row>
      <xdr:rowOff>257175</xdr:rowOff>
    </xdr:to>
    <xdr:sp macro="" textlink="">
      <xdr:nvSpPr>
        <xdr:cNvPr id="921552" name="Line 101">
          <a:extLst>
            <a:ext uri="{FF2B5EF4-FFF2-40B4-BE49-F238E27FC236}">
              <a16:creationId xmlns:a16="http://schemas.microsoft.com/office/drawing/2014/main" id="{00000000-0008-0000-0200-0000D00F0E00}"/>
            </a:ext>
          </a:extLst>
        </xdr:cNvPr>
        <xdr:cNvSpPr>
          <a:spLocks noChangeShapeType="1"/>
        </xdr:cNvSpPr>
      </xdr:nvSpPr>
      <xdr:spPr bwMode="auto">
        <a:xfrm rot="-5400000">
          <a:off x="96488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21553" name="Line 99">
          <a:extLst>
            <a:ext uri="{FF2B5EF4-FFF2-40B4-BE49-F238E27FC236}">
              <a16:creationId xmlns:a16="http://schemas.microsoft.com/office/drawing/2014/main" id="{00000000-0008-0000-0200-0000D10F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21554" name="グループ化 33">
          <a:extLst>
            <a:ext uri="{FF2B5EF4-FFF2-40B4-BE49-F238E27FC236}">
              <a16:creationId xmlns:a16="http://schemas.microsoft.com/office/drawing/2014/main" id="{00000000-0008-0000-0200-0000D20F0E00}"/>
            </a:ext>
          </a:extLst>
        </xdr:cNvPr>
        <xdr:cNvGrpSpPr>
          <a:grpSpLocks/>
        </xdr:cNvGrpSpPr>
      </xdr:nvGrpSpPr>
      <xdr:grpSpPr bwMode="auto">
        <a:xfrm>
          <a:off x="1838325" y="2190750"/>
          <a:ext cx="657225" cy="638175"/>
          <a:chOff x="1447800" y="2186940"/>
          <a:chExt cx="58674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21555" name="Line 5">
          <a:extLst>
            <a:ext uri="{FF2B5EF4-FFF2-40B4-BE49-F238E27FC236}">
              <a16:creationId xmlns:a16="http://schemas.microsoft.com/office/drawing/2014/main" id="{00000000-0008-0000-0200-0000D30F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21556" name="Line 5">
          <a:extLst>
            <a:ext uri="{FF2B5EF4-FFF2-40B4-BE49-F238E27FC236}">
              <a16:creationId xmlns:a16="http://schemas.microsoft.com/office/drawing/2014/main" id="{00000000-0008-0000-0200-0000D40F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21557" name="Line 90">
          <a:extLst>
            <a:ext uri="{FF2B5EF4-FFF2-40B4-BE49-F238E27FC236}">
              <a16:creationId xmlns:a16="http://schemas.microsoft.com/office/drawing/2014/main" id="{00000000-0008-0000-0200-0000D50F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266700</xdr:rowOff>
    </xdr:from>
    <xdr:to>
      <xdr:col>23</xdr:col>
      <xdr:colOff>152400</xdr:colOff>
      <xdr:row>16</xdr:row>
      <xdr:rowOff>266700</xdr:rowOff>
    </xdr:to>
    <xdr:sp macro="" textlink="">
      <xdr:nvSpPr>
        <xdr:cNvPr id="921558" name="Line 101">
          <a:extLst>
            <a:ext uri="{FF2B5EF4-FFF2-40B4-BE49-F238E27FC236}">
              <a16:creationId xmlns:a16="http://schemas.microsoft.com/office/drawing/2014/main" id="{00000000-0008-0000-0200-0000D60F0E00}"/>
            </a:ext>
          </a:extLst>
        </xdr:cNvPr>
        <xdr:cNvSpPr>
          <a:spLocks noChangeShapeType="1"/>
        </xdr:cNvSpPr>
      </xdr:nvSpPr>
      <xdr:spPr bwMode="auto">
        <a:xfrm rot="-5400000">
          <a:off x="73771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21559" name="Line 1">
          <a:extLst>
            <a:ext uri="{FF2B5EF4-FFF2-40B4-BE49-F238E27FC236}">
              <a16:creationId xmlns:a16="http://schemas.microsoft.com/office/drawing/2014/main" id="{00000000-0008-0000-0200-0000D70F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21560" name="Line 1">
          <a:extLst>
            <a:ext uri="{FF2B5EF4-FFF2-40B4-BE49-F238E27FC236}">
              <a16:creationId xmlns:a16="http://schemas.microsoft.com/office/drawing/2014/main" id="{00000000-0008-0000-0200-0000D80F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1659" name="Line 1">
          <a:extLst>
            <a:ext uri="{FF2B5EF4-FFF2-40B4-BE49-F238E27FC236}">
              <a16:creationId xmlns:a16="http://schemas.microsoft.com/office/drawing/2014/main" id="{00000000-0008-0000-1400-00004B37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1660" name="Line 2">
          <a:extLst>
            <a:ext uri="{FF2B5EF4-FFF2-40B4-BE49-F238E27FC236}">
              <a16:creationId xmlns:a16="http://schemas.microsoft.com/office/drawing/2014/main" id="{00000000-0008-0000-1400-00004C37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1661" name="Line 3">
          <a:extLst>
            <a:ext uri="{FF2B5EF4-FFF2-40B4-BE49-F238E27FC236}">
              <a16:creationId xmlns:a16="http://schemas.microsoft.com/office/drawing/2014/main" id="{00000000-0008-0000-1400-00004D3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1662" name="Line 4">
          <a:extLst>
            <a:ext uri="{FF2B5EF4-FFF2-40B4-BE49-F238E27FC236}">
              <a16:creationId xmlns:a16="http://schemas.microsoft.com/office/drawing/2014/main" id="{00000000-0008-0000-1400-00004E37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1663" name="Line 5">
          <a:extLst>
            <a:ext uri="{FF2B5EF4-FFF2-40B4-BE49-F238E27FC236}">
              <a16:creationId xmlns:a16="http://schemas.microsoft.com/office/drawing/2014/main" id="{00000000-0008-0000-1400-00004F37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1664" name="Line 6">
          <a:extLst>
            <a:ext uri="{FF2B5EF4-FFF2-40B4-BE49-F238E27FC236}">
              <a16:creationId xmlns:a16="http://schemas.microsoft.com/office/drawing/2014/main" id="{00000000-0008-0000-1400-00005037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1665" name="Line 7">
          <a:extLst>
            <a:ext uri="{FF2B5EF4-FFF2-40B4-BE49-F238E27FC236}">
              <a16:creationId xmlns:a16="http://schemas.microsoft.com/office/drawing/2014/main" id="{00000000-0008-0000-1400-00005137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1666" name="Line 8">
          <a:extLst>
            <a:ext uri="{FF2B5EF4-FFF2-40B4-BE49-F238E27FC236}">
              <a16:creationId xmlns:a16="http://schemas.microsoft.com/office/drawing/2014/main" id="{00000000-0008-0000-1400-00005237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1667" name="Line 9">
          <a:extLst>
            <a:ext uri="{FF2B5EF4-FFF2-40B4-BE49-F238E27FC236}">
              <a16:creationId xmlns:a16="http://schemas.microsoft.com/office/drawing/2014/main" id="{00000000-0008-0000-1400-00005337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68" name="Line 16">
          <a:extLst>
            <a:ext uri="{FF2B5EF4-FFF2-40B4-BE49-F238E27FC236}">
              <a16:creationId xmlns:a16="http://schemas.microsoft.com/office/drawing/2014/main" id="{00000000-0008-0000-1400-000054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1669" name="Line 27">
          <a:extLst>
            <a:ext uri="{FF2B5EF4-FFF2-40B4-BE49-F238E27FC236}">
              <a16:creationId xmlns:a16="http://schemas.microsoft.com/office/drawing/2014/main" id="{00000000-0008-0000-1400-00005537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1670" name="Line 28">
          <a:extLst>
            <a:ext uri="{FF2B5EF4-FFF2-40B4-BE49-F238E27FC236}">
              <a16:creationId xmlns:a16="http://schemas.microsoft.com/office/drawing/2014/main" id="{00000000-0008-0000-1400-00005637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1671" name="Line 29">
          <a:extLst>
            <a:ext uri="{FF2B5EF4-FFF2-40B4-BE49-F238E27FC236}">
              <a16:creationId xmlns:a16="http://schemas.microsoft.com/office/drawing/2014/main" id="{00000000-0008-0000-1400-00005737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2" name="Line 85">
          <a:extLst>
            <a:ext uri="{FF2B5EF4-FFF2-40B4-BE49-F238E27FC236}">
              <a16:creationId xmlns:a16="http://schemas.microsoft.com/office/drawing/2014/main" id="{00000000-0008-0000-1400-000058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3" name="Line 116">
          <a:extLst>
            <a:ext uri="{FF2B5EF4-FFF2-40B4-BE49-F238E27FC236}">
              <a16:creationId xmlns:a16="http://schemas.microsoft.com/office/drawing/2014/main" id="{00000000-0008-0000-1400-000059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4" name="Line 147">
          <a:extLst>
            <a:ext uri="{FF2B5EF4-FFF2-40B4-BE49-F238E27FC236}">
              <a16:creationId xmlns:a16="http://schemas.microsoft.com/office/drawing/2014/main" id="{00000000-0008-0000-1400-00005A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5" name="Line 178">
          <a:extLst>
            <a:ext uri="{FF2B5EF4-FFF2-40B4-BE49-F238E27FC236}">
              <a16:creationId xmlns:a16="http://schemas.microsoft.com/office/drawing/2014/main" id="{00000000-0008-0000-1400-00005B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1676" name="AutoShape 208">
          <a:extLst>
            <a:ext uri="{FF2B5EF4-FFF2-40B4-BE49-F238E27FC236}">
              <a16:creationId xmlns:a16="http://schemas.microsoft.com/office/drawing/2014/main" id="{00000000-0008-0000-1400-00005C37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7" name="Line 209">
          <a:extLst>
            <a:ext uri="{FF2B5EF4-FFF2-40B4-BE49-F238E27FC236}">
              <a16:creationId xmlns:a16="http://schemas.microsoft.com/office/drawing/2014/main" id="{00000000-0008-0000-1400-00005D37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31678" name="AutoShape 211">
          <a:extLst>
            <a:ext uri="{FF2B5EF4-FFF2-40B4-BE49-F238E27FC236}">
              <a16:creationId xmlns:a16="http://schemas.microsoft.com/office/drawing/2014/main" id="{00000000-0008-0000-1400-00005E37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31679" name="Line 212">
          <a:extLst>
            <a:ext uri="{FF2B5EF4-FFF2-40B4-BE49-F238E27FC236}">
              <a16:creationId xmlns:a16="http://schemas.microsoft.com/office/drawing/2014/main" id="{00000000-0008-0000-1400-00005F37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31680" name="Line 223">
          <a:extLst>
            <a:ext uri="{FF2B5EF4-FFF2-40B4-BE49-F238E27FC236}">
              <a16:creationId xmlns:a16="http://schemas.microsoft.com/office/drawing/2014/main" id="{00000000-0008-0000-1400-00006037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31681" name="Line 221">
          <a:extLst>
            <a:ext uri="{FF2B5EF4-FFF2-40B4-BE49-F238E27FC236}">
              <a16:creationId xmlns:a16="http://schemas.microsoft.com/office/drawing/2014/main" id="{00000000-0008-0000-1400-00006137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31682" name="グループ化 36">
          <a:extLst>
            <a:ext uri="{FF2B5EF4-FFF2-40B4-BE49-F238E27FC236}">
              <a16:creationId xmlns:a16="http://schemas.microsoft.com/office/drawing/2014/main" id="{00000000-0008-0000-1400-000062370E00}"/>
            </a:ext>
          </a:extLst>
        </xdr:cNvPr>
        <xdr:cNvGrpSpPr>
          <a:grpSpLocks/>
        </xdr:cNvGrpSpPr>
      </xdr:nvGrpSpPr>
      <xdr:grpSpPr bwMode="auto">
        <a:xfrm>
          <a:off x="1838325" y="2181225"/>
          <a:ext cx="657225" cy="638175"/>
          <a:chOff x="1447800" y="2179320"/>
          <a:chExt cx="586740" cy="632460"/>
        </a:xfrm>
      </xdr:grpSpPr>
      <xdr:cxnSp macro="">
        <xdr:nvCxnSpPr>
          <xdr:cNvPr id="196" name="直線コネクタ 195">
            <a:extLst>
              <a:ext uri="{FF2B5EF4-FFF2-40B4-BE49-F238E27FC236}">
                <a16:creationId xmlns:a16="http://schemas.microsoft.com/office/drawing/2014/main" id="{00000000-0008-0000-1400-0000C4000000}"/>
              </a:ext>
            </a:extLst>
          </xdr:cNvPr>
          <xdr:cNvCxnSpPr/>
        </xdr:nvCxnSpPr>
        <xdr:spPr bwMode="auto">
          <a:xfrm>
            <a:off x="144780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40368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400-0000C6000000}"/>
              </a:ext>
            </a:extLst>
          </xdr:cNvPr>
          <xdr:cNvCxnSpPr/>
        </xdr:nvCxnSpPr>
        <xdr:spPr bwMode="auto">
          <a:xfrm>
            <a:off x="171140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31683" name="Line 5">
          <a:extLst>
            <a:ext uri="{FF2B5EF4-FFF2-40B4-BE49-F238E27FC236}">
              <a16:creationId xmlns:a16="http://schemas.microsoft.com/office/drawing/2014/main" id="{00000000-0008-0000-1400-00006337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31684" name="Line 5">
          <a:extLst>
            <a:ext uri="{FF2B5EF4-FFF2-40B4-BE49-F238E27FC236}">
              <a16:creationId xmlns:a16="http://schemas.microsoft.com/office/drawing/2014/main" id="{00000000-0008-0000-1400-00006437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931685" name="Line 223">
          <a:extLst>
            <a:ext uri="{FF2B5EF4-FFF2-40B4-BE49-F238E27FC236}">
              <a16:creationId xmlns:a16="http://schemas.microsoft.com/office/drawing/2014/main" id="{00000000-0008-0000-1400-000065370E00}"/>
            </a:ext>
          </a:extLst>
        </xdr:cNvPr>
        <xdr:cNvSpPr>
          <a:spLocks noChangeShapeType="1"/>
        </xdr:cNvSpPr>
      </xdr:nvSpPr>
      <xdr:spPr bwMode="auto">
        <a:xfrm rot="-5400000">
          <a:off x="73771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1686" name="Line 1">
          <a:extLst>
            <a:ext uri="{FF2B5EF4-FFF2-40B4-BE49-F238E27FC236}">
              <a16:creationId xmlns:a16="http://schemas.microsoft.com/office/drawing/2014/main" id="{00000000-0008-0000-1400-00006637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1687" name="Line 1">
          <a:extLst>
            <a:ext uri="{FF2B5EF4-FFF2-40B4-BE49-F238E27FC236}">
              <a16:creationId xmlns:a16="http://schemas.microsoft.com/office/drawing/2014/main" id="{00000000-0008-0000-1400-00006737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123825</xdr:colOff>
      <xdr:row>1</xdr:row>
      <xdr:rowOff>66675</xdr:rowOff>
    </xdr:from>
    <xdr:to>
      <xdr:col>3</xdr:col>
      <xdr:colOff>266700</xdr:colOff>
      <xdr:row>1</xdr:row>
      <xdr:rowOff>266700</xdr:rowOff>
    </xdr:to>
    <xdr:sp macro="" textlink="">
      <xdr:nvSpPr>
        <xdr:cNvPr id="414751" name="Rectangle 1">
          <a:extLst>
            <a:ext uri="{FF2B5EF4-FFF2-40B4-BE49-F238E27FC236}">
              <a16:creationId xmlns:a16="http://schemas.microsoft.com/office/drawing/2014/main" id="{00000000-0008-0000-1500-00001F540600}"/>
            </a:ext>
          </a:extLst>
        </xdr:cNvPr>
        <xdr:cNvSpPr>
          <a:spLocks noChangeArrowheads="1"/>
        </xdr:cNvSpPr>
      </xdr:nvSpPr>
      <xdr:spPr bwMode="auto">
        <a:xfrm>
          <a:off x="600075" y="333375"/>
          <a:ext cx="428625" cy="200025"/>
        </a:xfrm>
        <a:prstGeom prst="rect">
          <a:avLst/>
        </a:prstGeom>
        <a:solidFill>
          <a:srgbClr val="FF0000"/>
        </a:solidFill>
        <a:ln w="9525">
          <a:solidFill>
            <a:srgbClr val="000000"/>
          </a:solid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8433" name="Line 1">
          <a:extLst>
            <a:ext uri="{FF2B5EF4-FFF2-40B4-BE49-F238E27FC236}">
              <a16:creationId xmlns:a16="http://schemas.microsoft.com/office/drawing/2014/main" id="{00000000-0008-0000-0300-0000C151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8434" name="Line 2">
          <a:extLst>
            <a:ext uri="{FF2B5EF4-FFF2-40B4-BE49-F238E27FC236}">
              <a16:creationId xmlns:a16="http://schemas.microsoft.com/office/drawing/2014/main" id="{00000000-0008-0000-0300-0000C251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8435" name="Line 3">
          <a:extLst>
            <a:ext uri="{FF2B5EF4-FFF2-40B4-BE49-F238E27FC236}">
              <a16:creationId xmlns:a16="http://schemas.microsoft.com/office/drawing/2014/main" id="{00000000-0008-0000-0300-0000C351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8436" name="Line 4">
          <a:extLst>
            <a:ext uri="{FF2B5EF4-FFF2-40B4-BE49-F238E27FC236}">
              <a16:creationId xmlns:a16="http://schemas.microsoft.com/office/drawing/2014/main" id="{00000000-0008-0000-0300-0000C451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8437" name="Line 5">
          <a:extLst>
            <a:ext uri="{FF2B5EF4-FFF2-40B4-BE49-F238E27FC236}">
              <a16:creationId xmlns:a16="http://schemas.microsoft.com/office/drawing/2014/main" id="{00000000-0008-0000-0300-0000C551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8438" name="Line 6">
          <a:extLst>
            <a:ext uri="{FF2B5EF4-FFF2-40B4-BE49-F238E27FC236}">
              <a16:creationId xmlns:a16="http://schemas.microsoft.com/office/drawing/2014/main" id="{00000000-0008-0000-0300-0000C651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8439" name="Line 7">
          <a:extLst>
            <a:ext uri="{FF2B5EF4-FFF2-40B4-BE49-F238E27FC236}">
              <a16:creationId xmlns:a16="http://schemas.microsoft.com/office/drawing/2014/main" id="{00000000-0008-0000-0300-0000C751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0" name="Line 8">
          <a:extLst>
            <a:ext uri="{FF2B5EF4-FFF2-40B4-BE49-F238E27FC236}">
              <a16:creationId xmlns:a16="http://schemas.microsoft.com/office/drawing/2014/main" id="{00000000-0008-0000-0300-0000C8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8441" name="Line 9">
          <a:extLst>
            <a:ext uri="{FF2B5EF4-FFF2-40B4-BE49-F238E27FC236}">
              <a16:creationId xmlns:a16="http://schemas.microsoft.com/office/drawing/2014/main" id="{00000000-0008-0000-0300-0000C951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2" name="Line 16">
          <a:extLst>
            <a:ext uri="{FF2B5EF4-FFF2-40B4-BE49-F238E27FC236}">
              <a16:creationId xmlns:a16="http://schemas.microsoft.com/office/drawing/2014/main" id="{00000000-0008-0000-0300-0000CA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8443" name="Line 27">
          <a:extLst>
            <a:ext uri="{FF2B5EF4-FFF2-40B4-BE49-F238E27FC236}">
              <a16:creationId xmlns:a16="http://schemas.microsoft.com/office/drawing/2014/main" id="{00000000-0008-0000-0300-0000CB51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8444" name="Line 28">
          <a:extLst>
            <a:ext uri="{FF2B5EF4-FFF2-40B4-BE49-F238E27FC236}">
              <a16:creationId xmlns:a16="http://schemas.microsoft.com/office/drawing/2014/main" id="{00000000-0008-0000-0300-0000CC51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8445" name="Line 29">
          <a:extLst>
            <a:ext uri="{FF2B5EF4-FFF2-40B4-BE49-F238E27FC236}">
              <a16:creationId xmlns:a16="http://schemas.microsoft.com/office/drawing/2014/main" id="{00000000-0008-0000-0300-0000CD51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6" name="Line 78">
          <a:extLst>
            <a:ext uri="{FF2B5EF4-FFF2-40B4-BE49-F238E27FC236}">
              <a16:creationId xmlns:a16="http://schemas.microsoft.com/office/drawing/2014/main" id="{00000000-0008-0000-0300-0000CE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7" name="Line 86">
          <a:extLst>
            <a:ext uri="{FF2B5EF4-FFF2-40B4-BE49-F238E27FC236}">
              <a16:creationId xmlns:a16="http://schemas.microsoft.com/office/drawing/2014/main" id="{00000000-0008-0000-0300-0000CF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8" name="Line 109">
          <a:extLst>
            <a:ext uri="{FF2B5EF4-FFF2-40B4-BE49-F238E27FC236}">
              <a16:creationId xmlns:a16="http://schemas.microsoft.com/office/drawing/2014/main" id="{00000000-0008-0000-0300-0000D0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9" name="Line 117">
          <a:extLst>
            <a:ext uri="{FF2B5EF4-FFF2-40B4-BE49-F238E27FC236}">
              <a16:creationId xmlns:a16="http://schemas.microsoft.com/office/drawing/2014/main" id="{00000000-0008-0000-0300-0000D1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50" name="Line 176">
          <a:extLst>
            <a:ext uri="{FF2B5EF4-FFF2-40B4-BE49-F238E27FC236}">
              <a16:creationId xmlns:a16="http://schemas.microsoft.com/office/drawing/2014/main" id="{00000000-0008-0000-0300-0000D2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51" name="Line 184">
          <a:extLst>
            <a:ext uri="{FF2B5EF4-FFF2-40B4-BE49-F238E27FC236}">
              <a16:creationId xmlns:a16="http://schemas.microsoft.com/office/drawing/2014/main" id="{00000000-0008-0000-0300-0000D3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52" name="Line 207">
          <a:extLst>
            <a:ext uri="{FF2B5EF4-FFF2-40B4-BE49-F238E27FC236}">
              <a16:creationId xmlns:a16="http://schemas.microsoft.com/office/drawing/2014/main" id="{00000000-0008-0000-0300-0000D4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8453" name="AutoShape 214">
          <a:extLst>
            <a:ext uri="{FF2B5EF4-FFF2-40B4-BE49-F238E27FC236}">
              <a16:creationId xmlns:a16="http://schemas.microsoft.com/office/drawing/2014/main" id="{00000000-0008-0000-0300-0000D551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54" name="Line 215">
          <a:extLst>
            <a:ext uri="{FF2B5EF4-FFF2-40B4-BE49-F238E27FC236}">
              <a16:creationId xmlns:a16="http://schemas.microsoft.com/office/drawing/2014/main" id="{00000000-0008-0000-0300-0000D651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38455" name="AutoShape 217">
          <a:extLst>
            <a:ext uri="{FF2B5EF4-FFF2-40B4-BE49-F238E27FC236}">
              <a16:creationId xmlns:a16="http://schemas.microsoft.com/office/drawing/2014/main" id="{00000000-0008-0000-0300-0000D751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8456" name="Line 229">
          <a:extLst>
            <a:ext uri="{FF2B5EF4-FFF2-40B4-BE49-F238E27FC236}">
              <a16:creationId xmlns:a16="http://schemas.microsoft.com/office/drawing/2014/main" id="{00000000-0008-0000-0300-0000D851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38457" name="Line 227">
          <a:extLst>
            <a:ext uri="{FF2B5EF4-FFF2-40B4-BE49-F238E27FC236}">
              <a16:creationId xmlns:a16="http://schemas.microsoft.com/office/drawing/2014/main" id="{00000000-0008-0000-0300-0000D951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8458" name="グループ化 39">
          <a:extLst>
            <a:ext uri="{FF2B5EF4-FFF2-40B4-BE49-F238E27FC236}">
              <a16:creationId xmlns:a16="http://schemas.microsoft.com/office/drawing/2014/main" id="{00000000-0008-0000-0300-0000DA510E00}"/>
            </a:ext>
          </a:extLst>
        </xdr:cNvPr>
        <xdr:cNvGrpSpPr>
          <a:grpSpLocks/>
        </xdr:cNvGrpSpPr>
      </xdr:nvGrpSpPr>
      <xdr:grpSpPr bwMode="auto">
        <a:xfrm>
          <a:off x="1838325" y="2200275"/>
          <a:ext cx="657225" cy="638175"/>
          <a:chOff x="1447800" y="2194560"/>
          <a:chExt cx="58674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8459" name="Line 5">
          <a:extLst>
            <a:ext uri="{FF2B5EF4-FFF2-40B4-BE49-F238E27FC236}">
              <a16:creationId xmlns:a16="http://schemas.microsoft.com/office/drawing/2014/main" id="{00000000-0008-0000-0300-0000DB51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8460" name="Line 5">
          <a:extLst>
            <a:ext uri="{FF2B5EF4-FFF2-40B4-BE49-F238E27FC236}">
              <a16:creationId xmlns:a16="http://schemas.microsoft.com/office/drawing/2014/main" id="{00000000-0008-0000-0300-0000DC51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38461" name="Line 218">
          <a:extLst>
            <a:ext uri="{FF2B5EF4-FFF2-40B4-BE49-F238E27FC236}">
              <a16:creationId xmlns:a16="http://schemas.microsoft.com/office/drawing/2014/main" id="{00000000-0008-0000-0300-0000DD51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38462" name="Line 229">
          <a:extLst>
            <a:ext uri="{FF2B5EF4-FFF2-40B4-BE49-F238E27FC236}">
              <a16:creationId xmlns:a16="http://schemas.microsoft.com/office/drawing/2014/main" id="{00000000-0008-0000-0300-0000DE510E00}"/>
            </a:ext>
          </a:extLst>
        </xdr:cNvPr>
        <xdr:cNvSpPr>
          <a:spLocks noChangeShapeType="1"/>
        </xdr:cNvSpPr>
      </xdr:nvSpPr>
      <xdr:spPr bwMode="auto">
        <a:xfrm rot="-5400000">
          <a:off x="7343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8463" name="Line 1">
          <a:extLst>
            <a:ext uri="{FF2B5EF4-FFF2-40B4-BE49-F238E27FC236}">
              <a16:creationId xmlns:a16="http://schemas.microsoft.com/office/drawing/2014/main" id="{00000000-0008-0000-0300-0000DF51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8464" name="Line 1">
          <a:extLst>
            <a:ext uri="{FF2B5EF4-FFF2-40B4-BE49-F238E27FC236}">
              <a16:creationId xmlns:a16="http://schemas.microsoft.com/office/drawing/2014/main" id="{00000000-0008-0000-0300-0000E051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8382" name="Line 1">
          <a:extLst>
            <a:ext uri="{FF2B5EF4-FFF2-40B4-BE49-F238E27FC236}">
              <a16:creationId xmlns:a16="http://schemas.microsoft.com/office/drawing/2014/main" id="{00000000-0008-0000-0400-00009E7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8383" name="Line 2">
          <a:extLst>
            <a:ext uri="{FF2B5EF4-FFF2-40B4-BE49-F238E27FC236}">
              <a16:creationId xmlns:a16="http://schemas.microsoft.com/office/drawing/2014/main" id="{00000000-0008-0000-0400-00009F7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8384" name="Line 3">
          <a:extLst>
            <a:ext uri="{FF2B5EF4-FFF2-40B4-BE49-F238E27FC236}">
              <a16:creationId xmlns:a16="http://schemas.microsoft.com/office/drawing/2014/main" id="{00000000-0008-0000-0400-0000A07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8385" name="Line 4">
          <a:extLst>
            <a:ext uri="{FF2B5EF4-FFF2-40B4-BE49-F238E27FC236}">
              <a16:creationId xmlns:a16="http://schemas.microsoft.com/office/drawing/2014/main" id="{00000000-0008-0000-0400-0000A17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8386" name="Line 5">
          <a:extLst>
            <a:ext uri="{FF2B5EF4-FFF2-40B4-BE49-F238E27FC236}">
              <a16:creationId xmlns:a16="http://schemas.microsoft.com/office/drawing/2014/main" id="{00000000-0008-0000-0400-0000A27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8387" name="Line 6">
          <a:extLst>
            <a:ext uri="{FF2B5EF4-FFF2-40B4-BE49-F238E27FC236}">
              <a16:creationId xmlns:a16="http://schemas.microsoft.com/office/drawing/2014/main" id="{00000000-0008-0000-0400-0000A37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8388" name="Line 7">
          <a:extLst>
            <a:ext uri="{FF2B5EF4-FFF2-40B4-BE49-F238E27FC236}">
              <a16:creationId xmlns:a16="http://schemas.microsoft.com/office/drawing/2014/main" id="{00000000-0008-0000-0400-0000A47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89" name="Line 8">
          <a:extLst>
            <a:ext uri="{FF2B5EF4-FFF2-40B4-BE49-F238E27FC236}">
              <a16:creationId xmlns:a16="http://schemas.microsoft.com/office/drawing/2014/main" id="{00000000-0008-0000-0400-0000A5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8390" name="Line 9">
          <a:extLst>
            <a:ext uri="{FF2B5EF4-FFF2-40B4-BE49-F238E27FC236}">
              <a16:creationId xmlns:a16="http://schemas.microsoft.com/office/drawing/2014/main" id="{00000000-0008-0000-0400-0000A67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1" name="Line 16">
          <a:extLst>
            <a:ext uri="{FF2B5EF4-FFF2-40B4-BE49-F238E27FC236}">
              <a16:creationId xmlns:a16="http://schemas.microsoft.com/office/drawing/2014/main" id="{00000000-0008-0000-0400-0000A7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8392" name="Line 27">
          <a:extLst>
            <a:ext uri="{FF2B5EF4-FFF2-40B4-BE49-F238E27FC236}">
              <a16:creationId xmlns:a16="http://schemas.microsoft.com/office/drawing/2014/main" id="{00000000-0008-0000-0400-0000A87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8393" name="Line 28">
          <a:extLst>
            <a:ext uri="{FF2B5EF4-FFF2-40B4-BE49-F238E27FC236}">
              <a16:creationId xmlns:a16="http://schemas.microsoft.com/office/drawing/2014/main" id="{00000000-0008-0000-0400-0000A97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8394" name="Line 29">
          <a:extLst>
            <a:ext uri="{FF2B5EF4-FFF2-40B4-BE49-F238E27FC236}">
              <a16:creationId xmlns:a16="http://schemas.microsoft.com/office/drawing/2014/main" id="{00000000-0008-0000-0400-0000AA7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5" name="Line 78">
          <a:extLst>
            <a:ext uri="{FF2B5EF4-FFF2-40B4-BE49-F238E27FC236}">
              <a16:creationId xmlns:a16="http://schemas.microsoft.com/office/drawing/2014/main" id="{00000000-0008-0000-0400-0000AB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6" name="Line 86">
          <a:extLst>
            <a:ext uri="{FF2B5EF4-FFF2-40B4-BE49-F238E27FC236}">
              <a16:creationId xmlns:a16="http://schemas.microsoft.com/office/drawing/2014/main" id="{00000000-0008-0000-0400-0000AC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7" name="Line 109">
          <a:extLst>
            <a:ext uri="{FF2B5EF4-FFF2-40B4-BE49-F238E27FC236}">
              <a16:creationId xmlns:a16="http://schemas.microsoft.com/office/drawing/2014/main" id="{00000000-0008-0000-0400-0000AD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8" name="Line 117">
          <a:extLst>
            <a:ext uri="{FF2B5EF4-FFF2-40B4-BE49-F238E27FC236}">
              <a16:creationId xmlns:a16="http://schemas.microsoft.com/office/drawing/2014/main" id="{00000000-0008-0000-0400-0000AE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9" name="Line 140">
          <a:extLst>
            <a:ext uri="{FF2B5EF4-FFF2-40B4-BE49-F238E27FC236}">
              <a16:creationId xmlns:a16="http://schemas.microsoft.com/office/drawing/2014/main" id="{00000000-0008-0000-0400-0000AF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0" name="Line 148">
          <a:extLst>
            <a:ext uri="{FF2B5EF4-FFF2-40B4-BE49-F238E27FC236}">
              <a16:creationId xmlns:a16="http://schemas.microsoft.com/office/drawing/2014/main" id="{00000000-0008-0000-0400-0000B0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401" name="Line 171">
          <a:extLst>
            <a:ext uri="{FF2B5EF4-FFF2-40B4-BE49-F238E27FC236}">
              <a16:creationId xmlns:a16="http://schemas.microsoft.com/office/drawing/2014/main" id="{00000000-0008-0000-0400-0000B1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2" name="Line 179">
          <a:extLst>
            <a:ext uri="{FF2B5EF4-FFF2-40B4-BE49-F238E27FC236}">
              <a16:creationId xmlns:a16="http://schemas.microsoft.com/office/drawing/2014/main" id="{00000000-0008-0000-0400-0000B2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403" name="Line 202">
          <a:extLst>
            <a:ext uri="{FF2B5EF4-FFF2-40B4-BE49-F238E27FC236}">
              <a16:creationId xmlns:a16="http://schemas.microsoft.com/office/drawing/2014/main" id="{00000000-0008-0000-0400-0000B3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8404" name="AutoShape 209">
          <a:extLst>
            <a:ext uri="{FF2B5EF4-FFF2-40B4-BE49-F238E27FC236}">
              <a16:creationId xmlns:a16="http://schemas.microsoft.com/office/drawing/2014/main" id="{00000000-0008-0000-0400-0000B47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5" name="Line 210">
          <a:extLst>
            <a:ext uri="{FF2B5EF4-FFF2-40B4-BE49-F238E27FC236}">
              <a16:creationId xmlns:a16="http://schemas.microsoft.com/office/drawing/2014/main" id="{00000000-0008-0000-0400-0000B57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171450</xdr:rowOff>
    </xdr:to>
    <xdr:sp macro="" textlink="">
      <xdr:nvSpPr>
        <xdr:cNvPr id="948406" name="AutoShape 212">
          <a:extLst>
            <a:ext uri="{FF2B5EF4-FFF2-40B4-BE49-F238E27FC236}">
              <a16:creationId xmlns:a16="http://schemas.microsoft.com/office/drawing/2014/main" id="{00000000-0008-0000-0400-0000B6780E00}"/>
            </a:ext>
          </a:extLst>
        </xdr:cNvPr>
        <xdr:cNvSpPr>
          <a:spLocks/>
        </xdr:cNvSpPr>
      </xdr:nvSpPr>
      <xdr:spPr bwMode="auto">
        <a:xfrm>
          <a:off x="132111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8407" name="Line 213">
          <a:extLst>
            <a:ext uri="{FF2B5EF4-FFF2-40B4-BE49-F238E27FC236}">
              <a16:creationId xmlns:a16="http://schemas.microsoft.com/office/drawing/2014/main" id="{00000000-0008-0000-0400-0000B778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8408" name="Line 224">
          <a:extLst>
            <a:ext uri="{FF2B5EF4-FFF2-40B4-BE49-F238E27FC236}">
              <a16:creationId xmlns:a16="http://schemas.microsoft.com/office/drawing/2014/main" id="{00000000-0008-0000-0400-0000B878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8409" name="Line 222">
          <a:extLst>
            <a:ext uri="{FF2B5EF4-FFF2-40B4-BE49-F238E27FC236}">
              <a16:creationId xmlns:a16="http://schemas.microsoft.com/office/drawing/2014/main" id="{00000000-0008-0000-0400-0000B97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48410" name="グループ化 41">
          <a:extLst>
            <a:ext uri="{FF2B5EF4-FFF2-40B4-BE49-F238E27FC236}">
              <a16:creationId xmlns:a16="http://schemas.microsoft.com/office/drawing/2014/main" id="{00000000-0008-0000-0400-0000BA780E00}"/>
            </a:ext>
          </a:extLst>
        </xdr:cNvPr>
        <xdr:cNvGrpSpPr>
          <a:grpSpLocks/>
        </xdr:cNvGrpSpPr>
      </xdr:nvGrpSpPr>
      <xdr:grpSpPr bwMode="auto">
        <a:xfrm>
          <a:off x="1838325" y="2181225"/>
          <a:ext cx="657225" cy="638175"/>
          <a:chOff x="1447800" y="2179320"/>
          <a:chExt cx="58674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44780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40368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71140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48411" name="Line 5">
          <a:extLst>
            <a:ext uri="{FF2B5EF4-FFF2-40B4-BE49-F238E27FC236}">
              <a16:creationId xmlns:a16="http://schemas.microsoft.com/office/drawing/2014/main" id="{00000000-0008-0000-0400-0000BB78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48412" name="Line 5">
          <a:extLst>
            <a:ext uri="{FF2B5EF4-FFF2-40B4-BE49-F238E27FC236}">
              <a16:creationId xmlns:a16="http://schemas.microsoft.com/office/drawing/2014/main" id="{00000000-0008-0000-0400-0000BC78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276225</xdr:rowOff>
    </xdr:from>
    <xdr:to>
      <xdr:col>23</xdr:col>
      <xdr:colOff>133350</xdr:colOff>
      <xdr:row>16</xdr:row>
      <xdr:rowOff>276225</xdr:rowOff>
    </xdr:to>
    <xdr:sp macro="" textlink="">
      <xdr:nvSpPr>
        <xdr:cNvPr id="948413" name="Line 224">
          <a:extLst>
            <a:ext uri="{FF2B5EF4-FFF2-40B4-BE49-F238E27FC236}">
              <a16:creationId xmlns:a16="http://schemas.microsoft.com/office/drawing/2014/main" id="{00000000-0008-0000-0400-0000BD780E00}"/>
            </a:ext>
          </a:extLst>
        </xdr:cNvPr>
        <xdr:cNvSpPr>
          <a:spLocks noChangeShapeType="1"/>
        </xdr:cNvSpPr>
      </xdr:nvSpPr>
      <xdr:spPr bwMode="auto">
        <a:xfrm rot="-5400000">
          <a:off x="73533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8414" name="Line 1">
          <a:extLst>
            <a:ext uri="{FF2B5EF4-FFF2-40B4-BE49-F238E27FC236}">
              <a16:creationId xmlns:a16="http://schemas.microsoft.com/office/drawing/2014/main" id="{00000000-0008-0000-0400-0000BE7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8415" name="Line 1">
          <a:extLst>
            <a:ext uri="{FF2B5EF4-FFF2-40B4-BE49-F238E27FC236}">
              <a16:creationId xmlns:a16="http://schemas.microsoft.com/office/drawing/2014/main" id="{00000000-0008-0000-0400-0000BF7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0191" name="Line 1">
          <a:extLst>
            <a:ext uri="{FF2B5EF4-FFF2-40B4-BE49-F238E27FC236}">
              <a16:creationId xmlns:a16="http://schemas.microsoft.com/office/drawing/2014/main" id="{00000000-0008-0000-0500-00009F5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0192" name="Line 2">
          <a:extLst>
            <a:ext uri="{FF2B5EF4-FFF2-40B4-BE49-F238E27FC236}">
              <a16:creationId xmlns:a16="http://schemas.microsoft.com/office/drawing/2014/main" id="{00000000-0008-0000-0500-0000A05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0193" name="Line 3">
          <a:extLst>
            <a:ext uri="{FF2B5EF4-FFF2-40B4-BE49-F238E27FC236}">
              <a16:creationId xmlns:a16="http://schemas.microsoft.com/office/drawing/2014/main" id="{00000000-0008-0000-0500-0000A15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0194" name="Line 4">
          <a:extLst>
            <a:ext uri="{FF2B5EF4-FFF2-40B4-BE49-F238E27FC236}">
              <a16:creationId xmlns:a16="http://schemas.microsoft.com/office/drawing/2014/main" id="{00000000-0008-0000-0500-0000A25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0195" name="Line 5">
          <a:extLst>
            <a:ext uri="{FF2B5EF4-FFF2-40B4-BE49-F238E27FC236}">
              <a16:creationId xmlns:a16="http://schemas.microsoft.com/office/drawing/2014/main" id="{00000000-0008-0000-0500-0000A35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0196" name="Line 6">
          <a:extLst>
            <a:ext uri="{FF2B5EF4-FFF2-40B4-BE49-F238E27FC236}">
              <a16:creationId xmlns:a16="http://schemas.microsoft.com/office/drawing/2014/main" id="{00000000-0008-0000-0500-0000A45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0197" name="Line 7">
          <a:extLst>
            <a:ext uri="{FF2B5EF4-FFF2-40B4-BE49-F238E27FC236}">
              <a16:creationId xmlns:a16="http://schemas.microsoft.com/office/drawing/2014/main" id="{00000000-0008-0000-0500-0000A55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198" name="Line 8">
          <a:extLst>
            <a:ext uri="{FF2B5EF4-FFF2-40B4-BE49-F238E27FC236}">
              <a16:creationId xmlns:a16="http://schemas.microsoft.com/office/drawing/2014/main" id="{00000000-0008-0000-0500-0000A6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0199" name="Line 9">
          <a:extLst>
            <a:ext uri="{FF2B5EF4-FFF2-40B4-BE49-F238E27FC236}">
              <a16:creationId xmlns:a16="http://schemas.microsoft.com/office/drawing/2014/main" id="{00000000-0008-0000-0500-0000A75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0" name="Line 16">
          <a:extLst>
            <a:ext uri="{FF2B5EF4-FFF2-40B4-BE49-F238E27FC236}">
              <a16:creationId xmlns:a16="http://schemas.microsoft.com/office/drawing/2014/main" id="{00000000-0008-0000-0500-0000A8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0201" name="Line 27">
          <a:extLst>
            <a:ext uri="{FF2B5EF4-FFF2-40B4-BE49-F238E27FC236}">
              <a16:creationId xmlns:a16="http://schemas.microsoft.com/office/drawing/2014/main" id="{00000000-0008-0000-0500-0000A95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0202" name="Line 28">
          <a:extLst>
            <a:ext uri="{FF2B5EF4-FFF2-40B4-BE49-F238E27FC236}">
              <a16:creationId xmlns:a16="http://schemas.microsoft.com/office/drawing/2014/main" id="{00000000-0008-0000-0500-0000AA5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0203" name="Line 29">
          <a:extLst>
            <a:ext uri="{FF2B5EF4-FFF2-40B4-BE49-F238E27FC236}">
              <a16:creationId xmlns:a16="http://schemas.microsoft.com/office/drawing/2014/main" id="{00000000-0008-0000-0500-0000AB5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4" name="Line 78">
          <a:extLst>
            <a:ext uri="{FF2B5EF4-FFF2-40B4-BE49-F238E27FC236}">
              <a16:creationId xmlns:a16="http://schemas.microsoft.com/office/drawing/2014/main" id="{00000000-0008-0000-0500-0000AC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5" name="Line 86">
          <a:extLst>
            <a:ext uri="{FF2B5EF4-FFF2-40B4-BE49-F238E27FC236}">
              <a16:creationId xmlns:a16="http://schemas.microsoft.com/office/drawing/2014/main" id="{00000000-0008-0000-0500-0000AD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6" name="Line 109">
          <a:extLst>
            <a:ext uri="{FF2B5EF4-FFF2-40B4-BE49-F238E27FC236}">
              <a16:creationId xmlns:a16="http://schemas.microsoft.com/office/drawing/2014/main" id="{00000000-0008-0000-0500-0000AE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7" name="Line 117">
          <a:extLst>
            <a:ext uri="{FF2B5EF4-FFF2-40B4-BE49-F238E27FC236}">
              <a16:creationId xmlns:a16="http://schemas.microsoft.com/office/drawing/2014/main" id="{00000000-0008-0000-0500-0000AF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8" name="Line 140">
          <a:extLst>
            <a:ext uri="{FF2B5EF4-FFF2-40B4-BE49-F238E27FC236}">
              <a16:creationId xmlns:a16="http://schemas.microsoft.com/office/drawing/2014/main" id="{00000000-0008-0000-0500-0000B0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9" name="Line 148">
          <a:extLst>
            <a:ext uri="{FF2B5EF4-FFF2-40B4-BE49-F238E27FC236}">
              <a16:creationId xmlns:a16="http://schemas.microsoft.com/office/drawing/2014/main" id="{00000000-0008-0000-0500-0000B1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10" name="Line 171">
          <a:extLst>
            <a:ext uri="{FF2B5EF4-FFF2-40B4-BE49-F238E27FC236}">
              <a16:creationId xmlns:a16="http://schemas.microsoft.com/office/drawing/2014/main" id="{00000000-0008-0000-0500-0000B2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11" name="Line 179">
          <a:extLst>
            <a:ext uri="{FF2B5EF4-FFF2-40B4-BE49-F238E27FC236}">
              <a16:creationId xmlns:a16="http://schemas.microsoft.com/office/drawing/2014/main" id="{00000000-0008-0000-0500-0000B3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12" name="Line 202">
          <a:extLst>
            <a:ext uri="{FF2B5EF4-FFF2-40B4-BE49-F238E27FC236}">
              <a16:creationId xmlns:a16="http://schemas.microsoft.com/office/drawing/2014/main" id="{00000000-0008-0000-0500-0000B4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0213" name="AutoShape 209">
          <a:extLst>
            <a:ext uri="{FF2B5EF4-FFF2-40B4-BE49-F238E27FC236}">
              <a16:creationId xmlns:a16="http://schemas.microsoft.com/office/drawing/2014/main" id="{00000000-0008-0000-0500-0000B55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14" name="Line 210">
          <a:extLst>
            <a:ext uri="{FF2B5EF4-FFF2-40B4-BE49-F238E27FC236}">
              <a16:creationId xmlns:a16="http://schemas.microsoft.com/office/drawing/2014/main" id="{00000000-0008-0000-0500-0000B65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40215" name="AutoShape 212">
          <a:extLst>
            <a:ext uri="{FF2B5EF4-FFF2-40B4-BE49-F238E27FC236}">
              <a16:creationId xmlns:a16="http://schemas.microsoft.com/office/drawing/2014/main" id="{00000000-0008-0000-0500-0000B758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40216" name="Line 213">
          <a:extLst>
            <a:ext uri="{FF2B5EF4-FFF2-40B4-BE49-F238E27FC236}">
              <a16:creationId xmlns:a16="http://schemas.microsoft.com/office/drawing/2014/main" id="{00000000-0008-0000-0500-0000B858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0217" name="Line 224">
          <a:extLst>
            <a:ext uri="{FF2B5EF4-FFF2-40B4-BE49-F238E27FC236}">
              <a16:creationId xmlns:a16="http://schemas.microsoft.com/office/drawing/2014/main" id="{00000000-0008-0000-0500-0000B958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0218" name="Line 222">
          <a:extLst>
            <a:ext uri="{FF2B5EF4-FFF2-40B4-BE49-F238E27FC236}">
              <a16:creationId xmlns:a16="http://schemas.microsoft.com/office/drawing/2014/main" id="{00000000-0008-0000-0500-0000BA5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323850</xdr:colOff>
      <xdr:row>10</xdr:row>
      <xdr:rowOff>171450</xdr:rowOff>
    </xdr:to>
    <xdr:grpSp>
      <xdr:nvGrpSpPr>
        <xdr:cNvPr id="940219" name="グループ化 41">
          <a:extLst>
            <a:ext uri="{FF2B5EF4-FFF2-40B4-BE49-F238E27FC236}">
              <a16:creationId xmlns:a16="http://schemas.microsoft.com/office/drawing/2014/main" id="{00000000-0008-0000-0500-0000BB580E00}"/>
            </a:ext>
          </a:extLst>
        </xdr:cNvPr>
        <xdr:cNvGrpSpPr>
          <a:grpSpLocks/>
        </xdr:cNvGrpSpPr>
      </xdr:nvGrpSpPr>
      <xdr:grpSpPr bwMode="auto">
        <a:xfrm>
          <a:off x="1838325" y="2219325"/>
          <a:ext cx="657225" cy="628650"/>
          <a:chOff x="1447800" y="2209800"/>
          <a:chExt cx="58674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447800" y="28422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403681"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711408" y="22193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95250</xdr:rowOff>
    </xdr:from>
    <xdr:to>
      <xdr:col>5</xdr:col>
      <xdr:colOff>0</xdr:colOff>
      <xdr:row>8</xdr:row>
      <xdr:rowOff>95250</xdr:rowOff>
    </xdr:to>
    <xdr:sp macro="" textlink="">
      <xdr:nvSpPr>
        <xdr:cNvPr id="940220" name="Line 5">
          <a:extLst>
            <a:ext uri="{FF2B5EF4-FFF2-40B4-BE49-F238E27FC236}">
              <a16:creationId xmlns:a16="http://schemas.microsoft.com/office/drawing/2014/main" id="{00000000-0008-0000-0500-0000BC580E00}"/>
            </a:ext>
          </a:extLst>
        </xdr:cNvPr>
        <xdr:cNvSpPr>
          <a:spLocks noChangeShapeType="1"/>
        </xdr:cNvSpPr>
      </xdr:nvSpPr>
      <xdr:spPr bwMode="auto">
        <a:xfrm rot="-5400000">
          <a:off x="2333625" y="19716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0221" name="Line 5">
          <a:extLst>
            <a:ext uri="{FF2B5EF4-FFF2-40B4-BE49-F238E27FC236}">
              <a16:creationId xmlns:a16="http://schemas.microsoft.com/office/drawing/2014/main" id="{00000000-0008-0000-0500-0000BD58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276225</xdr:rowOff>
    </xdr:from>
    <xdr:to>
      <xdr:col>23</xdr:col>
      <xdr:colOff>114300</xdr:colOff>
      <xdr:row>16</xdr:row>
      <xdr:rowOff>276225</xdr:rowOff>
    </xdr:to>
    <xdr:sp macro="" textlink="">
      <xdr:nvSpPr>
        <xdr:cNvPr id="940222" name="Line 224">
          <a:extLst>
            <a:ext uri="{FF2B5EF4-FFF2-40B4-BE49-F238E27FC236}">
              <a16:creationId xmlns:a16="http://schemas.microsoft.com/office/drawing/2014/main" id="{00000000-0008-0000-0500-0000BE580E00}"/>
            </a:ext>
          </a:extLst>
        </xdr:cNvPr>
        <xdr:cNvSpPr>
          <a:spLocks noChangeShapeType="1"/>
        </xdr:cNvSpPr>
      </xdr:nvSpPr>
      <xdr:spPr bwMode="auto">
        <a:xfrm rot="-5400000">
          <a:off x="73342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0223" name="Line 1">
          <a:extLst>
            <a:ext uri="{FF2B5EF4-FFF2-40B4-BE49-F238E27FC236}">
              <a16:creationId xmlns:a16="http://schemas.microsoft.com/office/drawing/2014/main" id="{00000000-0008-0000-0500-0000BF5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0224" name="Line 1">
          <a:extLst>
            <a:ext uri="{FF2B5EF4-FFF2-40B4-BE49-F238E27FC236}">
              <a16:creationId xmlns:a16="http://schemas.microsoft.com/office/drawing/2014/main" id="{00000000-0008-0000-0500-0000C05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9405" name="Line 1">
          <a:extLst>
            <a:ext uri="{FF2B5EF4-FFF2-40B4-BE49-F238E27FC236}">
              <a16:creationId xmlns:a16="http://schemas.microsoft.com/office/drawing/2014/main" id="{00000000-0008-0000-0600-00009D7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9406" name="Line 2">
          <a:extLst>
            <a:ext uri="{FF2B5EF4-FFF2-40B4-BE49-F238E27FC236}">
              <a16:creationId xmlns:a16="http://schemas.microsoft.com/office/drawing/2014/main" id="{00000000-0008-0000-0600-00009E7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9407" name="Line 3">
          <a:extLst>
            <a:ext uri="{FF2B5EF4-FFF2-40B4-BE49-F238E27FC236}">
              <a16:creationId xmlns:a16="http://schemas.microsoft.com/office/drawing/2014/main" id="{00000000-0008-0000-0600-00009F7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9408" name="Line 4">
          <a:extLst>
            <a:ext uri="{FF2B5EF4-FFF2-40B4-BE49-F238E27FC236}">
              <a16:creationId xmlns:a16="http://schemas.microsoft.com/office/drawing/2014/main" id="{00000000-0008-0000-0600-0000A07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9409" name="Line 5">
          <a:extLst>
            <a:ext uri="{FF2B5EF4-FFF2-40B4-BE49-F238E27FC236}">
              <a16:creationId xmlns:a16="http://schemas.microsoft.com/office/drawing/2014/main" id="{00000000-0008-0000-0600-0000A17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9410" name="Line 6">
          <a:extLst>
            <a:ext uri="{FF2B5EF4-FFF2-40B4-BE49-F238E27FC236}">
              <a16:creationId xmlns:a16="http://schemas.microsoft.com/office/drawing/2014/main" id="{00000000-0008-0000-0600-0000A27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9411" name="Line 7">
          <a:extLst>
            <a:ext uri="{FF2B5EF4-FFF2-40B4-BE49-F238E27FC236}">
              <a16:creationId xmlns:a16="http://schemas.microsoft.com/office/drawing/2014/main" id="{00000000-0008-0000-0600-0000A37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12" name="Line 8">
          <a:extLst>
            <a:ext uri="{FF2B5EF4-FFF2-40B4-BE49-F238E27FC236}">
              <a16:creationId xmlns:a16="http://schemas.microsoft.com/office/drawing/2014/main" id="{00000000-0008-0000-0600-0000A4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9413" name="Line 9">
          <a:extLst>
            <a:ext uri="{FF2B5EF4-FFF2-40B4-BE49-F238E27FC236}">
              <a16:creationId xmlns:a16="http://schemas.microsoft.com/office/drawing/2014/main" id="{00000000-0008-0000-0600-0000A57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14" name="Line 16">
          <a:extLst>
            <a:ext uri="{FF2B5EF4-FFF2-40B4-BE49-F238E27FC236}">
              <a16:creationId xmlns:a16="http://schemas.microsoft.com/office/drawing/2014/main" id="{00000000-0008-0000-0600-0000A6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9415" name="Line 27">
          <a:extLst>
            <a:ext uri="{FF2B5EF4-FFF2-40B4-BE49-F238E27FC236}">
              <a16:creationId xmlns:a16="http://schemas.microsoft.com/office/drawing/2014/main" id="{00000000-0008-0000-0600-0000A77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9416" name="Line 28">
          <a:extLst>
            <a:ext uri="{FF2B5EF4-FFF2-40B4-BE49-F238E27FC236}">
              <a16:creationId xmlns:a16="http://schemas.microsoft.com/office/drawing/2014/main" id="{00000000-0008-0000-0600-0000A87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9417" name="Line 29">
          <a:extLst>
            <a:ext uri="{FF2B5EF4-FFF2-40B4-BE49-F238E27FC236}">
              <a16:creationId xmlns:a16="http://schemas.microsoft.com/office/drawing/2014/main" id="{00000000-0008-0000-0600-0000A97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18" name="Line 77">
          <a:extLst>
            <a:ext uri="{FF2B5EF4-FFF2-40B4-BE49-F238E27FC236}">
              <a16:creationId xmlns:a16="http://schemas.microsoft.com/office/drawing/2014/main" id="{00000000-0008-0000-0600-0000AA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19" name="Line 85">
          <a:extLst>
            <a:ext uri="{FF2B5EF4-FFF2-40B4-BE49-F238E27FC236}">
              <a16:creationId xmlns:a16="http://schemas.microsoft.com/office/drawing/2014/main" id="{00000000-0008-0000-0600-0000AB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0" name="Line 108">
          <a:extLst>
            <a:ext uri="{FF2B5EF4-FFF2-40B4-BE49-F238E27FC236}">
              <a16:creationId xmlns:a16="http://schemas.microsoft.com/office/drawing/2014/main" id="{00000000-0008-0000-0600-0000AC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1" name="Line 116">
          <a:extLst>
            <a:ext uri="{FF2B5EF4-FFF2-40B4-BE49-F238E27FC236}">
              <a16:creationId xmlns:a16="http://schemas.microsoft.com/office/drawing/2014/main" id="{00000000-0008-0000-0600-0000AD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2" name="Line 139">
          <a:extLst>
            <a:ext uri="{FF2B5EF4-FFF2-40B4-BE49-F238E27FC236}">
              <a16:creationId xmlns:a16="http://schemas.microsoft.com/office/drawing/2014/main" id="{00000000-0008-0000-0600-0000AE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3" name="Line 147">
          <a:extLst>
            <a:ext uri="{FF2B5EF4-FFF2-40B4-BE49-F238E27FC236}">
              <a16:creationId xmlns:a16="http://schemas.microsoft.com/office/drawing/2014/main" id="{00000000-0008-0000-0600-0000AF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4" name="Line 170">
          <a:extLst>
            <a:ext uri="{FF2B5EF4-FFF2-40B4-BE49-F238E27FC236}">
              <a16:creationId xmlns:a16="http://schemas.microsoft.com/office/drawing/2014/main" id="{00000000-0008-0000-0600-0000B0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5" name="Line 178">
          <a:extLst>
            <a:ext uri="{FF2B5EF4-FFF2-40B4-BE49-F238E27FC236}">
              <a16:creationId xmlns:a16="http://schemas.microsoft.com/office/drawing/2014/main" id="{00000000-0008-0000-0600-0000B1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6" name="Line 201">
          <a:extLst>
            <a:ext uri="{FF2B5EF4-FFF2-40B4-BE49-F238E27FC236}">
              <a16:creationId xmlns:a16="http://schemas.microsoft.com/office/drawing/2014/main" id="{00000000-0008-0000-0600-0000B2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9427" name="AutoShape 208">
          <a:extLst>
            <a:ext uri="{FF2B5EF4-FFF2-40B4-BE49-F238E27FC236}">
              <a16:creationId xmlns:a16="http://schemas.microsoft.com/office/drawing/2014/main" id="{00000000-0008-0000-0600-0000B37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8" name="Line 209">
          <a:extLst>
            <a:ext uri="{FF2B5EF4-FFF2-40B4-BE49-F238E27FC236}">
              <a16:creationId xmlns:a16="http://schemas.microsoft.com/office/drawing/2014/main" id="{00000000-0008-0000-0600-0000B47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49431" name="Line 223">
          <a:extLst>
            <a:ext uri="{FF2B5EF4-FFF2-40B4-BE49-F238E27FC236}">
              <a16:creationId xmlns:a16="http://schemas.microsoft.com/office/drawing/2014/main" id="{00000000-0008-0000-0600-0000B77C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9432" name="Line 221">
          <a:extLst>
            <a:ext uri="{FF2B5EF4-FFF2-40B4-BE49-F238E27FC236}">
              <a16:creationId xmlns:a16="http://schemas.microsoft.com/office/drawing/2014/main" id="{00000000-0008-0000-0600-0000B87C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9433" name="グループ化 41">
          <a:extLst>
            <a:ext uri="{FF2B5EF4-FFF2-40B4-BE49-F238E27FC236}">
              <a16:creationId xmlns:a16="http://schemas.microsoft.com/office/drawing/2014/main" id="{00000000-0008-0000-0600-0000B97C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9434" name="Line 5">
          <a:extLst>
            <a:ext uri="{FF2B5EF4-FFF2-40B4-BE49-F238E27FC236}">
              <a16:creationId xmlns:a16="http://schemas.microsoft.com/office/drawing/2014/main" id="{00000000-0008-0000-0600-0000BA7C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9435" name="Line 5">
          <a:extLst>
            <a:ext uri="{FF2B5EF4-FFF2-40B4-BE49-F238E27FC236}">
              <a16:creationId xmlns:a16="http://schemas.microsoft.com/office/drawing/2014/main" id="{00000000-0008-0000-0600-0000BB7C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49436" name="Line 223">
          <a:extLst>
            <a:ext uri="{FF2B5EF4-FFF2-40B4-BE49-F238E27FC236}">
              <a16:creationId xmlns:a16="http://schemas.microsoft.com/office/drawing/2014/main" id="{00000000-0008-0000-0600-0000BC7C0E00}"/>
            </a:ext>
          </a:extLst>
        </xdr:cNvPr>
        <xdr:cNvSpPr>
          <a:spLocks noChangeShapeType="1"/>
        </xdr:cNvSpPr>
      </xdr:nvSpPr>
      <xdr:spPr bwMode="auto">
        <a:xfrm rot="-5400000">
          <a:off x="7343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9437" name="Line 1">
          <a:extLst>
            <a:ext uri="{FF2B5EF4-FFF2-40B4-BE49-F238E27FC236}">
              <a16:creationId xmlns:a16="http://schemas.microsoft.com/office/drawing/2014/main" id="{00000000-0008-0000-0600-0000BD7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9438" name="Line 1">
          <a:extLst>
            <a:ext uri="{FF2B5EF4-FFF2-40B4-BE49-F238E27FC236}">
              <a16:creationId xmlns:a16="http://schemas.microsoft.com/office/drawing/2014/main" id="{00000000-0008-0000-0600-0000BE7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10693</xdr:colOff>
      <xdr:row>12</xdr:row>
      <xdr:rowOff>210718</xdr:rowOff>
    </xdr:from>
    <xdr:to>
      <xdr:col>43</xdr:col>
      <xdr:colOff>162847</xdr:colOff>
      <xdr:row>14</xdr:row>
      <xdr:rowOff>214089</xdr:rowOff>
    </xdr:to>
    <xdr:sp macro="" textlink="">
      <xdr:nvSpPr>
        <xdr:cNvPr id="2" name="AutoShape 18">
          <a:extLst>
            <a:ext uri="{FF2B5EF4-FFF2-40B4-BE49-F238E27FC236}">
              <a16:creationId xmlns:a16="http://schemas.microsoft.com/office/drawing/2014/main" id="{8200165E-AA9E-4FC4-A933-82FDCB2D65E7}"/>
            </a:ext>
          </a:extLst>
        </xdr:cNvPr>
        <xdr:cNvSpPr>
          <a:spLocks/>
        </xdr:cNvSpPr>
      </xdr:nvSpPr>
      <xdr:spPr bwMode="auto">
        <a:xfrm>
          <a:off x="11886217" y="3565976"/>
          <a:ext cx="152154" cy="660903"/>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39</xdr:col>
      <xdr:colOff>199776</xdr:colOff>
      <xdr:row>7</xdr:row>
      <xdr:rowOff>343843</xdr:rowOff>
    </xdr:from>
    <xdr:to>
      <xdr:col>41</xdr:col>
      <xdr:colOff>68292</xdr:colOff>
      <xdr:row>7</xdr:row>
      <xdr:rowOff>348650</xdr:rowOff>
    </xdr:to>
    <xdr:sp macro="" textlink="">
      <xdr:nvSpPr>
        <xdr:cNvPr id="5" name="Line 16">
          <a:extLst>
            <a:ext uri="{FF2B5EF4-FFF2-40B4-BE49-F238E27FC236}">
              <a16:creationId xmlns:a16="http://schemas.microsoft.com/office/drawing/2014/main" id="{E9672CC3-754E-4869-B92D-8DC56E0EAFD2}"/>
            </a:ext>
          </a:extLst>
        </xdr:cNvPr>
        <xdr:cNvSpPr>
          <a:spLocks noChangeShapeType="1"/>
        </xdr:cNvSpPr>
      </xdr:nvSpPr>
      <xdr:spPr bwMode="auto">
        <a:xfrm flipH="1" flipV="1">
          <a:off x="10770729" y="2047560"/>
          <a:ext cx="813827" cy="4807"/>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66534</xdr:colOff>
      <xdr:row>6</xdr:row>
      <xdr:rowOff>205539</xdr:rowOff>
    </xdr:from>
    <xdr:to>
      <xdr:col>42</xdr:col>
      <xdr:colOff>135277</xdr:colOff>
      <xdr:row>9</xdr:row>
      <xdr:rowOff>178568</xdr:rowOff>
    </xdr:to>
    <xdr:sp macro="" textlink="">
      <xdr:nvSpPr>
        <xdr:cNvPr id="6" name="AutoShape 15">
          <a:extLst>
            <a:ext uri="{FF2B5EF4-FFF2-40B4-BE49-F238E27FC236}">
              <a16:creationId xmlns:a16="http://schemas.microsoft.com/office/drawing/2014/main" id="{CB29171A-352C-4CD4-A907-49523AF04189}"/>
            </a:ext>
          </a:extLst>
        </xdr:cNvPr>
        <xdr:cNvSpPr>
          <a:spLocks/>
        </xdr:cNvSpPr>
      </xdr:nvSpPr>
      <xdr:spPr bwMode="auto">
        <a:xfrm>
          <a:off x="11576745" y="1544052"/>
          <a:ext cx="269269" cy="1010753"/>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41</xdr:col>
      <xdr:colOff>65208</xdr:colOff>
      <xdr:row>7</xdr:row>
      <xdr:rowOff>170708</xdr:rowOff>
    </xdr:from>
    <xdr:to>
      <xdr:col>43</xdr:col>
      <xdr:colOff>3595</xdr:colOff>
      <xdr:row>7</xdr:row>
      <xdr:rowOff>172528</xdr:rowOff>
    </xdr:to>
    <xdr:sp macro="" textlink="">
      <xdr:nvSpPr>
        <xdr:cNvPr id="7" name="Line 16">
          <a:extLst>
            <a:ext uri="{FF2B5EF4-FFF2-40B4-BE49-F238E27FC236}">
              <a16:creationId xmlns:a16="http://schemas.microsoft.com/office/drawing/2014/main" id="{4EE331F3-30E8-4118-A6FD-436A7DFA0DDF}"/>
            </a:ext>
          </a:extLst>
        </xdr:cNvPr>
        <xdr:cNvSpPr>
          <a:spLocks noChangeShapeType="1"/>
        </xdr:cNvSpPr>
      </xdr:nvSpPr>
      <xdr:spPr bwMode="auto">
        <a:xfrm flipH="1" flipV="1">
          <a:off x="11581472" y="1874425"/>
          <a:ext cx="312198" cy="182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66548</xdr:colOff>
      <xdr:row>8</xdr:row>
      <xdr:rowOff>169741</xdr:rowOff>
    </xdr:from>
    <xdr:to>
      <xdr:col>43</xdr:col>
      <xdr:colOff>6972</xdr:colOff>
      <xdr:row>8</xdr:row>
      <xdr:rowOff>174217</xdr:rowOff>
    </xdr:to>
    <xdr:sp macro="" textlink="">
      <xdr:nvSpPr>
        <xdr:cNvPr id="8" name="Line 16">
          <a:extLst>
            <a:ext uri="{FF2B5EF4-FFF2-40B4-BE49-F238E27FC236}">
              <a16:creationId xmlns:a16="http://schemas.microsoft.com/office/drawing/2014/main" id="{63385FD9-2B8A-4410-A33F-D4AA64D8AAB5}"/>
            </a:ext>
          </a:extLst>
        </xdr:cNvPr>
        <xdr:cNvSpPr>
          <a:spLocks noChangeShapeType="1"/>
        </xdr:cNvSpPr>
      </xdr:nvSpPr>
      <xdr:spPr bwMode="auto">
        <a:xfrm flipH="1" flipV="1">
          <a:off x="11582812" y="2236486"/>
          <a:ext cx="314235" cy="4476"/>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2211</xdr:colOff>
      <xdr:row>13</xdr:row>
      <xdr:rowOff>170950</xdr:rowOff>
    </xdr:from>
    <xdr:to>
      <xdr:col>44</xdr:col>
      <xdr:colOff>12632</xdr:colOff>
      <xdr:row>16</xdr:row>
      <xdr:rowOff>257176</xdr:rowOff>
    </xdr:to>
    <xdr:sp macro="" textlink="">
      <xdr:nvSpPr>
        <xdr:cNvPr id="11" name="フリーフォーム: 図形 10">
          <a:extLst>
            <a:ext uri="{FF2B5EF4-FFF2-40B4-BE49-F238E27FC236}">
              <a16:creationId xmlns:a16="http://schemas.microsoft.com/office/drawing/2014/main" id="{98211635-A41D-8886-7BAB-3C8EEC571E89}"/>
            </a:ext>
          </a:extLst>
        </xdr:cNvPr>
        <xdr:cNvSpPr/>
      </xdr:nvSpPr>
      <xdr:spPr bwMode="auto">
        <a:xfrm>
          <a:off x="11708436" y="3838075"/>
          <a:ext cx="353321" cy="1057776"/>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Lst>
          <a:ahLst/>
          <a:cxnLst>
            <a:cxn ang="0">
              <a:pos x="connsiteX0" y="connsiteY0"/>
            </a:cxn>
            <a:cxn ang="0">
              <a:pos x="connsiteX1" y="connsiteY1"/>
            </a:cxn>
            <a:cxn ang="0">
              <a:pos x="connsiteX2" y="connsiteY2"/>
            </a:cxn>
            <a:cxn ang="0">
              <a:pos x="connsiteX3" y="connsiteY3"/>
            </a:cxn>
          </a:cxnLst>
          <a:rect l="l" t="t" r="r" b="b"/>
          <a:pathLst>
            <a:path w="386013" h="1025483">
              <a:moveTo>
                <a:pt x="0" y="1022684"/>
              </a:moveTo>
              <a:lnTo>
                <a:pt x="205302" y="1025483"/>
              </a:lnTo>
              <a:lnTo>
                <a:pt x="198393" y="0"/>
              </a:lnTo>
              <a:lnTo>
                <a:pt x="386013" y="0"/>
              </a:lnTo>
            </a:path>
          </a:pathLst>
        </a:custGeom>
        <a:noFill/>
        <a:ln w="22225">
          <a:solidFill>
            <a:srgbClr val="000000"/>
          </a:solidFill>
          <a:round/>
          <a:headEnd/>
          <a:tailEnd/>
        </a:ln>
        <a:extLst>
          <a:ext uri="{909E8E84-426E-40DD-AFC4-6F175D3DCCD1}">
            <a14:hiddenFill xmlns:a14="http://schemas.microsoft.com/office/drawing/2010/main">
              <a:noFill/>
            </a14:hiddenFill>
          </a:ext>
        </a:extLst>
      </xdr:spPr>
      <xdr:txBody>
        <a:bodyPr vertOverflow="clip" horzOverflow="clip" rtlCol="0" anchor="t"/>
        <a:lstStyle/>
        <a:p>
          <a:pPr algn="l"/>
          <a:endParaRPr kumimoji="1" lang="ja-JP" altLang="en-US" sz="1100"/>
        </a:p>
      </xdr:txBody>
    </xdr:sp>
    <xdr:clientData/>
  </xdr:twoCellAnchor>
  <xdr:twoCellAnchor>
    <xdr:from>
      <xdr:col>48</xdr:col>
      <xdr:colOff>46927</xdr:colOff>
      <xdr:row>18</xdr:row>
      <xdr:rowOff>310916</xdr:rowOff>
    </xdr:from>
    <xdr:to>
      <xdr:col>49</xdr:col>
      <xdr:colOff>103862</xdr:colOff>
      <xdr:row>23</xdr:row>
      <xdr:rowOff>1773</xdr:rowOff>
    </xdr:to>
    <xdr:sp macro="" textlink="">
      <xdr:nvSpPr>
        <xdr:cNvPr id="12" name="フリーフォーム: 図形 11">
          <a:extLst>
            <a:ext uri="{FF2B5EF4-FFF2-40B4-BE49-F238E27FC236}">
              <a16:creationId xmlns:a16="http://schemas.microsoft.com/office/drawing/2014/main" id="{D7500C81-60CA-49B6-995B-1EA9D3D210F3}"/>
            </a:ext>
          </a:extLst>
        </xdr:cNvPr>
        <xdr:cNvSpPr/>
      </xdr:nvSpPr>
      <xdr:spPr bwMode="auto">
        <a:xfrm>
          <a:off x="13773710" y="5591001"/>
          <a:ext cx="419963" cy="1333470"/>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 name="connsiteX0" fmla="*/ 17320 w 222623"/>
            <a:gd name="connsiteY0" fmla="*/ 1026114 h 1028913"/>
            <a:gd name="connsiteX1" fmla="*/ 222622 w 222623"/>
            <a:gd name="connsiteY1" fmla="*/ 1028913 h 1028913"/>
            <a:gd name="connsiteX2" fmla="*/ 215713 w 222623"/>
            <a:gd name="connsiteY2" fmla="*/ 3430 h 1028913"/>
            <a:gd name="connsiteX3" fmla="*/ 0 w 222623"/>
            <a:gd name="connsiteY3" fmla="*/ 0 h 1028913"/>
            <a:gd name="connsiteX0" fmla="*/ 0 w 205302"/>
            <a:gd name="connsiteY0" fmla="*/ 1022684 h 1025483"/>
            <a:gd name="connsiteX1" fmla="*/ 205302 w 205302"/>
            <a:gd name="connsiteY1" fmla="*/ 1025483 h 1025483"/>
            <a:gd name="connsiteX2" fmla="*/ 198393 w 205302"/>
            <a:gd name="connsiteY2" fmla="*/ 0 h 1025483"/>
            <a:gd name="connsiteX3" fmla="*/ 74050 w 205302"/>
            <a:gd name="connsiteY3" fmla="*/ 2099 h 1025483"/>
          </a:gdLst>
          <a:ahLst/>
          <a:cxnLst>
            <a:cxn ang="0">
              <a:pos x="connsiteX0" y="connsiteY0"/>
            </a:cxn>
            <a:cxn ang="0">
              <a:pos x="connsiteX1" y="connsiteY1"/>
            </a:cxn>
            <a:cxn ang="0">
              <a:pos x="connsiteX2" y="connsiteY2"/>
            </a:cxn>
            <a:cxn ang="0">
              <a:pos x="connsiteX3" y="connsiteY3"/>
            </a:cxn>
          </a:cxnLst>
          <a:rect l="l" t="t" r="r" b="b"/>
          <a:pathLst>
            <a:path w="205302" h="1025483">
              <a:moveTo>
                <a:pt x="0" y="1022684"/>
              </a:moveTo>
              <a:lnTo>
                <a:pt x="205302" y="1025483"/>
              </a:lnTo>
              <a:lnTo>
                <a:pt x="198393" y="0"/>
              </a:lnTo>
              <a:lnTo>
                <a:pt x="74050" y="2099"/>
              </a:lnTo>
            </a:path>
          </a:pathLst>
        </a:custGeom>
        <a:noFill/>
        <a:ln w="22225">
          <a:solidFill>
            <a:srgbClr val="000000"/>
          </a:solidFill>
          <a:round/>
          <a:headEnd/>
          <a:tailEnd/>
        </a:ln>
        <a:extLst>
          <a:ext uri="{909E8E84-426E-40DD-AFC4-6F175D3DCCD1}">
            <a14:hiddenFill xmlns:a14="http://schemas.microsoft.com/office/drawing/2010/main">
              <a:noFill/>
            </a14:hiddenFill>
          </a:ext>
        </a:extLst>
      </xdr:spPr>
      <xdr:txBody>
        <a:bodyPr vertOverflow="clip" horzOverflow="clip" rtlCol="0" anchor="t"/>
        <a:lstStyle/>
        <a:p>
          <a:pPr algn="l"/>
          <a:endParaRPr kumimoji="1" lang="ja-JP" altLang="en-US" sz="1100"/>
        </a:p>
      </xdr:txBody>
    </xdr:sp>
    <xdr:clientData/>
  </xdr:twoCellAnchor>
  <xdr:twoCellAnchor>
    <xdr:from>
      <xdr:col>48</xdr:col>
      <xdr:colOff>0</xdr:colOff>
      <xdr:row>17</xdr:row>
      <xdr:rowOff>153865</xdr:rowOff>
    </xdr:from>
    <xdr:to>
      <xdr:col>48</xdr:col>
      <xdr:colOff>208963</xdr:colOff>
      <xdr:row>20</xdr:row>
      <xdr:rowOff>163098</xdr:rowOff>
    </xdr:to>
    <xdr:sp macro="" textlink="">
      <xdr:nvSpPr>
        <xdr:cNvPr id="13" name="AutoShape 18">
          <a:extLst>
            <a:ext uri="{FF2B5EF4-FFF2-40B4-BE49-F238E27FC236}">
              <a16:creationId xmlns:a16="http://schemas.microsoft.com/office/drawing/2014/main" id="{8B8BA415-68F0-448F-8953-3302227CB7E6}"/>
            </a:ext>
          </a:extLst>
        </xdr:cNvPr>
        <xdr:cNvSpPr>
          <a:spLocks/>
        </xdr:cNvSpPr>
      </xdr:nvSpPr>
      <xdr:spPr bwMode="auto">
        <a:xfrm flipH="1">
          <a:off x="13664712" y="5136173"/>
          <a:ext cx="208963" cy="983713"/>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18541</xdr:colOff>
      <xdr:row>19</xdr:row>
      <xdr:rowOff>185161</xdr:rowOff>
    </xdr:from>
    <xdr:to>
      <xdr:col>48</xdr:col>
      <xdr:colOff>209929</xdr:colOff>
      <xdr:row>19</xdr:row>
      <xdr:rowOff>185161</xdr:rowOff>
    </xdr:to>
    <xdr:sp macro="" textlink="">
      <xdr:nvSpPr>
        <xdr:cNvPr id="14" name="Line 16">
          <a:extLst>
            <a:ext uri="{FF2B5EF4-FFF2-40B4-BE49-F238E27FC236}">
              <a16:creationId xmlns:a16="http://schemas.microsoft.com/office/drawing/2014/main" id="{7238D1EA-0A39-471B-915C-766F323D8BAB}"/>
            </a:ext>
          </a:extLst>
        </xdr:cNvPr>
        <xdr:cNvSpPr>
          <a:spLocks noChangeShapeType="1"/>
        </xdr:cNvSpPr>
      </xdr:nvSpPr>
      <xdr:spPr bwMode="auto">
        <a:xfrm flipH="1" flipV="1">
          <a:off x="13745324" y="5777953"/>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48</xdr:col>
      <xdr:colOff>17972</xdr:colOff>
      <xdr:row>18</xdr:row>
      <xdr:rowOff>179718</xdr:rowOff>
    </xdr:from>
    <xdr:to>
      <xdr:col>48</xdr:col>
      <xdr:colOff>209360</xdr:colOff>
      <xdr:row>18</xdr:row>
      <xdr:rowOff>179718</xdr:rowOff>
    </xdr:to>
    <xdr:sp macro="" textlink="">
      <xdr:nvSpPr>
        <xdr:cNvPr id="15" name="Line 16">
          <a:extLst>
            <a:ext uri="{FF2B5EF4-FFF2-40B4-BE49-F238E27FC236}">
              <a16:creationId xmlns:a16="http://schemas.microsoft.com/office/drawing/2014/main" id="{DC397565-E512-42B2-AFAA-C1EC1740D748}"/>
            </a:ext>
          </a:extLst>
        </xdr:cNvPr>
        <xdr:cNvSpPr>
          <a:spLocks noChangeShapeType="1"/>
        </xdr:cNvSpPr>
      </xdr:nvSpPr>
      <xdr:spPr bwMode="auto">
        <a:xfrm flipH="1" flipV="1">
          <a:off x="13744755" y="5459803"/>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1225" name="Line 1">
          <a:extLst>
            <a:ext uri="{FF2B5EF4-FFF2-40B4-BE49-F238E27FC236}">
              <a16:creationId xmlns:a16="http://schemas.microsoft.com/office/drawing/2014/main" id="{00000000-0008-0000-0700-0000A95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1226" name="Line 2">
          <a:extLst>
            <a:ext uri="{FF2B5EF4-FFF2-40B4-BE49-F238E27FC236}">
              <a16:creationId xmlns:a16="http://schemas.microsoft.com/office/drawing/2014/main" id="{00000000-0008-0000-0700-0000AA5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1227" name="Line 3">
          <a:extLst>
            <a:ext uri="{FF2B5EF4-FFF2-40B4-BE49-F238E27FC236}">
              <a16:creationId xmlns:a16="http://schemas.microsoft.com/office/drawing/2014/main" id="{00000000-0008-0000-0700-0000AB5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1228" name="Line 4">
          <a:extLst>
            <a:ext uri="{FF2B5EF4-FFF2-40B4-BE49-F238E27FC236}">
              <a16:creationId xmlns:a16="http://schemas.microsoft.com/office/drawing/2014/main" id="{00000000-0008-0000-0700-0000AC5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1229" name="Line 5">
          <a:extLst>
            <a:ext uri="{FF2B5EF4-FFF2-40B4-BE49-F238E27FC236}">
              <a16:creationId xmlns:a16="http://schemas.microsoft.com/office/drawing/2014/main" id="{00000000-0008-0000-0700-0000AD5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1230" name="Line 6">
          <a:extLst>
            <a:ext uri="{FF2B5EF4-FFF2-40B4-BE49-F238E27FC236}">
              <a16:creationId xmlns:a16="http://schemas.microsoft.com/office/drawing/2014/main" id="{00000000-0008-0000-0700-0000AE5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1231" name="Line 7">
          <a:extLst>
            <a:ext uri="{FF2B5EF4-FFF2-40B4-BE49-F238E27FC236}">
              <a16:creationId xmlns:a16="http://schemas.microsoft.com/office/drawing/2014/main" id="{00000000-0008-0000-0700-0000AF5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32" name="Line 8">
          <a:extLst>
            <a:ext uri="{FF2B5EF4-FFF2-40B4-BE49-F238E27FC236}">
              <a16:creationId xmlns:a16="http://schemas.microsoft.com/office/drawing/2014/main" id="{00000000-0008-0000-0700-0000B0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1233" name="Line 9">
          <a:extLst>
            <a:ext uri="{FF2B5EF4-FFF2-40B4-BE49-F238E27FC236}">
              <a16:creationId xmlns:a16="http://schemas.microsoft.com/office/drawing/2014/main" id="{00000000-0008-0000-0700-0000B15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34" name="Line 16">
          <a:extLst>
            <a:ext uri="{FF2B5EF4-FFF2-40B4-BE49-F238E27FC236}">
              <a16:creationId xmlns:a16="http://schemas.microsoft.com/office/drawing/2014/main" id="{00000000-0008-0000-0700-0000B2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1235" name="Line 27">
          <a:extLst>
            <a:ext uri="{FF2B5EF4-FFF2-40B4-BE49-F238E27FC236}">
              <a16:creationId xmlns:a16="http://schemas.microsoft.com/office/drawing/2014/main" id="{00000000-0008-0000-0700-0000B35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1236" name="Line 28">
          <a:extLst>
            <a:ext uri="{FF2B5EF4-FFF2-40B4-BE49-F238E27FC236}">
              <a16:creationId xmlns:a16="http://schemas.microsoft.com/office/drawing/2014/main" id="{00000000-0008-0000-0700-0000B45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1237" name="Line 29">
          <a:extLst>
            <a:ext uri="{FF2B5EF4-FFF2-40B4-BE49-F238E27FC236}">
              <a16:creationId xmlns:a16="http://schemas.microsoft.com/office/drawing/2014/main" id="{00000000-0008-0000-0700-0000B55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38" name="Line 78">
          <a:extLst>
            <a:ext uri="{FF2B5EF4-FFF2-40B4-BE49-F238E27FC236}">
              <a16:creationId xmlns:a16="http://schemas.microsoft.com/office/drawing/2014/main" id="{00000000-0008-0000-0700-0000B6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39" name="Line 86">
          <a:extLst>
            <a:ext uri="{FF2B5EF4-FFF2-40B4-BE49-F238E27FC236}">
              <a16:creationId xmlns:a16="http://schemas.microsoft.com/office/drawing/2014/main" id="{00000000-0008-0000-0700-0000B7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0" name="Line 109">
          <a:extLst>
            <a:ext uri="{FF2B5EF4-FFF2-40B4-BE49-F238E27FC236}">
              <a16:creationId xmlns:a16="http://schemas.microsoft.com/office/drawing/2014/main" id="{00000000-0008-0000-0700-0000B8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1" name="Line 117">
          <a:extLst>
            <a:ext uri="{FF2B5EF4-FFF2-40B4-BE49-F238E27FC236}">
              <a16:creationId xmlns:a16="http://schemas.microsoft.com/office/drawing/2014/main" id="{00000000-0008-0000-0700-0000B9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2" name="Line 140">
          <a:extLst>
            <a:ext uri="{FF2B5EF4-FFF2-40B4-BE49-F238E27FC236}">
              <a16:creationId xmlns:a16="http://schemas.microsoft.com/office/drawing/2014/main" id="{00000000-0008-0000-0700-0000BA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3" name="Line 148">
          <a:extLst>
            <a:ext uri="{FF2B5EF4-FFF2-40B4-BE49-F238E27FC236}">
              <a16:creationId xmlns:a16="http://schemas.microsoft.com/office/drawing/2014/main" id="{00000000-0008-0000-0700-0000BB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4" name="Line 171">
          <a:extLst>
            <a:ext uri="{FF2B5EF4-FFF2-40B4-BE49-F238E27FC236}">
              <a16:creationId xmlns:a16="http://schemas.microsoft.com/office/drawing/2014/main" id="{00000000-0008-0000-0700-0000BC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5" name="Line 179">
          <a:extLst>
            <a:ext uri="{FF2B5EF4-FFF2-40B4-BE49-F238E27FC236}">
              <a16:creationId xmlns:a16="http://schemas.microsoft.com/office/drawing/2014/main" id="{00000000-0008-0000-0700-0000BD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6" name="Line 202">
          <a:extLst>
            <a:ext uri="{FF2B5EF4-FFF2-40B4-BE49-F238E27FC236}">
              <a16:creationId xmlns:a16="http://schemas.microsoft.com/office/drawing/2014/main" id="{00000000-0008-0000-0700-0000BE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1247" name="AutoShape 209">
          <a:extLst>
            <a:ext uri="{FF2B5EF4-FFF2-40B4-BE49-F238E27FC236}">
              <a16:creationId xmlns:a16="http://schemas.microsoft.com/office/drawing/2014/main" id="{00000000-0008-0000-0700-0000BF5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8" name="Line 210">
          <a:extLst>
            <a:ext uri="{FF2B5EF4-FFF2-40B4-BE49-F238E27FC236}">
              <a16:creationId xmlns:a16="http://schemas.microsoft.com/office/drawing/2014/main" id="{00000000-0008-0000-0700-0000C05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41249" name="AutoShape 212">
          <a:extLst>
            <a:ext uri="{FF2B5EF4-FFF2-40B4-BE49-F238E27FC236}">
              <a16:creationId xmlns:a16="http://schemas.microsoft.com/office/drawing/2014/main" id="{00000000-0008-0000-0700-0000C15C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190500</xdr:rowOff>
    </xdr:from>
    <xdr:to>
      <xdr:col>44</xdr:col>
      <xdr:colOff>0</xdr:colOff>
      <xdr:row>16</xdr:row>
      <xdr:rowOff>190500</xdr:rowOff>
    </xdr:to>
    <xdr:sp macro="" textlink="">
      <xdr:nvSpPr>
        <xdr:cNvPr id="941250" name="Line 213">
          <a:extLst>
            <a:ext uri="{FF2B5EF4-FFF2-40B4-BE49-F238E27FC236}">
              <a16:creationId xmlns:a16="http://schemas.microsoft.com/office/drawing/2014/main" id="{00000000-0008-0000-0700-0000C25C0E00}"/>
            </a:ext>
          </a:extLst>
        </xdr:cNvPr>
        <xdr:cNvSpPr>
          <a:spLocks noChangeShapeType="1"/>
        </xdr:cNvSpPr>
      </xdr:nvSpPr>
      <xdr:spPr bwMode="auto">
        <a:xfrm flipH="1">
          <a:off x="132111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41251" name="Line 224">
          <a:extLst>
            <a:ext uri="{FF2B5EF4-FFF2-40B4-BE49-F238E27FC236}">
              <a16:creationId xmlns:a16="http://schemas.microsoft.com/office/drawing/2014/main" id="{00000000-0008-0000-0700-0000C35C0E00}"/>
            </a:ext>
          </a:extLst>
        </xdr:cNvPr>
        <xdr:cNvSpPr>
          <a:spLocks noChangeShapeType="1"/>
        </xdr:cNvSpPr>
      </xdr:nvSpPr>
      <xdr:spPr bwMode="auto">
        <a:xfrm rot="-5400000">
          <a:off x="96297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41252" name="Line 222">
          <a:extLst>
            <a:ext uri="{FF2B5EF4-FFF2-40B4-BE49-F238E27FC236}">
              <a16:creationId xmlns:a16="http://schemas.microsoft.com/office/drawing/2014/main" id="{00000000-0008-0000-0700-0000C45C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1253" name="グループ化 41">
          <a:extLst>
            <a:ext uri="{FF2B5EF4-FFF2-40B4-BE49-F238E27FC236}">
              <a16:creationId xmlns:a16="http://schemas.microsoft.com/office/drawing/2014/main" id="{00000000-0008-0000-0700-0000C55C0E00}"/>
            </a:ext>
          </a:extLst>
        </xdr:cNvPr>
        <xdr:cNvGrpSpPr>
          <a:grpSpLocks/>
        </xdr:cNvGrpSpPr>
      </xdr:nvGrpSpPr>
      <xdr:grpSpPr bwMode="auto">
        <a:xfrm>
          <a:off x="1838325" y="2190750"/>
          <a:ext cx="657225" cy="638175"/>
          <a:chOff x="1447800" y="2186940"/>
          <a:chExt cx="58674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1254" name="Line 5">
          <a:extLst>
            <a:ext uri="{FF2B5EF4-FFF2-40B4-BE49-F238E27FC236}">
              <a16:creationId xmlns:a16="http://schemas.microsoft.com/office/drawing/2014/main" id="{00000000-0008-0000-0700-0000C65C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1255" name="Line 5">
          <a:extLst>
            <a:ext uri="{FF2B5EF4-FFF2-40B4-BE49-F238E27FC236}">
              <a16:creationId xmlns:a16="http://schemas.microsoft.com/office/drawing/2014/main" id="{00000000-0008-0000-0700-0000C75C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257175</xdr:rowOff>
    </xdr:from>
    <xdr:to>
      <xdr:col>23</xdr:col>
      <xdr:colOff>133350</xdr:colOff>
      <xdr:row>16</xdr:row>
      <xdr:rowOff>257175</xdr:rowOff>
    </xdr:to>
    <xdr:sp macro="" textlink="">
      <xdr:nvSpPr>
        <xdr:cNvPr id="941256" name="Line 224">
          <a:extLst>
            <a:ext uri="{FF2B5EF4-FFF2-40B4-BE49-F238E27FC236}">
              <a16:creationId xmlns:a16="http://schemas.microsoft.com/office/drawing/2014/main" id="{00000000-0008-0000-0700-0000C85C0E00}"/>
            </a:ext>
          </a:extLst>
        </xdr:cNvPr>
        <xdr:cNvSpPr>
          <a:spLocks noChangeShapeType="1"/>
        </xdr:cNvSpPr>
      </xdr:nvSpPr>
      <xdr:spPr bwMode="auto">
        <a:xfrm rot="-5400000">
          <a:off x="73533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1257" name="Line 1">
          <a:extLst>
            <a:ext uri="{FF2B5EF4-FFF2-40B4-BE49-F238E27FC236}">
              <a16:creationId xmlns:a16="http://schemas.microsoft.com/office/drawing/2014/main" id="{00000000-0008-0000-0700-0000C95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1258" name="Line 1">
          <a:extLst>
            <a:ext uri="{FF2B5EF4-FFF2-40B4-BE49-F238E27FC236}">
              <a16:creationId xmlns:a16="http://schemas.microsoft.com/office/drawing/2014/main" id="{00000000-0008-0000-0700-0000CA5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9221" name="Line 1">
          <a:extLst>
            <a:ext uri="{FF2B5EF4-FFF2-40B4-BE49-F238E27FC236}">
              <a16:creationId xmlns:a16="http://schemas.microsoft.com/office/drawing/2014/main" id="{00000000-0008-0000-0800-0000D55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9222" name="Line 2">
          <a:extLst>
            <a:ext uri="{FF2B5EF4-FFF2-40B4-BE49-F238E27FC236}">
              <a16:creationId xmlns:a16="http://schemas.microsoft.com/office/drawing/2014/main" id="{00000000-0008-0000-0800-0000D65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9223" name="Line 3">
          <a:extLst>
            <a:ext uri="{FF2B5EF4-FFF2-40B4-BE49-F238E27FC236}">
              <a16:creationId xmlns:a16="http://schemas.microsoft.com/office/drawing/2014/main" id="{00000000-0008-0000-0800-0000D75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9224" name="Line 4">
          <a:extLst>
            <a:ext uri="{FF2B5EF4-FFF2-40B4-BE49-F238E27FC236}">
              <a16:creationId xmlns:a16="http://schemas.microsoft.com/office/drawing/2014/main" id="{00000000-0008-0000-0800-0000D85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9225" name="Line 5">
          <a:extLst>
            <a:ext uri="{FF2B5EF4-FFF2-40B4-BE49-F238E27FC236}">
              <a16:creationId xmlns:a16="http://schemas.microsoft.com/office/drawing/2014/main" id="{00000000-0008-0000-0800-0000D95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9226" name="Line 6">
          <a:extLst>
            <a:ext uri="{FF2B5EF4-FFF2-40B4-BE49-F238E27FC236}">
              <a16:creationId xmlns:a16="http://schemas.microsoft.com/office/drawing/2014/main" id="{00000000-0008-0000-0800-0000DA5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9227" name="Line 7">
          <a:extLst>
            <a:ext uri="{FF2B5EF4-FFF2-40B4-BE49-F238E27FC236}">
              <a16:creationId xmlns:a16="http://schemas.microsoft.com/office/drawing/2014/main" id="{00000000-0008-0000-0800-0000DB5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28" name="Line 8">
          <a:extLst>
            <a:ext uri="{FF2B5EF4-FFF2-40B4-BE49-F238E27FC236}">
              <a16:creationId xmlns:a16="http://schemas.microsoft.com/office/drawing/2014/main" id="{00000000-0008-0000-0800-0000DC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9229" name="Line 9">
          <a:extLst>
            <a:ext uri="{FF2B5EF4-FFF2-40B4-BE49-F238E27FC236}">
              <a16:creationId xmlns:a16="http://schemas.microsoft.com/office/drawing/2014/main" id="{00000000-0008-0000-0800-0000DD5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0" name="Line 16">
          <a:extLst>
            <a:ext uri="{FF2B5EF4-FFF2-40B4-BE49-F238E27FC236}">
              <a16:creationId xmlns:a16="http://schemas.microsoft.com/office/drawing/2014/main" id="{00000000-0008-0000-0800-0000DE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9231" name="Line 27">
          <a:extLst>
            <a:ext uri="{FF2B5EF4-FFF2-40B4-BE49-F238E27FC236}">
              <a16:creationId xmlns:a16="http://schemas.microsoft.com/office/drawing/2014/main" id="{00000000-0008-0000-0800-0000DF5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9232" name="Line 28">
          <a:extLst>
            <a:ext uri="{FF2B5EF4-FFF2-40B4-BE49-F238E27FC236}">
              <a16:creationId xmlns:a16="http://schemas.microsoft.com/office/drawing/2014/main" id="{00000000-0008-0000-0800-0000E05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9233" name="Line 29">
          <a:extLst>
            <a:ext uri="{FF2B5EF4-FFF2-40B4-BE49-F238E27FC236}">
              <a16:creationId xmlns:a16="http://schemas.microsoft.com/office/drawing/2014/main" id="{00000000-0008-0000-0800-0000E15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4" name="Line 77">
          <a:extLst>
            <a:ext uri="{FF2B5EF4-FFF2-40B4-BE49-F238E27FC236}">
              <a16:creationId xmlns:a16="http://schemas.microsoft.com/office/drawing/2014/main" id="{00000000-0008-0000-0800-0000E2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5" name="Line 85">
          <a:extLst>
            <a:ext uri="{FF2B5EF4-FFF2-40B4-BE49-F238E27FC236}">
              <a16:creationId xmlns:a16="http://schemas.microsoft.com/office/drawing/2014/main" id="{00000000-0008-0000-0800-0000E3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6" name="Line 108">
          <a:extLst>
            <a:ext uri="{FF2B5EF4-FFF2-40B4-BE49-F238E27FC236}">
              <a16:creationId xmlns:a16="http://schemas.microsoft.com/office/drawing/2014/main" id="{00000000-0008-0000-0800-0000E4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7" name="Line 116">
          <a:extLst>
            <a:ext uri="{FF2B5EF4-FFF2-40B4-BE49-F238E27FC236}">
              <a16:creationId xmlns:a16="http://schemas.microsoft.com/office/drawing/2014/main" id="{00000000-0008-0000-0800-0000E5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8" name="Line 139">
          <a:extLst>
            <a:ext uri="{FF2B5EF4-FFF2-40B4-BE49-F238E27FC236}">
              <a16:creationId xmlns:a16="http://schemas.microsoft.com/office/drawing/2014/main" id="{00000000-0008-0000-0800-0000E6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9" name="Line 147">
          <a:extLst>
            <a:ext uri="{FF2B5EF4-FFF2-40B4-BE49-F238E27FC236}">
              <a16:creationId xmlns:a16="http://schemas.microsoft.com/office/drawing/2014/main" id="{00000000-0008-0000-0800-0000E7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40" name="Line 170">
          <a:extLst>
            <a:ext uri="{FF2B5EF4-FFF2-40B4-BE49-F238E27FC236}">
              <a16:creationId xmlns:a16="http://schemas.microsoft.com/office/drawing/2014/main" id="{00000000-0008-0000-0800-0000E8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41" name="Line 178">
          <a:extLst>
            <a:ext uri="{FF2B5EF4-FFF2-40B4-BE49-F238E27FC236}">
              <a16:creationId xmlns:a16="http://schemas.microsoft.com/office/drawing/2014/main" id="{00000000-0008-0000-0800-0000E9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42" name="Line 201">
          <a:extLst>
            <a:ext uri="{FF2B5EF4-FFF2-40B4-BE49-F238E27FC236}">
              <a16:creationId xmlns:a16="http://schemas.microsoft.com/office/drawing/2014/main" id="{00000000-0008-0000-0800-0000EA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9243" name="AutoShape 208">
          <a:extLst>
            <a:ext uri="{FF2B5EF4-FFF2-40B4-BE49-F238E27FC236}">
              <a16:creationId xmlns:a16="http://schemas.microsoft.com/office/drawing/2014/main" id="{00000000-0008-0000-0800-0000EB5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44" name="Line 209">
          <a:extLst>
            <a:ext uri="{FF2B5EF4-FFF2-40B4-BE49-F238E27FC236}">
              <a16:creationId xmlns:a16="http://schemas.microsoft.com/office/drawing/2014/main" id="{00000000-0008-0000-0800-0000EC5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114300</xdr:rowOff>
    </xdr:from>
    <xdr:to>
      <xdr:col>44</xdr:col>
      <xdr:colOff>0</xdr:colOff>
      <xdr:row>17</xdr:row>
      <xdr:rowOff>104775</xdr:rowOff>
    </xdr:to>
    <xdr:sp macro="" textlink="">
      <xdr:nvSpPr>
        <xdr:cNvPr id="939245" name="AutoShape 211">
          <a:extLst>
            <a:ext uri="{FF2B5EF4-FFF2-40B4-BE49-F238E27FC236}">
              <a16:creationId xmlns:a16="http://schemas.microsoft.com/office/drawing/2014/main" id="{00000000-0008-0000-0800-0000ED540E00}"/>
            </a:ext>
          </a:extLst>
        </xdr:cNvPr>
        <xdr:cNvSpPr>
          <a:spLocks/>
        </xdr:cNvSpPr>
      </xdr:nvSpPr>
      <xdr:spPr bwMode="auto">
        <a:xfrm>
          <a:off x="132111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9246" name="Line 212">
          <a:extLst>
            <a:ext uri="{FF2B5EF4-FFF2-40B4-BE49-F238E27FC236}">
              <a16:creationId xmlns:a16="http://schemas.microsoft.com/office/drawing/2014/main" id="{00000000-0008-0000-0800-0000EE54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39247" name="Line 223">
          <a:extLst>
            <a:ext uri="{FF2B5EF4-FFF2-40B4-BE49-F238E27FC236}">
              <a16:creationId xmlns:a16="http://schemas.microsoft.com/office/drawing/2014/main" id="{00000000-0008-0000-0800-0000EF540E00}"/>
            </a:ext>
          </a:extLst>
        </xdr:cNvPr>
        <xdr:cNvSpPr>
          <a:spLocks noChangeShapeType="1"/>
        </xdr:cNvSpPr>
      </xdr:nvSpPr>
      <xdr:spPr bwMode="auto">
        <a:xfrm rot="-5400000">
          <a:off x="96297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9248" name="Line 221">
          <a:extLst>
            <a:ext uri="{FF2B5EF4-FFF2-40B4-BE49-F238E27FC236}">
              <a16:creationId xmlns:a16="http://schemas.microsoft.com/office/drawing/2014/main" id="{00000000-0008-0000-0800-0000F054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39249" name="グループ化 41">
          <a:extLst>
            <a:ext uri="{FF2B5EF4-FFF2-40B4-BE49-F238E27FC236}">
              <a16:creationId xmlns:a16="http://schemas.microsoft.com/office/drawing/2014/main" id="{00000000-0008-0000-0800-0000F1540E00}"/>
            </a:ext>
          </a:extLst>
        </xdr:cNvPr>
        <xdr:cNvGrpSpPr>
          <a:grpSpLocks/>
        </xdr:cNvGrpSpPr>
      </xdr:nvGrpSpPr>
      <xdr:grpSpPr bwMode="auto">
        <a:xfrm>
          <a:off x="1838325" y="2190750"/>
          <a:ext cx="657225" cy="638175"/>
          <a:chOff x="1447800" y="2186940"/>
          <a:chExt cx="58674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39250" name="Line 5">
          <a:extLst>
            <a:ext uri="{FF2B5EF4-FFF2-40B4-BE49-F238E27FC236}">
              <a16:creationId xmlns:a16="http://schemas.microsoft.com/office/drawing/2014/main" id="{00000000-0008-0000-0800-0000F25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39251" name="Line 5">
          <a:extLst>
            <a:ext uri="{FF2B5EF4-FFF2-40B4-BE49-F238E27FC236}">
              <a16:creationId xmlns:a16="http://schemas.microsoft.com/office/drawing/2014/main" id="{00000000-0008-0000-0800-0000F35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133350</xdr:colOff>
      <xdr:row>16</xdr:row>
      <xdr:rowOff>276225</xdr:rowOff>
    </xdr:from>
    <xdr:to>
      <xdr:col>23</xdr:col>
      <xdr:colOff>161925</xdr:colOff>
      <xdr:row>16</xdr:row>
      <xdr:rowOff>276225</xdr:rowOff>
    </xdr:to>
    <xdr:sp macro="" textlink="">
      <xdr:nvSpPr>
        <xdr:cNvPr id="939252" name="Line 223">
          <a:extLst>
            <a:ext uri="{FF2B5EF4-FFF2-40B4-BE49-F238E27FC236}">
              <a16:creationId xmlns:a16="http://schemas.microsoft.com/office/drawing/2014/main" id="{00000000-0008-0000-0800-0000F4540E00}"/>
            </a:ext>
          </a:extLst>
        </xdr:cNvPr>
        <xdr:cNvSpPr>
          <a:spLocks noChangeShapeType="1"/>
        </xdr:cNvSpPr>
      </xdr:nvSpPr>
      <xdr:spPr bwMode="auto">
        <a:xfrm rot="-5400000">
          <a:off x="73866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9253" name="Line 1">
          <a:extLst>
            <a:ext uri="{FF2B5EF4-FFF2-40B4-BE49-F238E27FC236}">
              <a16:creationId xmlns:a16="http://schemas.microsoft.com/office/drawing/2014/main" id="{00000000-0008-0000-0800-0000F55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9254" name="Line 1">
          <a:extLst>
            <a:ext uri="{FF2B5EF4-FFF2-40B4-BE49-F238E27FC236}">
              <a16:creationId xmlns:a16="http://schemas.microsoft.com/office/drawing/2014/main" id="{00000000-0008-0000-0800-0000F65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2247" name="Line 1">
          <a:extLst>
            <a:ext uri="{FF2B5EF4-FFF2-40B4-BE49-F238E27FC236}">
              <a16:creationId xmlns:a16="http://schemas.microsoft.com/office/drawing/2014/main" id="{00000000-0008-0000-0900-0000A760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2248" name="Line 2">
          <a:extLst>
            <a:ext uri="{FF2B5EF4-FFF2-40B4-BE49-F238E27FC236}">
              <a16:creationId xmlns:a16="http://schemas.microsoft.com/office/drawing/2014/main" id="{00000000-0008-0000-0900-0000A86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2249" name="Line 3">
          <a:extLst>
            <a:ext uri="{FF2B5EF4-FFF2-40B4-BE49-F238E27FC236}">
              <a16:creationId xmlns:a16="http://schemas.microsoft.com/office/drawing/2014/main" id="{00000000-0008-0000-0900-0000A96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2250" name="Line 4">
          <a:extLst>
            <a:ext uri="{FF2B5EF4-FFF2-40B4-BE49-F238E27FC236}">
              <a16:creationId xmlns:a16="http://schemas.microsoft.com/office/drawing/2014/main" id="{00000000-0008-0000-0900-0000AA6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2251" name="Line 5">
          <a:extLst>
            <a:ext uri="{FF2B5EF4-FFF2-40B4-BE49-F238E27FC236}">
              <a16:creationId xmlns:a16="http://schemas.microsoft.com/office/drawing/2014/main" id="{00000000-0008-0000-0900-0000AB6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2252" name="Line 6">
          <a:extLst>
            <a:ext uri="{FF2B5EF4-FFF2-40B4-BE49-F238E27FC236}">
              <a16:creationId xmlns:a16="http://schemas.microsoft.com/office/drawing/2014/main" id="{00000000-0008-0000-0900-0000AC6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2253" name="Line 7">
          <a:extLst>
            <a:ext uri="{FF2B5EF4-FFF2-40B4-BE49-F238E27FC236}">
              <a16:creationId xmlns:a16="http://schemas.microsoft.com/office/drawing/2014/main" id="{00000000-0008-0000-0900-0000AD60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54" name="Line 8">
          <a:extLst>
            <a:ext uri="{FF2B5EF4-FFF2-40B4-BE49-F238E27FC236}">
              <a16:creationId xmlns:a16="http://schemas.microsoft.com/office/drawing/2014/main" id="{00000000-0008-0000-0900-0000AE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2255" name="Line 9">
          <a:extLst>
            <a:ext uri="{FF2B5EF4-FFF2-40B4-BE49-F238E27FC236}">
              <a16:creationId xmlns:a16="http://schemas.microsoft.com/office/drawing/2014/main" id="{00000000-0008-0000-0900-0000AF60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56" name="Line 16">
          <a:extLst>
            <a:ext uri="{FF2B5EF4-FFF2-40B4-BE49-F238E27FC236}">
              <a16:creationId xmlns:a16="http://schemas.microsoft.com/office/drawing/2014/main" id="{00000000-0008-0000-0900-0000B0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2257" name="Line 27">
          <a:extLst>
            <a:ext uri="{FF2B5EF4-FFF2-40B4-BE49-F238E27FC236}">
              <a16:creationId xmlns:a16="http://schemas.microsoft.com/office/drawing/2014/main" id="{00000000-0008-0000-0900-0000B16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2258" name="Line 28">
          <a:extLst>
            <a:ext uri="{FF2B5EF4-FFF2-40B4-BE49-F238E27FC236}">
              <a16:creationId xmlns:a16="http://schemas.microsoft.com/office/drawing/2014/main" id="{00000000-0008-0000-0900-0000B26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2259" name="Line 29">
          <a:extLst>
            <a:ext uri="{FF2B5EF4-FFF2-40B4-BE49-F238E27FC236}">
              <a16:creationId xmlns:a16="http://schemas.microsoft.com/office/drawing/2014/main" id="{00000000-0008-0000-0900-0000B36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0" name="Line 77">
          <a:extLst>
            <a:ext uri="{FF2B5EF4-FFF2-40B4-BE49-F238E27FC236}">
              <a16:creationId xmlns:a16="http://schemas.microsoft.com/office/drawing/2014/main" id="{00000000-0008-0000-0900-0000B4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1" name="Line 85">
          <a:extLst>
            <a:ext uri="{FF2B5EF4-FFF2-40B4-BE49-F238E27FC236}">
              <a16:creationId xmlns:a16="http://schemas.microsoft.com/office/drawing/2014/main" id="{00000000-0008-0000-0900-0000B5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2" name="Line 108">
          <a:extLst>
            <a:ext uri="{FF2B5EF4-FFF2-40B4-BE49-F238E27FC236}">
              <a16:creationId xmlns:a16="http://schemas.microsoft.com/office/drawing/2014/main" id="{00000000-0008-0000-0900-0000B6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3" name="Line 116">
          <a:extLst>
            <a:ext uri="{FF2B5EF4-FFF2-40B4-BE49-F238E27FC236}">
              <a16:creationId xmlns:a16="http://schemas.microsoft.com/office/drawing/2014/main" id="{00000000-0008-0000-0900-0000B7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4" name="Line 139">
          <a:extLst>
            <a:ext uri="{FF2B5EF4-FFF2-40B4-BE49-F238E27FC236}">
              <a16:creationId xmlns:a16="http://schemas.microsoft.com/office/drawing/2014/main" id="{00000000-0008-0000-0900-0000B8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5" name="Line 147">
          <a:extLst>
            <a:ext uri="{FF2B5EF4-FFF2-40B4-BE49-F238E27FC236}">
              <a16:creationId xmlns:a16="http://schemas.microsoft.com/office/drawing/2014/main" id="{00000000-0008-0000-0900-0000B9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6" name="Line 170">
          <a:extLst>
            <a:ext uri="{FF2B5EF4-FFF2-40B4-BE49-F238E27FC236}">
              <a16:creationId xmlns:a16="http://schemas.microsoft.com/office/drawing/2014/main" id="{00000000-0008-0000-0900-0000BA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7" name="Line 178">
          <a:extLst>
            <a:ext uri="{FF2B5EF4-FFF2-40B4-BE49-F238E27FC236}">
              <a16:creationId xmlns:a16="http://schemas.microsoft.com/office/drawing/2014/main" id="{00000000-0008-0000-0900-0000BB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8" name="Line 201">
          <a:extLst>
            <a:ext uri="{FF2B5EF4-FFF2-40B4-BE49-F238E27FC236}">
              <a16:creationId xmlns:a16="http://schemas.microsoft.com/office/drawing/2014/main" id="{00000000-0008-0000-0900-0000BC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2269" name="AutoShape 208">
          <a:extLst>
            <a:ext uri="{FF2B5EF4-FFF2-40B4-BE49-F238E27FC236}">
              <a16:creationId xmlns:a16="http://schemas.microsoft.com/office/drawing/2014/main" id="{00000000-0008-0000-0900-0000BD60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70" name="Line 209">
          <a:extLst>
            <a:ext uri="{FF2B5EF4-FFF2-40B4-BE49-F238E27FC236}">
              <a16:creationId xmlns:a16="http://schemas.microsoft.com/office/drawing/2014/main" id="{00000000-0008-0000-0900-0000BE60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2271" name="AutoShape 211">
          <a:extLst>
            <a:ext uri="{FF2B5EF4-FFF2-40B4-BE49-F238E27FC236}">
              <a16:creationId xmlns:a16="http://schemas.microsoft.com/office/drawing/2014/main" id="{00000000-0008-0000-0900-0000BF60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142875</xdr:rowOff>
    </xdr:from>
    <xdr:to>
      <xdr:col>44</xdr:col>
      <xdr:colOff>0</xdr:colOff>
      <xdr:row>16</xdr:row>
      <xdr:rowOff>142875</xdr:rowOff>
    </xdr:to>
    <xdr:sp macro="" textlink="">
      <xdr:nvSpPr>
        <xdr:cNvPr id="942272" name="Line 212">
          <a:extLst>
            <a:ext uri="{FF2B5EF4-FFF2-40B4-BE49-F238E27FC236}">
              <a16:creationId xmlns:a16="http://schemas.microsoft.com/office/drawing/2014/main" id="{00000000-0008-0000-0900-0000C0600E00}"/>
            </a:ext>
          </a:extLst>
        </xdr:cNvPr>
        <xdr:cNvSpPr>
          <a:spLocks noChangeShapeType="1"/>
        </xdr:cNvSpPr>
      </xdr:nvSpPr>
      <xdr:spPr bwMode="auto">
        <a:xfrm flipH="1">
          <a:off x="132111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2273" name="Line 223">
          <a:extLst>
            <a:ext uri="{FF2B5EF4-FFF2-40B4-BE49-F238E27FC236}">
              <a16:creationId xmlns:a16="http://schemas.microsoft.com/office/drawing/2014/main" id="{00000000-0008-0000-0900-0000C160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2274" name="Line 221">
          <a:extLst>
            <a:ext uri="{FF2B5EF4-FFF2-40B4-BE49-F238E27FC236}">
              <a16:creationId xmlns:a16="http://schemas.microsoft.com/office/drawing/2014/main" id="{00000000-0008-0000-0900-0000C260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2275" name="グループ化 41">
          <a:extLst>
            <a:ext uri="{FF2B5EF4-FFF2-40B4-BE49-F238E27FC236}">
              <a16:creationId xmlns:a16="http://schemas.microsoft.com/office/drawing/2014/main" id="{00000000-0008-0000-0900-0000C360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2276" name="Line 5">
          <a:extLst>
            <a:ext uri="{FF2B5EF4-FFF2-40B4-BE49-F238E27FC236}">
              <a16:creationId xmlns:a16="http://schemas.microsoft.com/office/drawing/2014/main" id="{00000000-0008-0000-0900-0000C460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2277" name="Line 5">
          <a:extLst>
            <a:ext uri="{FF2B5EF4-FFF2-40B4-BE49-F238E27FC236}">
              <a16:creationId xmlns:a16="http://schemas.microsoft.com/office/drawing/2014/main" id="{00000000-0008-0000-0900-0000C560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266700</xdr:rowOff>
    </xdr:from>
    <xdr:to>
      <xdr:col>23</xdr:col>
      <xdr:colOff>133350</xdr:colOff>
      <xdr:row>16</xdr:row>
      <xdr:rowOff>266700</xdr:rowOff>
    </xdr:to>
    <xdr:sp macro="" textlink="">
      <xdr:nvSpPr>
        <xdr:cNvPr id="942278" name="Line 223">
          <a:extLst>
            <a:ext uri="{FF2B5EF4-FFF2-40B4-BE49-F238E27FC236}">
              <a16:creationId xmlns:a16="http://schemas.microsoft.com/office/drawing/2014/main" id="{00000000-0008-0000-0900-0000C6600E00}"/>
            </a:ext>
          </a:extLst>
        </xdr:cNvPr>
        <xdr:cNvSpPr>
          <a:spLocks noChangeShapeType="1"/>
        </xdr:cNvSpPr>
      </xdr:nvSpPr>
      <xdr:spPr bwMode="auto">
        <a:xfrm rot="-5400000">
          <a:off x="73533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2279" name="Line 1">
          <a:extLst>
            <a:ext uri="{FF2B5EF4-FFF2-40B4-BE49-F238E27FC236}">
              <a16:creationId xmlns:a16="http://schemas.microsoft.com/office/drawing/2014/main" id="{00000000-0008-0000-0900-0000C760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2280" name="Line 1">
          <a:extLst>
            <a:ext uri="{FF2B5EF4-FFF2-40B4-BE49-F238E27FC236}">
              <a16:creationId xmlns:a16="http://schemas.microsoft.com/office/drawing/2014/main" id="{00000000-0008-0000-0900-0000C860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noFill/>
        <a:ln w="22225">
          <a:solidFill>
            <a:srgbClr val="000000"/>
          </a:solidFill>
          <a:round/>
          <a:headEnd/>
          <a:tailEnd/>
        </a:ln>
        <a:extLst>
          <a:ext uri="{909E8E84-426E-40DD-AFC4-6F175D3DCCD1}">
            <a14:hiddenFill xmlns:a14="http://schemas.microsoft.com/office/drawing/2010/main">
              <a:noFill/>
            </a14:hiddenFill>
          </a:ext>
        </a:extLst>
      </a:spPr>
      <a:bodyPr/>
      <a:lst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19.vml"/><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0.vml"/><Relationship Id="rId1" Type="http://schemas.openxmlformats.org/officeDocument/2006/relationships/drawing" Target="../drawings/drawing19.xml"/></Relationships>
</file>

<file path=xl/worksheets/_rels/sheet21.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1.vml"/><Relationship Id="rId1" Type="http://schemas.openxmlformats.org/officeDocument/2006/relationships/drawing" Target="../drawings/drawing20.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dimension ref="A2:AB144"/>
  <sheetViews>
    <sheetView showGridLines="0" view="pageBreakPreview" topLeftCell="A61" zoomScaleNormal="100" zoomScaleSheetLayoutView="100" workbookViewId="0"/>
  </sheetViews>
  <sheetFormatPr defaultColWidth="9" defaultRowHeight="12"/>
  <cols>
    <col min="1" max="1" width="1" style="22" customWidth="1"/>
    <col min="2" max="2" width="3.375" style="22" customWidth="1"/>
    <col min="3" max="3" width="3.375" style="21" customWidth="1"/>
    <col min="4" max="4" width="3.875" style="21" customWidth="1"/>
    <col min="5" max="5" width="9.625" style="21" customWidth="1"/>
    <col min="6" max="6" width="2.75" style="21" customWidth="1"/>
    <col min="7" max="7" width="6.75" style="21" customWidth="1"/>
    <col min="8" max="8" width="13.75" style="21" customWidth="1"/>
    <col min="9" max="9" width="5.75" style="21" customWidth="1"/>
    <col min="10" max="10" width="3.75" style="21" customWidth="1"/>
    <col min="11" max="11" width="10.75" style="21" customWidth="1"/>
    <col min="12" max="12" width="6.75" style="21" customWidth="1"/>
    <col min="13" max="13" width="7.75" style="21" customWidth="1"/>
    <col min="14" max="14" width="6.75" style="21" customWidth="1"/>
    <col min="15" max="15" width="7.75" style="21" customWidth="1"/>
    <col min="16" max="16" width="2.25" style="21" customWidth="1"/>
    <col min="17" max="18" width="9" style="21"/>
    <col min="19" max="19" width="10.75" style="21" customWidth="1"/>
    <col min="20" max="20" width="9" style="21"/>
    <col min="21" max="21" width="13.375" style="21" customWidth="1"/>
    <col min="22" max="27" width="9" style="21"/>
    <col min="28" max="28" width="33.75" style="21" customWidth="1"/>
    <col min="29" max="16384" width="9" style="21"/>
  </cols>
  <sheetData>
    <row r="2" spans="1:25" ht="13.5">
      <c r="C2" s="20" t="s">
        <v>50</v>
      </c>
    </row>
    <row r="3" spans="1:25" ht="13.5">
      <c r="C3" s="20" t="s">
        <v>159</v>
      </c>
    </row>
    <row r="4" spans="1:25" s="73" customFormat="1" ht="13.5">
      <c r="A4" s="72"/>
      <c r="B4" s="72"/>
      <c r="C4" s="20" t="s">
        <v>358</v>
      </c>
      <c r="E4" s="92"/>
    </row>
    <row r="5" spans="1:25" s="283" customFormat="1" ht="13.5">
      <c r="A5" s="281"/>
      <c r="B5" s="281"/>
      <c r="C5" s="286" t="s">
        <v>345</v>
      </c>
      <c r="E5" s="284"/>
    </row>
    <row r="6" spans="1:25" ht="13.5">
      <c r="C6" s="20"/>
    </row>
    <row r="7" spans="1:25" ht="13.5">
      <c r="C7" s="20" t="s">
        <v>2</v>
      </c>
      <c r="Q7" s="20"/>
    </row>
    <row r="8" spans="1:25" s="283" customFormat="1" ht="13.5">
      <c r="A8" s="281"/>
      <c r="B8" s="281"/>
      <c r="C8" s="286" t="s">
        <v>347</v>
      </c>
      <c r="D8" s="287"/>
      <c r="E8" s="287"/>
      <c r="F8" s="287"/>
      <c r="G8" s="288"/>
      <c r="H8" s="288"/>
      <c r="I8" s="288"/>
      <c r="J8" s="288"/>
      <c r="K8" s="288"/>
      <c r="L8" s="288"/>
      <c r="M8" s="288"/>
      <c r="N8" s="288"/>
      <c r="O8" s="288"/>
      <c r="P8" s="288"/>
      <c r="Q8" s="288"/>
      <c r="R8" s="288"/>
      <c r="W8" s="282"/>
      <c r="X8" s="282"/>
      <c r="Y8" s="285"/>
    </row>
    <row r="9" spans="1:25" s="283" customFormat="1" ht="13.5">
      <c r="A9" s="281"/>
      <c r="B9" s="281"/>
      <c r="C9" s="286"/>
      <c r="D9" s="286" t="s">
        <v>438</v>
      </c>
      <c r="E9" s="287"/>
      <c r="F9" s="287"/>
      <c r="G9" s="288"/>
      <c r="H9" s="288"/>
      <c r="I9" s="288"/>
      <c r="J9" s="288"/>
      <c r="K9" s="288"/>
      <c r="L9" s="288"/>
      <c r="M9" s="288"/>
      <c r="N9" s="288"/>
      <c r="O9" s="288"/>
      <c r="P9" s="288"/>
      <c r="Q9" s="288"/>
      <c r="R9" s="288"/>
      <c r="W9" s="282"/>
      <c r="X9" s="282"/>
      <c r="Y9" s="285"/>
    </row>
    <row r="10" spans="1:25" s="283" customFormat="1" ht="13.5">
      <c r="A10" s="281"/>
      <c r="B10" s="281"/>
      <c r="C10" s="288"/>
      <c r="D10" s="288"/>
      <c r="E10" s="286" t="s">
        <v>434</v>
      </c>
      <c r="F10" s="288"/>
      <c r="G10" s="288"/>
      <c r="H10" s="288"/>
      <c r="I10" s="288"/>
      <c r="J10" s="288"/>
      <c r="K10" s="288"/>
      <c r="L10" s="288"/>
      <c r="M10" s="288"/>
      <c r="N10" s="288"/>
      <c r="O10" s="288"/>
      <c r="P10" s="288"/>
      <c r="Q10" s="288"/>
      <c r="R10" s="288"/>
      <c r="W10" s="282"/>
      <c r="X10" s="282"/>
      <c r="Y10" s="285"/>
    </row>
    <row r="11" spans="1:25" ht="13.5">
      <c r="C11" s="286" t="s">
        <v>348</v>
      </c>
      <c r="D11" s="288"/>
      <c r="E11" s="288"/>
      <c r="F11" s="288"/>
      <c r="G11" s="288"/>
      <c r="H11" s="288"/>
      <c r="I11" s="288"/>
      <c r="J11" s="288"/>
      <c r="K11" s="288"/>
      <c r="L11" s="288"/>
      <c r="M11" s="288"/>
      <c r="N11" s="288"/>
      <c r="O11" s="288"/>
      <c r="P11" s="288"/>
      <c r="Q11" s="288"/>
      <c r="R11" s="288"/>
      <c r="W11" s="20"/>
      <c r="X11" s="20"/>
      <c r="Y11" s="275"/>
    </row>
    <row r="12" spans="1:25" ht="13.5">
      <c r="C12" s="286" t="s">
        <v>349</v>
      </c>
      <c r="D12" s="288"/>
      <c r="E12" s="288"/>
      <c r="F12" s="288"/>
      <c r="G12" s="288"/>
      <c r="H12" s="288"/>
      <c r="I12" s="288"/>
      <c r="J12" s="288"/>
      <c r="K12" s="288"/>
      <c r="L12" s="288"/>
      <c r="M12" s="288"/>
      <c r="N12" s="288"/>
      <c r="O12" s="288"/>
      <c r="P12" s="288"/>
      <c r="Q12" s="288"/>
      <c r="R12" s="288"/>
      <c r="W12" s="20"/>
      <c r="X12" s="20"/>
      <c r="Y12" s="275"/>
    </row>
    <row r="13" spans="1:25" ht="13.5">
      <c r="C13" s="286" t="s">
        <v>350</v>
      </c>
      <c r="D13" s="288"/>
      <c r="E13" s="288"/>
      <c r="F13" s="288"/>
      <c r="G13" s="288"/>
      <c r="H13" s="288"/>
      <c r="I13" s="288"/>
      <c r="J13" s="288"/>
      <c r="K13" s="288"/>
      <c r="L13" s="288"/>
      <c r="M13" s="288"/>
      <c r="N13" s="288"/>
      <c r="O13" s="288"/>
      <c r="P13" s="288"/>
      <c r="Q13" s="288"/>
      <c r="R13" s="288"/>
      <c r="X13" s="20"/>
      <c r="Y13" s="275"/>
    </row>
    <row r="14" spans="1:25" ht="13.5">
      <c r="C14" s="286"/>
      <c r="D14" s="288"/>
      <c r="E14" s="288"/>
      <c r="F14" s="288"/>
      <c r="G14" s="288"/>
      <c r="H14" s="288"/>
      <c r="I14" s="288"/>
      <c r="J14" s="288"/>
      <c r="K14" s="288"/>
      <c r="L14" s="288"/>
      <c r="M14" s="288"/>
      <c r="N14" s="288"/>
      <c r="O14" s="288"/>
      <c r="P14" s="288"/>
      <c r="Q14" s="288"/>
      <c r="R14" s="288"/>
      <c r="X14" s="20"/>
      <c r="Y14" s="275"/>
    </row>
    <row r="15" spans="1:25" ht="13.5">
      <c r="B15" s="72"/>
      <c r="C15" s="286" t="s">
        <v>439</v>
      </c>
      <c r="D15" s="289"/>
      <c r="E15" s="289"/>
      <c r="F15" s="288"/>
      <c r="G15" s="288"/>
      <c r="H15" s="288"/>
      <c r="I15" s="288"/>
      <c r="J15" s="288"/>
      <c r="K15" s="288"/>
      <c r="L15" s="288"/>
      <c r="M15" s="288"/>
      <c r="N15" s="288"/>
      <c r="O15" s="288"/>
      <c r="P15" s="288"/>
      <c r="Q15" s="288"/>
      <c r="R15" s="288"/>
      <c r="W15" s="20"/>
      <c r="X15" s="20"/>
      <c r="Y15" s="275"/>
    </row>
    <row r="16" spans="1:25" s="73" customFormat="1" ht="13.5">
      <c r="A16" s="72"/>
      <c r="B16" s="72"/>
      <c r="C16" s="286" t="s">
        <v>342</v>
      </c>
      <c r="D16" s="289"/>
      <c r="E16" s="289"/>
      <c r="F16" s="289"/>
      <c r="G16" s="289"/>
      <c r="H16" s="289"/>
      <c r="I16" s="289"/>
      <c r="J16" s="289"/>
      <c r="K16" s="289"/>
      <c r="L16" s="289"/>
      <c r="M16" s="289"/>
      <c r="N16" s="289"/>
      <c r="O16" s="289"/>
      <c r="P16" s="289"/>
      <c r="Q16" s="289"/>
      <c r="R16" s="289"/>
      <c r="W16" s="20"/>
      <c r="X16" s="279"/>
      <c r="Y16" s="279"/>
    </row>
    <row r="17" spans="1:25" ht="36.75" customHeight="1">
      <c r="C17" s="445" t="s">
        <v>343</v>
      </c>
      <c r="D17" s="446"/>
      <c r="E17" s="446"/>
      <c r="F17" s="446"/>
      <c r="G17" s="446"/>
      <c r="H17" s="446"/>
      <c r="I17" s="446"/>
      <c r="J17" s="446"/>
      <c r="K17" s="446"/>
      <c r="L17" s="446"/>
      <c r="M17" s="446"/>
      <c r="N17" s="446"/>
      <c r="O17" s="446"/>
      <c r="P17" s="446"/>
      <c r="Q17" s="446"/>
      <c r="R17" s="446"/>
      <c r="S17" s="280"/>
      <c r="T17" s="280"/>
      <c r="U17" s="280"/>
      <c r="V17" s="280"/>
      <c r="W17" s="280"/>
      <c r="X17" s="280"/>
      <c r="Y17" s="275"/>
    </row>
    <row r="19" spans="1:25" ht="13.5">
      <c r="C19" s="20" t="s">
        <v>3</v>
      </c>
      <c r="Q19" s="20"/>
      <c r="R19" s="20"/>
      <c r="S19" s="88"/>
    </row>
    <row r="20" spans="1:25" ht="13.5">
      <c r="C20" s="443"/>
      <c r="D20" s="444"/>
      <c r="E20" s="20" t="s">
        <v>49</v>
      </c>
      <c r="Q20" s="20"/>
      <c r="R20" s="88"/>
      <c r="S20" s="88"/>
    </row>
    <row r="21" spans="1:25" ht="13.5">
      <c r="C21" s="447" t="s">
        <v>354</v>
      </c>
      <c r="D21" s="448"/>
      <c r="E21" s="20" t="s">
        <v>344</v>
      </c>
      <c r="Q21" s="20"/>
      <c r="R21" s="88"/>
      <c r="S21" s="88"/>
    </row>
    <row r="22" spans="1:25" ht="13.5">
      <c r="C22" s="470" t="s">
        <v>355</v>
      </c>
      <c r="D22" s="471"/>
      <c r="E22" s="20" t="s">
        <v>1</v>
      </c>
      <c r="Q22" s="20"/>
      <c r="R22" s="88"/>
      <c r="S22" s="88"/>
    </row>
    <row r="23" spans="1:25" ht="13.5">
      <c r="C23" s="472" t="s">
        <v>356</v>
      </c>
      <c r="D23" s="473"/>
      <c r="E23" s="20" t="s">
        <v>46</v>
      </c>
      <c r="Q23" s="20"/>
      <c r="R23" s="20"/>
      <c r="S23" s="88"/>
    </row>
    <row r="24" spans="1:25" ht="13.5">
      <c r="C24" s="474" t="s">
        <v>357</v>
      </c>
      <c r="D24" s="475"/>
      <c r="E24" s="286" t="s">
        <v>346</v>
      </c>
      <c r="Q24" s="20"/>
      <c r="R24" s="20"/>
      <c r="S24" s="88"/>
    </row>
    <row r="25" spans="1:25" ht="13.5">
      <c r="E25" s="286" t="s">
        <v>351</v>
      </c>
      <c r="Q25" s="20"/>
      <c r="R25" s="20"/>
      <c r="S25" s="88"/>
    </row>
    <row r="26" spans="1:25" ht="14.25" thickBot="1">
      <c r="E26" s="385"/>
      <c r="O26" s="98" t="s">
        <v>158</v>
      </c>
      <c r="Q26" s="20"/>
      <c r="R26" s="20"/>
      <c r="S26" s="88"/>
    </row>
    <row r="27" spans="1:25" ht="13.5">
      <c r="A27" s="21">
        <v>14</v>
      </c>
      <c r="M27" s="452" t="s">
        <v>326</v>
      </c>
      <c r="N27" s="96" t="s">
        <v>112</v>
      </c>
      <c r="O27" s="97" t="s">
        <v>113</v>
      </c>
      <c r="Q27" s="20"/>
      <c r="R27" s="20"/>
      <c r="S27" s="88"/>
    </row>
    <row r="28" spans="1:25" ht="20.100000000000001" customHeight="1" thickBot="1">
      <c r="A28" s="22">
        <f>+R86</f>
        <v>0</v>
      </c>
      <c r="C28" s="21" t="s">
        <v>295</v>
      </c>
      <c r="M28" s="453"/>
      <c r="N28" s="243" t="s">
        <v>469</v>
      </c>
      <c r="O28" s="244" t="s">
        <v>155</v>
      </c>
      <c r="Q28" s="20"/>
      <c r="R28" s="20"/>
      <c r="S28" s="88"/>
    </row>
    <row r="29" spans="1:25" ht="13.5">
      <c r="C29" s="487" t="s">
        <v>390</v>
      </c>
      <c r="D29" s="488"/>
      <c r="E29" s="488"/>
      <c r="F29" s="488"/>
      <c r="G29" s="488"/>
      <c r="H29" s="488"/>
      <c r="I29" s="488"/>
      <c r="J29" s="488"/>
      <c r="K29" s="488"/>
      <c r="L29" s="488"/>
      <c r="M29" s="488"/>
      <c r="N29" s="488"/>
      <c r="O29" s="488"/>
      <c r="Q29" s="20"/>
      <c r="R29" s="20"/>
      <c r="S29" s="275"/>
    </row>
    <row r="30" spans="1:25" ht="13.5">
      <c r="C30" s="75"/>
      <c r="D30" s="76"/>
      <c r="E30" s="76"/>
      <c r="F30" s="76"/>
      <c r="G30" s="76"/>
      <c r="H30" s="76"/>
      <c r="I30" s="76"/>
      <c r="J30" s="76"/>
      <c r="K30" s="76"/>
      <c r="L30" s="76"/>
      <c r="M30" s="76"/>
      <c r="N30" s="76"/>
      <c r="O30" s="77"/>
      <c r="Q30" s="20"/>
      <c r="R30" s="20"/>
      <c r="S30" s="275"/>
      <c r="U30" s="89"/>
    </row>
    <row r="31" spans="1:25" ht="12" customHeight="1">
      <c r="C31" s="494" t="s">
        <v>296</v>
      </c>
      <c r="D31" s="495"/>
      <c r="E31" s="495"/>
      <c r="F31" s="495"/>
      <c r="G31" s="495"/>
      <c r="H31" s="495"/>
      <c r="I31" s="495"/>
      <c r="J31" s="495"/>
      <c r="K31" s="495"/>
      <c r="L31" s="495"/>
      <c r="M31" s="495"/>
      <c r="N31" s="495"/>
      <c r="O31" s="496"/>
      <c r="P31" s="20"/>
      <c r="Q31" s="20"/>
      <c r="S31" s="20"/>
      <c r="T31" s="20"/>
      <c r="U31" s="275"/>
    </row>
    <row r="32" spans="1:25" ht="12" customHeight="1">
      <c r="C32" s="497"/>
      <c r="D32" s="498"/>
      <c r="E32" s="498"/>
      <c r="F32" s="498"/>
      <c r="G32" s="498"/>
      <c r="H32" s="498"/>
      <c r="I32" s="498"/>
      <c r="J32" s="498"/>
      <c r="K32" s="498"/>
      <c r="L32" s="498"/>
      <c r="M32" s="498"/>
      <c r="N32" s="498"/>
      <c r="O32" s="499"/>
      <c r="Q32" s="20"/>
      <c r="R32" s="20"/>
      <c r="S32" s="88"/>
    </row>
    <row r="33" spans="1:19" ht="10.15" customHeight="1">
      <c r="C33" s="78"/>
      <c r="O33" s="79"/>
      <c r="Q33" s="20"/>
      <c r="R33" s="20"/>
      <c r="S33" s="20"/>
    </row>
    <row r="34" spans="1:19" ht="14.25">
      <c r="C34" s="78"/>
      <c r="L34" s="500" t="s">
        <v>470</v>
      </c>
      <c r="M34" s="501"/>
      <c r="N34" s="501"/>
      <c r="O34" s="502"/>
      <c r="Q34" s="20"/>
      <c r="R34" s="20"/>
      <c r="S34" s="20"/>
    </row>
    <row r="35" spans="1:19" ht="11.25" customHeight="1">
      <c r="C35" s="78"/>
      <c r="O35" s="80"/>
      <c r="Q35" s="20"/>
      <c r="R35" s="20"/>
      <c r="S35" s="20"/>
    </row>
    <row r="36" spans="1:19" ht="13.5">
      <c r="C36" s="468" t="s">
        <v>41</v>
      </c>
      <c r="D36" s="469"/>
      <c r="E36" s="469"/>
      <c r="F36" s="469"/>
      <c r="G36" s="275" t="s">
        <v>5</v>
      </c>
      <c r="O36" s="79"/>
      <c r="Q36" s="20"/>
      <c r="R36" s="20"/>
      <c r="S36" s="20"/>
    </row>
    <row r="37" spans="1:19" ht="13.5">
      <c r="C37" s="78"/>
      <c r="O37" s="79"/>
      <c r="Q37" s="20"/>
      <c r="R37" s="20"/>
      <c r="S37" s="88"/>
    </row>
    <row r="38" spans="1:19" ht="13.5">
      <c r="A38" s="22">
        <v>3</v>
      </c>
      <c r="C38" s="78"/>
      <c r="H38" s="221" t="s">
        <v>341</v>
      </c>
      <c r="I38" s="221"/>
      <c r="O38" s="79"/>
      <c r="Q38" s="20"/>
      <c r="R38" s="20"/>
      <c r="S38" s="88"/>
    </row>
    <row r="39" spans="1:19" ht="26.25" customHeight="1">
      <c r="C39" s="78"/>
      <c r="H39" s="23" t="s">
        <v>6</v>
      </c>
      <c r="I39" s="23"/>
      <c r="J39" s="480" t="s">
        <v>463</v>
      </c>
      <c r="K39" s="480"/>
      <c r="L39" s="481"/>
      <c r="M39" s="481"/>
      <c r="N39" s="481"/>
      <c r="O39" s="482"/>
      <c r="Q39" s="20"/>
      <c r="R39" s="20"/>
    </row>
    <row r="40" spans="1:19" ht="26.25" customHeight="1">
      <c r="C40" s="78"/>
      <c r="H40" s="23" t="s">
        <v>7</v>
      </c>
      <c r="I40" s="23"/>
      <c r="J40" s="480" t="s">
        <v>464</v>
      </c>
      <c r="K40" s="480"/>
      <c r="L40" s="481"/>
      <c r="M40" s="481"/>
      <c r="N40" s="481"/>
      <c r="O40" s="482"/>
    </row>
    <row r="41" spans="1:19">
      <c r="C41" s="78"/>
      <c r="J41" s="21" t="s">
        <v>8</v>
      </c>
      <c r="O41" s="79"/>
    </row>
    <row r="42" spans="1:19">
      <c r="C42" s="78"/>
      <c r="J42" s="24" t="s">
        <v>9</v>
      </c>
      <c r="K42" s="24"/>
      <c r="L42" s="483" t="s">
        <v>467</v>
      </c>
      <c r="M42" s="483"/>
      <c r="N42" s="483"/>
      <c r="O42" s="484"/>
    </row>
    <row r="43" spans="1:19">
      <c r="C43" s="78"/>
      <c r="J43" s="24"/>
      <c r="K43" s="24"/>
      <c r="O43" s="79"/>
    </row>
    <row r="44" spans="1:19" ht="8.25" customHeight="1">
      <c r="C44" s="78"/>
      <c r="O44" s="79"/>
    </row>
    <row r="45" spans="1:19" ht="30" customHeight="1">
      <c r="A45" s="22">
        <v>4</v>
      </c>
      <c r="C45" s="503" t="s">
        <v>440</v>
      </c>
      <c r="D45" s="504"/>
      <c r="E45" s="504"/>
      <c r="F45" s="504"/>
      <c r="G45" s="504"/>
      <c r="H45" s="504"/>
      <c r="I45" s="504"/>
      <c r="J45" s="504"/>
      <c r="K45" s="504"/>
      <c r="L45" s="504"/>
      <c r="M45" s="504"/>
      <c r="N45" s="504"/>
      <c r="O45" s="505"/>
    </row>
    <row r="46" spans="1:19">
      <c r="C46" s="81"/>
      <c r="D46" s="25"/>
      <c r="E46" s="25"/>
      <c r="F46" s="25"/>
      <c r="G46" s="25"/>
      <c r="H46" s="25"/>
      <c r="I46" s="25"/>
      <c r="J46" s="25"/>
      <c r="K46" s="25"/>
      <c r="L46" s="25"/>
      <c r="M46" s="25"/>
      <c r="N46" s="25"/>
      <c r="O46" s="82"/>
    </row>
    <row r="47" spans="1:19" ht="18" customHeight="1">
      <c r="C47" s="457" t="s">
        <v>10</v>
      </c>
      <c r="D47" s="458"/>
      <c r="E47" s="459"/>
      <c r="F47" s="463" t="s">
        <v>465</v>
      </c>
      <c r="G47" s="464"/>
      <c r="H47" s="465"/>
      <c r="I47" s="465"/>
      <c r="J47" s="465"/>
      <c r="K47" s="465"/>
      <c r="L47" s="465"/>
      <c r="M47" s="454" t="s">
        <v>435</v>
      </c>
      <c r="N47" s="455"/>
      <c r="O47" s="456"/>
    </row>
    <row r="48" spans="1:19" ht="18" customHeight="1">
      <c r="C48" s="460"/>
      <c r="D48" s="461"/>
      <c r="E48" s="462"/>
      <c r="F48" s="466"/>
      <c r="G48" s="467"/>
      <c r="H48" s="467"/>
      <c r="I48" s="467"/>
      <c r="J48" s="467"/>
      <c r="K48" s="467"/>
      <c r="L48" s="467"/>
      <c r="M48" s="506">
        <v>2619</v>
      </c>
      <c r="N48" s="507"/>
      <c r="O48" s="508"/>
    </row>
    <row r="49" spans="3:21" ht="18" customHeight="1">
      <c r="C49" s="457" t="s">
        <v>11</v>
      </c>
      <c r="D49" s="489"/>
      <c r="E49" s="490"/>
      <c r="F49" s="476" t="s">
        <v>466</v>
      </c>
      <c r="G49" s="477"/>
      <c r="H49" s="477"/>
      <c r="I49" s="477"/>
      <c r="J49" s="477"/>
      <c r="K49" s="477"/>
      <c r="L49" s="126" t="s">
        <v>172</v>
      </c>
      <c r="M49" s="386"/>
      <c r="N49" s="509" t="s">
        <v>467</v>
      </c>
      <c r="O49" s="510"/>
    </row>
    <row r="50" spans="3:21" ht="18" customHeight="1">
      <c r="C50" s="491"/>
      <c r="D50" s="492"/>
      <c r="E50" s="493"/>
      <c r="F50" s="478"/>
      <c r="G50" s="479"/>
      <c r="H50" s="479"/>
      <c r="I50" s="479"/>
      <c r="J50" s="479"/>
      <c r="K50" s="479"/>
      <c r="L50" s="387"/>
      <c r="M50" s="485"/>
      <c r="N50" s="486"/>
      <c r="O50" s="276"/>
    </row>
    <row r="51" spans="3:21" ht="26.25" customHeight="1">
      <c r="C51" s="177" t="s">
        <v>364</v>
      </c>
      <c r="D51" s="178"/>
      <c r="E51" s="178"/>
      <c r="F51" s="290"/>
      <c r="G51" s="290"/>
      <c r="H51" s="290"/>
      <c r="I51" s="290"/>
      <c r="J51" s="290"/>
      <c r="K51" s="290"/>
      <c r="L51" s="291"/>
      <c r="M51" s="292"/>
      <c r="N51" s="388"/>
      <c r="O51" s="293"/>
    </row>
    <row r="52" spans="3:21" ht="24" customHeight="1">
      <c r="C52" s="294"/>
      <c r="D52" s="304" t="s">
        <v>17</v>
      </c>
      <c r="E52" s="305" t="s">
        <v>12</v>
      </c>
      <c r="F52" s="539" t="s">
        <v>117</v>
      </c>
      <c r="G52" s="540"/>
      <c r="H52" s="540"/>
      <c r="I52" s="540"/>
      <c r="J52" s="30" t="s">
        <v>47</v>
      </c>
      <c r="K52" s="30"/>
      <c r="L52" s="541" t="s">
        <v>468</v>
      </c>
      <c r="M52" s="541"/>
      <c r="N52" s="542"/>
      <c r="O52" s="543"/>
    </row>
    <row r="53" spans="3:21" ht="22.5" customHeight="1">
      <c r="C53" s="295"/>
      <c r="D53" s="306" t="s">
        <v>19</v>
      </c>
      <c r="E53" s="307" t="s">
        <v>365</v>
      </c>
      <c r="F53" s="544" t="s">
        <v>366</v>
      </c>
      <c r="G53" s="545"/>
      <c r="H53" s="546"/>
      <c r="I53" s="544" t="s">
        <v>367</v>
      </c>
      <c r="J53" s="547"/>
      <c r="K53" s="548"/>
      <c r="L53" s="549"/>
      <c r="M53" s="550"/>
      <c r="N53" s="389" t="s">
        <v>368</v>
      </c>
      <c r="O53" s="390"/>
    </row>
    <row r="54" spans="3:21" ht="22.5" customHeight="1">
      <c r="C54" s="295"/>
      <c r="D54" s="294"/>
      <c r="E54" s="310"/>
      <c r="F54" s="544" t="s">
        <v>369</v>
      </c>
      <c r="G54" s="545"/>
      <c r="H54" s="546"/>
      <c r="I54" s="551" t="s">
        <v>370</v>
      </c>
      <c r="J54" s="547"/>
      <c r="K54" s="547"/>
      <c r="L54" s="549">
        <v>3138</v>
      </c>
      <c r="M54" s="550"/>
      <c r="N54" s="389" t="s">
        <v>368</v>
      </c>
      <c r="O54" s="390"/>
    </row>
    <row r="55" spans="3:21" ht="22.5" customHeight="1">
      <c r="C55" s="295"/>
      <c r="D55" s="552" t="s">
        <v>371</v>
      </c>
      <c r="E55" s="553"/>
      <c r="F55" s="544" t="s">
        <v>372</v>
      </c>
      <c r="G55" s="545"/>
      <c r="H55" s="546"/>
      <c r="I55" s="551" t="s">
        <v>373</v>
      </c>
      <c r="J55" s="547"/>
      <c r="K55" s="547"/>
      <c r="L55" s="549"/>
      <c r="M55" s="550"/>
      <c r="N55" s="389" t="s">
        <v>374</v>
      </c>
      <c r="O55" s="390"/>
    </row>
    <row r="56" spans="3:21" ht="22.5" customHeight="1">
      <c r="C56" s="295"/>
      <c r="D56" s="552"/>
      <c r="E56" s="553"/>
      <c r="F56" s="544" t="s">
        <v>375</v>
      </c>
      <c r="G56" s="545"/>
      <c r="H56" s="546"/>
      <c r="I56" s="551" t="s">
        <v>376</v>
      </c>
      <c r="J56" s="547"/>
      <c r="K56" s="547"/>
      <c r="L56" s="549"/>
      <c r="M56" s="550"/>
      <c r="N56" s="389" t="s">
        <v>368</v>
      </c>
      <c r="O56" s="390"/>
    </row>
    <row r="57" spans="3:21" ht="26.25" customHeight="1">
      <c r="C57" s="295"/>
      <c r="D57" s="294"/>
      <c r="E57" s="310"/>
      <c r="F57" s="223" t="s">
        <v>377</v>
      </c>
      <c r="G57" s="296"/>
      <c r="H57" s="296"/>
      <c r="I57" s="296"/>
      <c r="J57" s="35"/>
      <c r="K57" s="35"/>
      <c r="L57" s="297"/>
      <c r="M57" s="297"/>
      <c r="N57" s="298"/>
      <c r="O57" s="299"/>
    </row>
    <row r="58" spans="3:21" ht="26.25" customHeight="1">
      <c r="C58" s="295"/>
      <c r="D58" s="315"/>
      <c r="E58" s="316"/>
      <c r="F58" s="533"/>
      <c r="G58" s="534"/>
      <c r="H58" s="534"/>
      <c r="I58" s="534"/>
      <c r="J58" s="534"/>
      <c r="K58" s="534"/>
      <c r="L58" s="534"/>
      <c r="M58" s="534"/>
      <c r="N58" s="534"/>
      <c r="O58" s="535"/>
    </row>
    <row r="59" spans="3:21" ht="26.25" customHeight="1">
      <c r="C59" s="300"/>
      <c r="D59" s="317" t="s">
        <v>24</v>
      </c>
      <c r="E59" s="318" t="s">
        <v>378</v>
      </c>
      <c r="F59" s="536">
        <v>11</v>
      </c>
      <c r="G59" s="537"/>
      <c r="H59" s="537"/>
      <c r="I59" s="537"/>
      <c r="J59" s="537"/>
      <c r="K59" s="537"/>
      <c r="L59" s="537"/>
      <c r="M59" s="537"/>
      <c r="N59" s="537"/>
      <c r="O59" s="538"/>
    </row>
    <row r="60" spans="3:21" ht="30" customHeight="1">
      <c r="C60" s="516" t="s">
        <v>297</v>
      </c>
      <c r="D60" s="517"/>
      <c r="E60" s="518"/>
      <c r="F60" s="519" t="s">
        <v>441</v>
      </c>
      <c r="G60" s="520"/>
      <c r="H60" s="520"/>
      <c r="I60" s="520"/>
      <c r="J60" s="520"/>
      <c r="K60" s="520"/>
      <c r="L60" s="520"/>
      <c r="M60" s="520"/>
      <c r="N60" s="520"/>
      <c r="O60" s="521"/>
      <c r="Q60" s="26"/>
    </row>
    <row r="61" spans="3:21" ht="18" customHeight="1">
      <c r="C61" s="177" t="s">
        <v>317</v>
      </c>
      <c r="D61" s="176"/>
      <c r="E61" s="178"/>
      <c r="F61" s="27"/>
      <c r="G61" s="27"/>
      <c r="H61" s="28"/>
      <c r="I61" s="28"/>
      <c r="J61" s="29"/>
      <c r="K61" s="29"/>
      <c r="L61" s="30"/>
      <c r="M61" s="30"/>
      <c r="N61" s="30"/>
      <c r="O61" s="31"/>
      <c r="Q61" s="26"/>
    </row>
    <row r="62" spans="3:21" ht="24.75" customHeight="1">
      <c r="C62" s="522"/>
      <c r="D62" s="449" t="s">
        <v>298</v>
      </c>
      <c r="E62" s="450"/>
      <c r="F62" s="450"/>
      <c r="G62" s="451"/>
      <c r="H62" s="449" t="s">
        <v>318</v>
      </c>
      <c r="I62" s="451"/>
      <c r="J62" s="449" t="s">
        <v>299</v>
      </c>
      <c r="K62" s="450"/>
      <c r="L62" s="451"/>
      <c r="M62" s="449" t="s">
        <v>319</v>
      </c>
      <c r="N62" s="450"/>
      <c r="O62" s="451"/>
      <c r="Q62" s="26"/>
    </row>
    <row r="63" spans="3:21" ht="24.75" customHeight="1">
      <c r="C63" s="522"/>
      <c r="D63" s="513" t="s">
        <v>300</v>
      </c>
      <c r="E63" s="514"/>
      <c r="F63" s="514"/>
      <c r="G63" s="515"/>
      <c r="H63" s="379">
        <f>+別紙!AA9</f>
        <v>2241.6</v>
      </c>
      <c r="I63" s="240" t="s">
        <v>4</v>
      </c>
      <c r="J63" s="525" t="s">
        <v>324</v>
      </c>
      <c r="K63" s="526"/>
      <c r="L63" s="527"/>
      <c r="M63" s="523">
        <f>+別紙!AA14</f>
        <v>2241.6</v>
      </c>
      <c r="N63" s="524"/>
      <c r="O63" s="391" t="s">
        <v>4</v>
      </c>
      <c r="P63" s="162"/>
      <c r="Q63" s="127"/>
      <c r="R63" s="127"/>
      <c r="S63" s="127"/>
      <c r="T63" s="127"/>
      <c r="U63" s="127"/>
    </row>
    <row r="64" spans="3:21" ht="24.75" customHeight="1">
      <c r="C64" s="522"/>
      <c r="D64" s="513" t="s">
        <v>301</v>
      </c>
      <c r="E64" s="514"/>
      <c r="F64" s="514"/>
      <c r="G64" s="515"/>
      <c r="H64" s="379" t="str">
        <f>+別紙!AA10</f>
        <v>0</v>
      </c>
      <c r="I64" s="240" t="s">
        <v>4</v>
      </c>
      <c r="J64" s="525" t="s">
        <v>305</v>
      </c>
      <c r="K64" s="526"/>
      <c r="L64" s="527"/>
      <c r="M64" s="523">
        <f>+別紙!AA15</f>
        <v>1192.5999999999999</v>
      </c>
      <c r="N64" s="524"/>
      <c r="O64" s="31" t="s">
        <v>4</v>
      </c>
      <c r="P64" s="531"/>
      <c r="Q64" s="532"/>
      <c r="R64" s="532"/>
      <c r="S64" s="532"/>
    </row>
    <row r="65" spans="1:22" ht="24.75" customHeight="1">
      <c r="C65" s="522"/>
      <c r="D65" s="513" t="s">
        <v>302</v>
      </c>
      <c r="E65" s="514"/>
      <c r="F65" s="514"/>
      <c r="G65" s="515"/>
      <c r="H65" s="379" t="str">
        <f>+別紙!AA11</f>
        <v>0</v>
      </c>
      <c r="I65" s="240" t="s">
        <v>4</v>
      </c>
      <c r="J65" s="513" t="s">
        <v>306</v>
      </c>
      <c r="K65" s="514"/>
      <c r="L65" s="515"/>
      <c r="M65" s="523">
        <f>+別紙!AA16</f>
        <v>2191.2999999999997</v>
      </c>
      <c r="N65" s="524"/>
      <c r="O65" s="378" t="s">
        <v>4</v>
      </c>
      <c r="P65" s="160"/>
      <c r="Q65" s="161"/>
      <c r="R65" s="161"/>
      <c r="S65" s="161"/>
    </row>
    <row r="66" spans="1:22" ht="24.75" customHeight="1">
      <c r="C66" s="392"/>
      <c r="D66" s="513" t="s">
        <v>303</v>
      </c>
      <c r="E66" s="514"/>
      <c r="F66" s="514"/>
      <c r="G66" s="515"/>
      <c r="H66" s="379" t="str">
        <f>+別紙!AA12</f>
        <v>0</v>
      </c>
      <c r="I66" s="240" t="s">
        <v>4</v>
      </c>
      <c r="J66" s="513" t="s">
        <v>387</v>
      </c>
      <c r="K66" s="514"/>
      <c r="L66" s="515"/>
      <c r="M66" s="523" t="str">
        <f>+別紙!AA17</f>
        <v>0</v>
      </c>
      <c r="N66" s="524"/>
      <c r="O66" s="378" t="s">
        <v>4</v>
      </c>
      <c r="P66" s="160"/>
      <c r="Q66" s="161"/>
      <c r="R66" s="161"/>
      <c r="S66" s="161"/>
    </row>
    <row r="67" spans="1:22" ht="24.75" customHeight="1">
      <c r="C67" s="393"/>
      <c r="D67" s="513" t="s">
        <v>304</v>
      </c>
      <c r="E67" s="514"/>
      <c r="F67" s="514"/>
      <c r="G67" s="515"/>
      <c r="H67" s="379" t="str">
        <f>+別紙!AA13</f>
        <v>0</v>
      </c>
      <c r="I67" s="240" t="s">
        <v>4</v>
      </c>
      <c r="J67" s="513" t="s">
        <v>388</v>
      </c>
      <c r="K67" s="514"/>
      <c r="L67" s="515"/>
      <c r="M67" s="523" t="str">
        <f>+別紙!AA18</f>
        <v>0</v>
      </c>
      <c r="N67" s="524"/>
      <c r="O67" s="378" t="s">
        <v>4</v>
      </c>
      <c r="P67" s="160"/>
      <c r="Q67" s="161"/>
      <c r="R67" s="161"/>
      <c r="S67" s="161"/>
    </row>
    <row r="68" spans="1:22" ht="24" customHeight="1">
      <c r="C68" s="528" t="s">
        <v>15</v>
      </c>
      <c r="D68" s="529"/>
      <c r="E68" s="530"/>
      <c r="F68" s="27"/>
      <c r="G68" s="27"/>
      <c r="H68" s="28"/>
      <c r="I68" s="28"/>
      <c r="J68" s="29"/>
      <c r="K68" s="29"/>
      <c r="L68" s="30"/>
      <c r="M68" s="30"/>
      <c r="N68" s="30"/>
      <c r="O68" s="31"/>
    </row>
    <row r="69" spans="1:22" ht="10.15" customHeight="1">
      <c r="C69" s="394"/>
      <c r="D69" s="395"/>
      <c r="E69" s="395"/>
      <c r="F69" s="32"/>
      <c r="G69" s="32"/>
      <c r="H69" s="33"/>
      <c r="I69" s="33"/>
      <c r="J69" s="34"/>
      <c r="K69" s="34"/>
      <c r="L69" s="35"/>
      <c r="M69" s="35"/>
      <c r="N69" s="35"/>
      <c r="O69" s="33"/>
    </row>
    <row r="70" spans="1:22" ht="15" customHeight="1">
      <c r="C70" s="487" t="s">
        <v>409</v>
      </c>
      <c r="D70" s="488"/>
      <c r="E70" s="488"/>
      <c r="F70" s="488"/>
      <c r="G70" s="488"/>
      <c r="H70" s="488"/>
      <c r="I70" s="488"/>
      <c r="J70" s="488"/>
      <c r="K70" s="488"/>
      <c r="L70" s="488"/>
      <c r="M70" s="488"/>
      <c r="N70" s="488"/>
      <c r="O70" s="488"/>
    </row>
    <row r="71" spans="1:22" ht="13.5">
      <c r="C71" s="223" t="s">
        <v>240</v>
      </c>
      <c r="D71" s="395"/>
      <c r="E71" s="395"/>
      <c r="F71" s="32"/>
      <c r="G71" s="32"/>
      <c r="H71" s="33"/>
      <c r="I71" s="33"/>
      <c r="J71" s="34"/>
      <c r="K71" s="34"/>
      <c r="L71" s="35"/>
      <c r="M71" s="35"/>
      <c r="N71" s="35"/>
      <c r="O71" s="224"/>
    </row>
    <row r="72" spans="1:22" ht="15" customHeight="1">
      <c r="A72" s="22">
        <v>11</v>
      </c>
      <c r="C72" s="396"/>
      <c r="D72" s="226"/>
      <c r="E72" s="226"/>
      <c r="F72" s="226"/>
      <c r="G72" s="226"/>
      <c r="H72" s="226"/>
      <c r="I72" s="226"/>
      <c r="J72" s="226"/>
      <c r="K72" s="226"/>
      <c r="L72" s="226"/>
      <c r="M72" s="226"/>
      <c r="N72" s="226"/>
      <c r="O72" s="227"/>
    </row>
    <row r="73" spans="1:22" ht="15" customHeight="1">
      <c r="C73" s="181">
        <v>1</v>
      </c>
      <c r="D73" s="511" t="s">
        <v>442</v>
      </c>
      <c r="E73" s="511"/>
      <c r="F73" s="511"/>
      <c r="G73" s="511"/>
      <c r="H73" s="511"/>
      <c r="I73" s="511"/>
      <c r="J73" s="511"/>
      <c r="K73" s="511"/>
      <c r="L73" s="511"/>
      <c r="M73" s="511"/>
      <c r="N73" s="511"/>
      <c r="O73" s="512"/>
    </row>
    <row r="74" spans="1:22" ht="15" customHeight="1">
      <c r="C74" s="181">
        <v>2</v>
      </c>
      <c r="D74" s="511" t="s">
        <v>362</v>
      </c>
      <c r="E74" s="511"/>
      <c r="F74" s="511"/>
      <c r="G74" s="511"/>
      <c r="H74" s="511"/>
      <c r="I74" s="511"/>
      <c r="J74" s="511"/>
      <c r="K74" s="511"/>
      <c r="L74" s="511"/>
      <c r="M74" s="511"/>
      <c r="N74" s="511"/>
      <c r="O74" s="512"/>
    </row>
    <row r="75" spans="1:22" ht="15" customHeight="1">
      <c r="C75" s="181"/>
      <c r="D75" s="511" t="s">
        <v>363</v>
      </c>
      <c r="E75" s="511"/>
      <c r="F75" s="511"/>
      <c r="G75" s="511"/>
      <c r="H75" s="511"/>
      <c r="I75" s="511"/>
      <c r="J75" s="511"/>
      <c r="K75" s="511"/>
      <c r="L75" s="511"/>
      <c r="M75" s="511"/>
      <c r="N75" s="511"/>
      <c r="O75" s="512"/>
    </row>
    <row r="76" spans="1:22" ht="41.25" customHeight="1">
      <c r="C76" s="181"/>
      <c r="D76" s="511" t="s">
        <v>379</v>
      </c>
      <c r="E76" s="511"/>
      <c r="F76" s="511"/>
      <c r="G76" s="511"/>
      <c r="H76" s="511"/>
      <c r="I76" s="511"/>
      <c r="J76" s="511"/>
      <c r="K76" s="511"/>
      <c r="L76" s="511"/>
      <c r="M76" s="511"/>
      <c r="N76" s="511"/>
      <c r="O76" s="512"/>
    </row>
    <row r="77" spans="1:22" ht="28.15" customHeight="1">
      <c r="A77" s="21"/>
      <c r="B77" s="21"/>
      <c r="C77" s="181">
        <v>3</v>
      </c>
      <c r="D77" s="511" t="s">
        <v>443</v>
      </c>
      <c r="E77" s="511"/>
      <c r="F77" s="511"/>
      <c r="G77" s="511"/>
      <c r="H77" s="511"/>
      <c r="I77" s="511"/>
      <c r="J77" s="511"/>
      <c r="K77" s="511"/>
      <c r="L77" s="511"/>
      <c r="M77" s="511"/>
      <c r="N77" s="511"/>
      <c r="O77" s="512"/>
    </row>
    <row r="78" spans="1:22" ht="28.15" customHeight="1">
      <c r="A78" s="21"/>
      <c r="B78" s="21"/>
      <c r="C78" s="181">
        <v>4</v>
      </c>
      <c r="D78" s="511" t="s">
        <v>444</v>
      </c>
      <c r="E78" s="511"/>
      <c r="F78" s="511"/>
      <c r="G78" s="511"/>
      <c r="H78" s="511"/>
      <c r="I78" s="511"/>
      <c r="J78" s="511"/>
      <c r="K78" s="511"/>
      <c r="L78" s="511"/>
      <c r="M78" s="511"/>
      <c r="N78" s="511"/>
      <c r="O78" s="512"/>
    </row>
    <row r="79" spans="1:22" ht="15" customHeight="1">
      <c r="A79" s="21"/>
      <c r="B79" s="21"/>
      <c r="C79" s="181"/>
      <c r="D79" s="182" t="s">
        <v>412</v>
      </c>
      <c r="E79" s="511" t="s">
        <v>312</v>
      </c>
      <c r="F79" s="511"/>
      <c r="G79" s="511"/>
      <c r="H79" s="511"/>
      <c r="I79" s="511"/>
      <c r="J79" s="511"/>
      <c r="K79" s="511"/>
      <c r="L79" s="511"/>
      <c r="M79" s="511"/>
      <c r="N79" s="511"/>
      <c r="O79" s="512"/>
    </row>
    <row r="80" spans="1:22" ht="15" customHeight="1">
      <c r="A80" s="21"/>
      <c r="B80" s="21"/>
      <c r="C80" s="181"/>
      <c r="D80" s="182" t="s">
        <v>413</v>
      </c>
      <c r="E80" s="511" t="s">
        <v>420</v>
      </c>
      <c r="F80" s="511"/>
      <c r="G80" s="511"/>
      <c r="H80" s="511"/>
      <c r="I80" s="511"/>
      <c r="J80" s="511"/>
      <c r="K80" s="511"/>
      <c r="L80" s="511"/>
      <c r="M80" s="511"/>
      <c r="N80" s="511"/>
      <c r="O80" s="512"/>
      <c r="Q80" s="260" t="s">
        <v>40</v>
      </c>
      <c r="U80"/>
      <c r="V80"/>
    </row>
    <row r="81" spans="1:28" ht="15" customHeight="1">
      <c r="A81" s="21"/>
      <c r="B81" s="21"/>
      <c r="C81" s="181"/>
      <c r="D81" s="182" t="s">
        <v>414</v>
      </c>
      <c r="E81" s="511" t="s">
        <v>421</v>
      </c>
      <c r="F81" s="511"/>
      <c r="G81" s="511"/>
      <c r="H81" s="511"/>
      <c r="I81" s="511"/>
      <c r="J81" s="511"/>
      <c r="K81" s="511"/>
      <c r="L81" s="511"/>
      <c r="M81" s="511"/>
      <c r="N81" s="511"/>
      <c r="O81" s="512"/>
      <c r="Q81" s="260" t="s">
        <v>41</v>
      </c>
      <c r="R81" s="1"/>
      <c r="T81" s="2"/>
      <c r="U81" s="2"/>
    </row>
    <row r="82" spans="1:28" ht="15" customHeight="1">
      <c r="A82" s="21"/>
      <c r="B82" s="21"/>
      <c r="C82" s="181"/>
      <c r="D82" s="182" t="s">
        <v>415</v>
      </c>
      <c r="E82" s="511" t="s">
        <v>422</v>
      </c>
      <c r="F82" s="511"/>
      <c r="G82" s="511"/>
      <c r="H82" s="511"/>
      <c r="I82" s="511"/>
      <c r="J82" s="511"/>
      <c r="K82" s="511"/>
      <c r="L82" s="511"/>
      <c r="M82" s="511"/>
      <c r="N82" s="511"/>
      <c r="O82" s="512"/>
      <c r="Q82" s="260" t="s">
        <v>42</v>
      </c>
      <c r="R82" s="1"/>
      <c r="T82" s="2"/>
      <c r="U82" s="2"/>
    </row>
    <row r="83" spans="1:28" ht="15" customHeight="1">
      <c r="A83" s="21"/>
      <c r="B83" s="21"/>
      <c r="C83" s="181"/>
      <c r="D83" s="182" t="s">
        <v>416</v>
      </c>
      <c r="E83" s="511" t="s">
        <v>423</v>
      </c>
      <c r="F83" s="511"/>
      <c r="G83" s="511"/>
      <c r="H83" s="511"/>
      <c r="I83" s="511"/>
      <c r="J83" s="511"/>
      <c r="K83" s="511"/>
      <c r="L83" s="511"/>
      <c r="M83" s="511"/>
      <c r="N83" s="511"/>
      <c r="O83" s="512"/>
      <c r="Q83" s="260" t="s">
        <v>44</v>
      </c>
      <c r="T83" s="2"/>
      <c r="U83" s="2"/>
    </row>
    <row r="84" spans="1:28" ht="15" customHeight="1">
      <c r="A84" s="21"/>
      <c r="B84" s="21"/>
      <c r="C84" s="181"/>
      <c r="D84" s="182" t="s">
        <v>417</v>
      </c>
      <c r="E84" s="511" t="s">
        <v>313</v>
      </c>
      <c r="F84" s="511"/>
      <c r="G84" s="511"/>
      <c r="H84" s="511"/>
      <c r="I84" s="511"/>
      <c r="J84" s="511"/>
      <c r="K84" s="511"/>
      <c r="L84" s="511"/>
      <c r="M84" s="511"/>
      <c r="N84" s="511"/>
      <c r="O84" s="512"/>
      <c r="Q84" s="260" t="s">
        <v>43</v>
      </c>
      <c r="T84" s="2"/>
      <c r="U84" s="2"/>
    </row>
    <row r="85" spans="1:28" ht="15" customHeight="1">
      <c r="A85" s="21"/>
      <c r="B85" s="21"/>
      <c r="C85" s="181"/>
      <c r="D85" s="182" t="s">
        <v>418</v>
      </c>
      <c r="E85" s="511" t="s">
        <v>424</v>
      </c>
      <c r="F85" s="511"/>
      <c r="G85" s="511"/>
      <c r="H85" s="511"/>
      <c r="I85" s="511"/>
      <c r="J85" s="511"/>
      <c r="K85" s="511"/>
      <c r="L85" s="511"/>
      <c r="M85" s="511"/>
      <c r="N85" s="511"/>
      <c r="O85" s="512"/>
      <c r="R85" s="38"/>
      <c r="T85" s="2"/>
      <c r="U85" s="2"/>
    </row>
    <row r="86" spans="1:28" ht="15" customHeight="1">
      <c r="A86" s="21"/>
      <c r="B86" s="21"/>
      <c r="C86" s="181"/>
      <c r="D86" s="182" t="s">
        <v>410</v>
      </c>
      <c r="E86" s="511" t="s">
        <v>425</v>
      </c>
      <c r="F86" s="511"/>
      <c r="G86" s="511"/>
      <c r="H86" s="511"/>
      <c r="I86" s="511"/>
      <c r="J86" s="511"/>
      <c r="K86" s="511"/>
      <c r="L86" s="511"/>
      <c r="M86" s="511"/>
      <c r="N86" s="511"/>
      <c r="O86" s="512"/>
      <c r="Q86" s="24"/>
      <c r="R86" s="24"/>
      <c r="S86" s="24"/>
      <c r="T86" s="24"/>
      <c r="U86" s="24"/>
      <c r="V86" s="24"/>
      <c r="W86" s="24"/>
      <c r="X86" s="24"/>
      <c r="Y86" s="24"/>
      <c r="Z86" s="24"/>
    </row>
    <row r="87" spans="1:28" ht="15" customHeight="1">
      <c r="A87" s="21"/>
      <c r="B87" s="21"/>
      <c r="C87" s="181"/>
      <c r="D87" s="182" t="s">
        <v>419</v>
      </c>
      <c r="E87" s="511" t="s">
        <v>426</v>
      </c>
      <c r="F87" s="511"/>
      <c r="G87" s="511"/>
      <c r="H87" s="511"/>
      <c r="I87" s="511"/>
      <c r="J87" s="511"/>
      <c r="K87" s="511"/>
      <c r="L87" s="511"/>
      <c r="M87" s="511"/>
      <c r="N87" s="511"/>
      <c r="O87" s="512"/>
      <c r="Q87" s="235"/>
      <c r="R87" s="235"/>
      <c r="S87" s="235"/>
      <c r="T87" s="235"/>
      <c r="U87" s="235"/>
      <c r="V87" s="235"/>
      <c r="W87" s="235"/>
      <c r="X87" s="235"/>
      <c r="Y87" s="235"/>
      <c r="Z87" s="235"/>
      <c r="AA87"/>
    </row>
    <row r="88" spans="1:28" ht="15" customHeight="1">
      <c r="A88" s="21"/>
      <c r="B88" s="21"/>
      <c r="C88" s="181"/>
      <c r="D88" s="182" t="s">
        <v>411</v>
      </c>
      <c r="E88" s="511" t="s">
        <v>314</v>
      </c>
      <c r="F88" s="511"/>
      <c r="G88" s="511"/>
      <c r="H88" s="511"/>
      <c r="I88" s="511"/>
      <c r="J88" s="511"/>
      <c r="K88" s="511"/>
      <c r="L88" s="511"/>
      <c r="M88" s="511"/>
      <c r="N88" s="511"/>
      <c r="O88" s="512"/>
      <c r="Q88" s="3"/>
      <c r="R88" s="3"/>
      <c r="S88" s="3"/>
      <c r="T88" s="3"/>
      <c r="U88" s="3"/>
      <c r="V88" s="3"/>
      <c r="W88" s="3"/>
      <c r="X88" s="3"/>
      <c r="Y88" s="3"/>
      <c r="AA88" s="91"/>
    </row>
    <row r="89" spans="1:28" ht="28.15" customHeight="1">
      <c r="A89" s="21"/>
      <c r="B89" s="21"/>
      <c r="C89" s="181"/>
      <c r="D89" s="182" t="s">
        <v>308</v>
      </c>
      <c r="E89" s="511" t="s">
        <v>407</v>
      </c>
      <c r="F89" s="511"/>
      <c r="G89" s="511"/>
      <c r="H89" s="511"/>
      <c r="I89" s="511"/>
      <c r="J89" s="511"/>
      <c r="K89" s="511"/>
      <c r="L89" s="511"/>
      <c r="M89" s="511"/>
      <c r="N89" s="511"/>
      <c r="O89" s="512"/>
      <c r="Q89" s="3"/>
      <c r="R89" s="3"/>
      <c r="S89" s="3"/>
      <c r="T89" s="3"/>
      <c r="U89" s="91"/>
      <c r="V89" s="3"/>
      <c r="W89" s="3"/>
      <c r="X89" s="3"/>
      <c r="Y89" s="3"/>
      <c r="AA89" s="91"/>
    </row>
    <row r="90" spans="1:28" ht="15" customHeight="1">
      <c r="A90" s="21"/>
      <c r="B90" s="21"/>
      <c r="C90" s="181"/>
      <c r="D90" s="182" t="s">
        <v>309</v>
      </c>
      <c r="E90" s="511" t="s">
        <v>315</v>
      </c>
      <c r="F90" s="511"/>
      <c r="G90" s="511"/>
      <c r="H90" s="511"/>
      <c r="I90" s="511"/>
      <c r="J90" s="511"/>
      <c r="K90" s="511"/>
      <c r="L90" s="511"/>
      <c r="M90" s="511"/>
      <c r="N90" s="511"/>
      <c r="O90" s="512"/>
      <c r="Q90" s="91"/>
      <c r="R90" s="3"/>
      <c r="S90" s="3"/>
      <c r="T90" s="3"/>
      <c r="U90" s="3"/>
      <c r="V90" s="3"/>
      <c r="W90" s="3"/>
      <c r="X90" s="3"/>
      <c r="Y90" s="3"/>
      <c r="AA90" s="91"/>
      <c r="AB90" s="236"/>
    </row>
    <row r="91" spans="1:28" ht="28.15" customHeight="1">
      <c r="A91" s="21"/>
      <c r="B91" s="21"/>
      <c r="C91" s="181"/>
      <c r="D91" s="182" t="s">
        <v>310</v>
      </c>
      <c r="E91" s="511" t="s">
        <v>408</v>
      </c>
      <c r="F91" s="511"/>
      <c r="G91" s="511"/>
      <c r="H91" s="511"/>
      <c r="I91" s="511"/>
      <c r="J91" s="511"/>
      <c r="K91" s="511"/>
      <c r="L91" s="511"/>
      <c r="M91" s="511"/>
      <c r="N91" s="511"/>
      <c r="O91" s="512"/>
      <c r="Q91" s="3"/>
      <c r="R91" s="3"/>
      <c r="S91" s="3"/>
      <c r="T91" s="3"/>
      <c r="U91" s="91"/>
      <c r="V91" s="3"/>
      <c r="W91" s="3"/>
      <c r="X91" s="3"/>
      <c r="Y91" s="3"/>
      <c r="Z91" s="3"/>
      <c r="AA91" s="91"/>
    </row>
    <row r="92" spans="1:28" ht="28.15" customHeight="1">
      <c r="A92" s="21"/>
      <c r="B92" s="21"/>
      <c r="C92" s="181"/>
      <c r="D92" s="182" t="s">
        <v>311</v>
      </c>
      <c r="E92" s="511" t="s">
        <v>316</v>
      </c>
      <c r="F92" s="511"/>
      <c r="G92" s="511"/>
      <c r="H92" s="511"/>
      <c r="I92" s="511"/>
      <c r="J92" s="511"/>
      <c r="K92" s="511"/>
      <c r="L92" s="511"/>
      <c r="M92" s="511"/>
      <c r="N92" s="511"/>
      <c r="O92" s="512"/>
      <c r="Q92" s="3"/>
      <c r="R92" s="3"/>
      <c r="S92" s="3"/>
      <c r="T92" s="3"/>
      <c r="U92" s="3"/>
      <c r="V92" s="3"/>
      <c r="W92" s="3"/>
      <c r="X92" s="3"/>
      <c r="Y92" s="3"/>
      <c r="Z92" s="3"/>
      <c r="AA92" s="3"/>
    </row>
    <row r="93" spans="1:28" ht="28.15" customHeight="1">
      <c r="A93" s="21"/>
      <c r="B93" s="21"/>
      <c r="C93" s="181">
        <v>5</v>
      </c>
      <c r="D93" s="511" t="s">
        <v>386</v>
      </c>
      <c r="E93" s="511"/>
      <c r="F93" s="511"/>
      <c r="G93" s="511"/>
      <c r="H93" s="511"/>
      <c r="I93" s="511"/>
      <c r="J93" s="511"/>
      <c r="K93" s="511"/>
      <c r="L93" s="511"/>
      <c r="M93" s="511"/>
      <c r="N93" s="511"/>
      <c r="O93" s="512"/>
      <c r="Q93" s="3"/>
      <c r="R93" s="3"/>
      <c r="S93" s="3"/>
      <c r="T93" s="3"/>
      <c r="U93" s="3"/>
      <c r="V93" s="3"/>
      <c r="W93" s="3"/>
      <c r="X93" s="3"/>
      <c r="Y93" s="3"/>
      <c r="Z93" s="3"/>
      <c r="AA93" s="3"/>
    </row>
    <row r="94" spans="1:28" ht="15" customHeight="1">
      <c r="A94" s="21"/>
      <c r="B94" s="21"/>
      <c r="C94" s="181">
        <v>6</v>
      </c>
      <c r="D94" s="511" t="s">
        <v>385</v>
      </c>
      <c r="E94" s="511"/>
      <c r="F94" s="511"/>
      <c r="G94" s="511"/>
      <c r="H94" s="511"/>
      <c r="I94" s="511"/>
      <c r="J94" s="511"/>
      <c r="K94" s="511"/>
      <c r="L94" s="511"/>
      <c r="M94" s="511"/>
      <c r="N94" s="511"/>
      <c r="O94" s="512"/>
      <c r="Q94"/>
      <c r="R94"/>
      <c r="S94"/>
      <c r="T94"/>
      <c r="U94"/>
      <c r="V94"/>
      <c r="W94"/>
      <c r="X94"/>
      <c r="Y94"/>
      <c r="Z94"/>
    </row>
    <row r="95" spans="1:28" ht="13.15" customHeight="1">
      <c r="C95" s="183"/>
      <c r="D95" s="36"/>
      <c r="E95" s="36"/>
      <c r="F95" s="36"/>
      <c r="G95" s="36"/>
      <c r="H95" s="36"/>
      <c r="I95" s="36"/>
      <c r="J95" s="36"/>
      <c r="K95" s="36"/>
      <c r="L95" s="36"/>
      <c r="M95" s="36"/>
      <c r="N95" s="36"/>
      <c r="O95" s="37"/>
      <c r="Q95" s="261" t="s">
        <v>45</v>
      </c>
      <c r="R95" s="261" t="s">
        <v>100</v>
      </c>
      <c r="S95"/>
      <c r="T95"/>
      <c r="U95"/>
      <c r="V95"/>
      <c r="W95"/>
      <c r="X95"/>
      <c r="Y95"/>
      <c r="Z95"/>
    </row>
    <row r="96" spans="1:28" ht="13.5">
      <c r="Q96" s="261" t="s">
        <v>98</v>
      </c>
      <c r="R96" s="263" t="s">
        <v>336</v>
      </c>
      <c r="S96"/>
      <c r="T96"/>
      <c r="U96"/>
      <c r="V96"/>
      <c r="W96"/>
      <c r="X96"/>
      <c r="Y96"/>
      <c r="Z96"/>
    </row>
    <row r="97" spans="17:26" ht="13.5">
      <c r="Q97" s="261"/>
      <c r="R97"/>
      <c r="S97"/>
      <c r="T97"/>
      <c r="U97"/>
      <c r="V97"/>
      <c r="W97"/>
      <c r="X97"/>
      <c r="Y97"/>
      <c r="Z97"/>
    </row>
    <row r="98" spans="17:26" ht="13.5">
      <c r="Q98" s="261" t="s">
        <v>114</v>
      </c>
      <c r="R98"/>
    </row>
    <row r="99" spans="17:26" ht="13.5">
      <c r="Q99" s="261" t="s">
        <v>115</v>
      </c>
      <c r="R99"/>
    </row>
    <row r="100" spans="17:26" ht="13.5">
      <c r="Q100" s="261" t="s">
        <v>116</v>
      </c>
      <c r="R100"/>
    </row>
    <row r="101" spans="17:26" ht="13.5">
      <c r="Q101" s="261" t="s">
        <v>117</v>
      </c>
      <c r="R101"/>
    </row>
    <row r="102" spans="17:26" ht="13.5">
      <c r="Q102" s="261" t="s">
        <v>118</v>
      </c>
      <c r="R102"/>
    </row>
    <row r="103" spans="17:26" ht="13.5">
      <c r="Q103" s="261" t="s">
        <v>119</v>
      </c>
    </row>
    <row r="104" spans="17:26" ht="13.5">
      <c r="Q104" s="261" t="s">
        <v>120</v>
      </c>
    </row>
    <row r="105" spans="17:26" ht="13.5">
      <c r="Q105" s="261" t="s">
        <v>121</v>
      </c>
    </row>
    <row r="106" spans="17:26" ht="13.5">
      <c r="Q106" s="261" t="s">
        <v>122</v>
      </c>
    </row>
    <row r="107" spans="17:26" ht="13.5">
      <c r="Q107" s="261" t="s">
        <v>125</v>
      </c>
    </row>
    <row r="108" spans="17:26" ht="13.5">
      <c r="Q108" s="261" t="s">
        <v>126</v>
      </c>
    </row>
    <row r="109" spans="17:26" ht="13.5">
      <c r="Q109" s="261" t="s">
        <v>127</v>
      </c>
    </row>
    <row r="110" spans="17:26" ht="13.5">
      <c r="Q110" s="261" t="s">
        <v>128</v>
      </c>
    </row>
    <row r="111" spans="17:26" ht="13.5">
      <c r="Q111" s="261" t="s">
        <v>129</v>
      </c>
    </row>
    <row r="112" spans="17:26" ht="13.5">
      <c r="Q112" s="261" t="s">
        <v>130</v>
      </c>
    </row>
    <row r="113" spans="17:17" ht="13.5">
      <c r="Q113" s="261" t="s">
        <v>123</v>
      </c>
    </row>
    <row r="114" spans="17:17" ht="13.5">
      <c r="Q114" s="261" t="s">
        <v>131</v>
      </c>
    </row>
    <row r="115" spans="17:17" ht="13.5">
      <c r="Q115" s="261" t="s">
        <v>132</v>
      </c>
    </row>
    <row r="116" spans="17:17" ht="13.5">
      <c r="Q116" s="261" t="s">
        <v>133</v>
      </c>
    </row>
    <row r="117" spans="17:17" ht="13.5">
      <c r="Q117" s="261" t="s">
        <v>134</v>
      </c>
    </row>
    <row r="118" spans="17:17" ht="13.5">
      <c r="Q118" s="261" t="s">
        <v>135</v>
      </c>
    </row>
    <row r="119" spans="17:17" ht="13.5">
      <c r="Q119" s="261" t="s">
        <v>136</v>
      </c>
    </row>
    <row r="120" spans="17:17" ht="13.5">
      <c r="Q120" s="261" t="s">
        <v>137</v>
      </c>
    </row>
    <row r="121" spans="17:17" ht="13.5">
      <c r="Q121" s="261" t="s">
        <v>138</v>
      </c>
    </row>
    <row r="122" spans="17:17" ht="13.5">
      <c r="Q122" s="261" t="s">
        <v>139</v>
      </c>
    </row>
    <row r="123" spans="17:17" ht="13.5">
      <c r="Q123" s="261" t="s">
        <v>140</v>
      </c>
    </row>
    <row r="124" spans="17:17" ht="13.5">
      <c r="Q124" s="261" t="s">
        <v>141</v>
      </c>
    </row>
    <row r="125" spans="17:17" ht="13.5">
      <c r="Q125" s="261" t="s">
        <v>124</v>
      </c>
    </row>
    <row r="126" spans="17:17" ht="13.5">
      <c r="Q126" s="261" t="s">
        <v>142</v>
      </c>
    </row>
    <row r="127" spans="17:17" ht="13.5">
      <c r="Q127" s="261" t="s">
        <v>143</v>
      </c>
    </row>
    <row r="128" spans="17:17" ht="13.5">
      <c r="Q128" s="261" t="s">
        <v>144</v>
      </c>
    </row>
    <row r="129" spans="17:17" ht="13.5">
      <c r="Q129" s="261" t="s">
        <v>145</v>
      </c>
    </row>
    <row r="130" spans="17:17" ht="13.5">
      <c r="Q130" s="261" t="s">
        <v>146</v>
      </c>
    </row>
    <row r="131" spans="17:17" ht="13.5">
      <c r="Q131" s="261" t="s">
        <v>147</v>
      </c>
    </row>
    <row r="132" spans="17:17" ht="13.5">
      <c r="Q132" s="262" t="s">
        <v>148</v>
      </c>
    </row>
    <row r="133" spans="17:17" ht="13.5">
      <c r="Q133" s="262" t="s">
        <v>149</v>
      </c>
    </row>
    <row r="134" spans="17:17" ht="13.5">
      <c r="Q134" s="262" t="s">
        <v>150</v>
      </c>
    </row>
    <row r="135" spans="17:17" ht="13.5">
      <c r="Q135" s="262" t="s">
        <v>151</v>
      </c>
    </row>
    <row r="136" spans="17:17" ht="13.5">
      <c r="Q136" s="262" t="s">
        <v>152</v>
      </c>
    </row>
    <row r="137" spans="17:17" ht="13.5">
      <c r="Q137" s="262" t="s">
        <v>153</v>
      </c>
    </row>
    <row r="138" spans="17:17" ht="13.5">
      <c r="Q138" s="262" t="s">
        <v>361</v>
      </c>
    </row>
    <row r="139" spans="17:17" ht="13.5">
      <c r="Q139" s="262" t="s">
        <v>359</v>
      </c>
    </row>
    <row r="140" spans="17:17" ht="13.5">
      <c r="Q140" s="262" t="s">
        <v>360</v>
      </c>
    </row>
    <row r="141" spans="17:17">
      <c r="Q141" s="260"/>
    </row>
    <row r="142" spans="17:17" ht="13.5">
      <c r="Q142" s="261" t="s">
        <v>157</v>
      </c>
    </row>
    <row r="143" spans="17:17">
      <c r="Q143" s="260" t="s">
        <v>154</v>
      </c>
    </row>
    <row r="144" spans="17:17">
      <c r="Q144" s="21" t="s">
        <v>156</v>
      </c>
    </row>
  </sheetData>
  <sheetProtection algorithmName="SHA-512" hashValue="fim0u+qeH0qjEF4Hae6jgscwzQ3RsVzjSIZUdIpzaLNLcotb+qbD4SgtMrPAlq9sbZqwLZ6z0ePfU9joIq5F6w==" saltValue="MpUKhVFDt7bU8Bww3b6sxg==" spinCount="100000" sheet="1" objects="1" scenarios="1"/>
  <mergeCells count="87">
    <mergeCell ref="F54:H54"/>
    <mergeCell ref="I54:K54"/>
    <mergeCell ref="L54:M54"/>
    <mergeCell ref="D55:E56"/>
    <mergeCell ref="F55:H55"/>
    <mergeCell ref="I55:K55"/>
    <mergeCell ref="L55:M55"/>
    <mergeCell ref="F56:H56"/>
    <mergeCell ref="I56:K56"/>
    <mergeCell ref="L56:M56"/>
    <mergeCell ref="F52:I52"/>
    <mergeCell ref="L52:O52"/>
    <mergeCell ref="F53:H53"/>
    <mergeCell ref="I53:K53"/>
    <mergeCell ref="L53:M53"/>
    <mergeCell ref="P64:S64"/>
    <mergeCell ref="D73:O73"/>
    <mergeCell ref="E80:O80"/>
    <mergeCell ref="F58:O58"/>
    <mergeCell ref="F59:O59"/>
    <mergeCell ref="D76:O76"/>
    <mergeCell ref="M65:N65"/>
    <mergeCell ref="M66:N66"/>
    <mergeCell ref="M64:N64"/>
    <mergeCell ref="J66:L66"/>
    <mergeCell ref="D65:G65"/>
    <mergeCell ref="D66:G66"/>
    <mergeCell ref="D67:G67"/>
    <mergeCell ref="J64:L64"/>
    <mergeCell ref="J67:L67"/>
    <mergeCell ref="D94:O94"/>
    <mergeCell ref="C70:O70"/>
    <mergeCell ref="C68:E68"/>
    <mergeCell ref="D93:O93"/>
    <mergeCell ref="E91:O91"/>
    <mergeCell ref="E85:O85"/>
    <mergeCell ref="E84:O84"/>
    <mergeCell ref="E90:O90"/>
    <mergeCell ref="E82:O82"/>
    <mergeCell ref="E87:O87"/>
    <mergeCell ref="E92:O92"/>
    <mergeCell ref="D77:O77"/>
    <mergeCell ref="D78:O78"/>
    <mergeCell ref="E89:O89"/>
    <mergeCell ref="E88:O88"/>
    <mergeCell ref="E86:O86"/>
    <mergeCell ref="E83:O83"/>
    <mergeCell ref="E79:O79"/>
    <mergeCell ref="D63:G63"/>
    <mergeCell ref="J65:L65"/>
    <mergeCell ref="C60:E60"/>
    <mergeCell ref="F60:O60"/>
    <mergeCell ref="H62:I62"/>
    <mergeCell ref="M62:O62"/>
    <mergeCell ref="C62:C65"/>
    <mergeCell ref="M63:N63"/>
    <mergeCell ref="J63:L63"/>
    <mergeCell ref="D75:O75"/>
    <mergeCell ref="E81:O81"/>
    <mergeCell ref="D74:O74"/>
    <mergeCell ref="D64:G64"/>
    <mergeCell ref="M67:N67"/>
    <mergeCell ref="M50:N50"/>
    <mergeCell ref="C29:O29"/>
    <mergeCell ref="C49:E50"/>
    <mergeCell ref="J39:O39"/>
    <mergeCell ref="C31:O32"/>
    <mergeCell ref="L34:O34"/>
    <mergeCell ref="C45:O45"/>
    <mergeCell ref="M48:O48"/>
    <mergeCell ref="N49:O49"/>
    <mergeCell ref="C20:D20"/>
    <mergeCell ref="C17:R17"/>
    <mergeCell ref="C21:D21"/>
    <mergeCell ref="D62:G62"/>
    <mergeCell ref="J62:L62"/>
    <mergeCell ref="M27:M28"/>
    <mergeCell ref="M47:O47"/>
    <mergeCell ref="C47:E48"/>
    <mergeCell ref="F47:L48"/>
    <mergeCell ref="C36:F36"/>
    <mergeCell ref="C22:D22"/>
    <mergeCell ref="C23:D23"/>
    <mergeCell ref="C24:D24"/>
    <mergeCell ref="F49:K50"/>
    <mergeCell ref="J40:O40"/>
    <mergeCell ref="L42:O42"/>
  </mergeCells>
  <phoneticPr fontId="3"/>
  <dataValidations count="3">
    <dataValidation type="list" allowBlank="1" showInputMessage="1" showErrorMessage="1" sqref="C36:F36">
      <formula1>$Q$80:$Q$84</formula1>
    </dataValidation>
    <dataValidation type="list" allowBlank="1" showInputMessage="1" showErrorMessage="1" sqref="N28:O28">
      <formula1>$Q$143:$Q$144</formula1>
    </dataValidation>
    <dataValidation type="list" allowBlank="1" showInputMessage="1" showErrorMessage="1" sqref="F52:I52">
      <formula1>$Q$98:$Q$140</formula1>
    </dataValidation>
  </dataValidations>
  <printOptions horizontalCentered="1"/>
  <pageMargins left="0.6692913385826772" right="0.62992125984251968" top="0.55118110236220474" bottom="0.55118110236220474" header="0" footer="0.51181102362204722"/>
  <pageSetup paperSize="9" scale="99" orientation="portrait" horizontalDpi="300" verticalDpi="300" r:id="rId1"/>
  <headerFooter alignWithMargins="0"/>
  <rowBreaks count="1" manualBreakCount="1">
    <brk id="69" min="2" max="14"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pageSetUpPr fitToPage="1"/>
  </sheetPr>
  <dimension ref="B1:BJ76"/>
  <sheetViews>
    <sheetView showGridLines="0" topLeftCell="B19" zoomScaleNormal="100" workbookViewId="0">
      <selection activeCell="D32" sqref="D32:F32"/>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三菱地所ホーム株式会社</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3"/>
      <c r="AA6" s="83"/>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645" t="s">
        <v>89</v>
      </c>
      <c r="C7" s="646"/>
      <c r="D7" s="615" t="s">
        <v>210</v>
      </c>
      <c r="E7" s="616"/>
      <c r="F7" s="616"/>
      <c r="G7" s="616"/>
      <c r="H7" s="616"/>
      <c r="I7" s="617"/>
      <c r="J7" s="143"/>
      <c r="K7" s="53"/>
      <c r="L7" s="156"/>
      <c r="M7" s="673" t="s">
        <v>107</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677"/>
      <c r="N8" s="678"/>
      <c r="O8" s="678"/>
      <c r="P8" s="678"/>
      <c r="Q8" s="678"/>
      <c r="R8" s="678"/>
      <c r="S8" s="678"/>
      <c r="T8" s="678"/>
      <c r="U8" s="678"/>
      <c r="V8" s="678"/>
      <c r="W8" s="678"/>
      <c r="X8" s="678"/>
      <c r="Y8" s="678"/>
      <c r="Z8" s="678"/>
      <c r="AA8" s="678"/>
      <c r="AB8" s="679"/>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0.9</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1.6</v>
      </c>
      <c r="E24" s="584"/>
      <c r="F24" s="584"/>
      <c r="G24" s="194" t="s">
        <v>198</v>
      </c>
      <c r="H24" s="573">
        <f>+F12</f>
        <v>0.9</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0.9</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0.9</v>
      </c>
      <c r="Q27" s="633"/>
      <c r="R27" s="633"/>
      <c r="S27" s="633"/>
      <c r="T27" s="44" t="s">
        <v>38</v>
      </c>
      <c r="U27" s="64"/>
      <c r="V27" s="64"/>
      <c r="Y27" s="62" t="s">
        <v>39</v>
      </c>
      <c r="Z27" s="65"/>
      <c r="AH27" s="53"/>
      <c r="AI27" s="53"/>
      <c r="AJ27" s="53"/>
      <c r="AK27" s="53"/>
      <c r="AL27" s="603">
        <f>+AH18+P27</f>
        <v>0.9</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v>0.9</v>
      </c>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1.6</v>
      </c>
      <c r="E29" s="584"/>
      <c r="F29" s="584"/>
      <c r="G29" s="194" t="s">
        <v>198</v>
      </c>
      <c r="H29" s="573">
        <f>+AL27</f>
        <v>0.9</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1.6</v>
      </c>
      <c r="E30" s="584"/>
      <c r="F30" s="584"/>
      <c r="G30" s="194" t="s">
        <v>198</v>
      </c>
      <c r="H30" s="573">
        <f>+AL30</f>
        <v>0.9</v>
      </c>
      <c r="I30" s="574"/>
      <c r="J30" s="194" t="s">
        <v>198</v>
      </c>
      <c r="M30" s="582"/>
      <c r="P30" s="56"/>
      <c r="R30" s="587">
        <f>+ROUND(AA28,1)+ROUND(AA29,1)+ROUND(AA30,1)</f>
        <v>0.9</v>
      </c>
      <c r="S30" s="633"/>
      <c r="T30" s="633"/>
      <c r="U30" s="633"/>
      <c r="V30" s="44" t="s">
        <v>16</v>
      </c>
      <c r="Y30" s="588" t="s">
        <v>186</v>
      </c>
      <c r="Z30" s="589"/>
      <c r="AA30" s="629"/>
      <c r="AB30" s="630"/>
      <c r="AC30" s="630"/>
      <c r="AD30" s="630"/>
      <c r="AE30" s="630"/>
      <c r="AF30" s="44" t="s">
        <v>13</v>
      </c>
      <c r="AL30" s="606">
        <v>0.9</v>
      </c>
      <c r="AM30" s="607"/>
      <c r="AN30" s="607"/>
      <c r="AO30" s="607"/>
      <c r="AP30" s="52" t="s">
        <v>13</v>
      </c>
      <c r="AS30" s="625"/>
      <c r="AT30" s="622"/>
      <c r="AU30" s="622"/>
      <c r="AV30" s="623"/>
      <c r="AW30" s="405"/>
    </row>
    <row r="31" spans="2:49" ht="27" customHeight="1" thickTop="1" thickBot="1">
      <c r="B31" s="560" t="s">
        <v>226</v>
      </c>
      <c r="C31" s="561"/>
      <c r="D31" s="584">
        <v>1.6</v>
      </c>
      <c r="E31" s="584"/>
      <c r="F31" s="584"/>
      <c r="G31" s="194" t="s">
        <v>198</v>
      </c>
      <c r="H31" s="573">
        <f>+AS24</f>
        <v>0.9</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tqNAM9GtJs/wfLQDDLKEAqgamUgNqHKBUuE/2ugzJRlYb9uLaKUPV9uveXWWE8QKS003eEcG5NXVY1jLdg+gMw==" saltValue="xcO3QmoLOC/k+VyxTNzJEw=="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7">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三菱地所ホーム株式会社</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645" t="s">
        <v>89</v>
      </c>
      <c r="C7" s="646"/>
      <c r="D7" s="615" t="s">
        <v>211</v>
      </c>
      <c r="E7" s="616"/>
      <c r="F7" s="616"/>
      <c r="G7" s="616"/>
      <c r="H7" s="616"/>
      <c r="I7" s="617"/>
      <c r="J7" s="143"/>
      <c r="K7" s="53"/>
      <c r="L7" s="156"/>
      <c r="M7" s="673" t="s">
        <v>108</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677"/>
      <c r="N8" s="678"/>
      <c r="O8" s="678"/>
      <c r="P8" s="678"/>
      <c r="Q8" s="678"/>
      <c r="R8" s="678"/>
      <c r="S8" s="678"/>
      <c r="T8" s="678"/>
      <c r="U8" s="678"/>
      <c r="V8" s="678"/>
      <c r="W8" s="678"/>
      <c r="X8" s="678"/>
      <c r="Y8" s="678"/>
      <c r="Z8" s="678"/>
      <c r="AA8" s="678"/>
      <c r="AB8" s="679"/>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HDbd8Qxp5g4mZWsE9D/sy/uwfLsfITjjjvvkVicQAOV2hQaqSfYixwKt3ziVABMPs75s0YBnyM4aqfymJVqeVA==" saltValue="MXEcjZ9/5HToG1DXYTwJng==" spinCount="100000" sheet="1" objects="1" scenarios="1"/>
  <mergeCells count="113">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E9:AE14"/>
    <mergeCell ref="P12:S12"/>
    <mergeCell ref="Y21:AA21"/>
    <mergeCell ref="P18:S18"/>
    <mergeCell ref="Y18:AA18"/>
    <mergeCell ref="P16:AB16"/>
    <mergeCell ref="Q20:T20"/>
    <mergeCell ref="P21:S21"/>
    <mergeCell ref="U17:X17"/>
    <mergeCell ref="Q17:T17"/>
    <mergeCell ref="Z20:AB20"/>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8">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三菱地所ホーム株式会社</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645" t="s">
        <v>89</v>
      </c>
      <c r="C7" s="646"/>
      <c r="D7" s="615" t="s">
        <v>212</v>
      </c>
      <c r="E7" s="616"/>
      <c r="F7" s="616"/>
      <c r="G7" s="616"/>
      <c r="H7" s="616"/>
      <c r="I7" s="617"/>
      <c r="J7" s="143"/>
      <c r="K7" s="53"/>
      <c r="L7" s="156"/>
      <c r="M7" s="673" t="s">
        <v>92</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677"/>
      <c r="N8" s="678"/>
      <c r="O8" s="678"/>
      <c r="P8" s="678"/>
      <c r="Q8" s="678"/>
      <c r="R8" s="678"/>
      <c r="S8" s="678"/>
      <c r="T8" s="678"/>
      <c r="U8" s="678"/>
      <c r="V8" s="678"/>
      <c r="W8" s="678"/>
      <c r="X8" s="678"/>
      <c r="Y8" s="678"/>
      <c r="Z8" s="678"/>
      <c r="AA8" s="678"/>
      <c r="AB8" s="679"/>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TSjjRREkQYXihlPtexfsmiuGgCPvjMTFX8jbm6GVLN6qeGauraEtvQHQ/jve7H/QbTxuYnOmx9zoQUbuSfOEKA==" saltValue="A9QPJuRW2pYsgjECdmN9Bg=="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三菱地所ホーム株式会社</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213</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LwVSQ3XF9HEgx6m5ad+c+TtC8gPAkcUJ9ds6buPi3RAgX+wpsIPmgSXxDUf6NaNSn2SEFk/K+du1ta4of2yihA==" saltValue="9E7t4YmNfvbBkjqXCI+Lm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pageSetUpPr fitToPage="1"/>
  </sheetPr>
  <dimension ref="B1:BJ76"/>
  <sheetViews>
    <sheetView showGridLines="0" topLeftCell="C22" zoomScaleNormal="100" workbookViewId="0">
      <selection activeCell="D32" sqref="D32:F32"/>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三菱地所ホーム株式会社</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214</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100.6</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113</v>
      </c>
      <c r="E24" s="584"/>
      <c r="F24" s="584"/>
      <c r="G24" s="194" t="s">
        <v>198</v>
      </c>
      <c r="H24" s="573">
        <f>+F12</f>
        <v>100.6</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100.6</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100.6</v>
      </c>
      <c r="Q27" s="633"/>
      <c r="R27" s="633"/>
      <c r="S27" s="633"/>
      <c r="T27" s="44" t="s">
        <v>38</v>
      </c>
      <c r="U27" s="64"/>
      <c r="V27" s="64"/>
      <c r="Y27" s="62" t="s">
        <v>39</v>
      </c>
      <c r="Z27" s="65"/>
      <c r="AH27" s="53"/>
      <c r="AI27" s="53"/>
      <c r="AJ27" s="53"/>
      <c r="AK27" s="53"/>
      <c r="AL27" s="603">
        <f>+AH18+P27</f>
        <v>100.6</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v>100.6</v>
      </c>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113</v>
      </c>
      <c r="E29" s="584"/>
      <c r="F29" s="584"/>
      <c r="G29" s="194" t="s">
        <v>198</v>
      </c>
      <c r="H29" s="573">
        <f>+AL27</f>
        <v>100.6</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113</v>
      </c>
      <c r="E30" s="584"/>
      <c r="F30" s="584"/>
      <c r="G30" s="194" t="s">
        <v>198</v>
      </c>
      <c r="H30" s="573">
        <f>+AL30</f>
        <v>100.6</v>
      </c>
      <c r="I30" s="574"/>
      <c r="J30" s="194" t="s">
        <v>198</v>
      </c>
      <c r="M30" s="582"/>
      <c r="P30" s="56"/>
      <c r="R30" s="587">
        <f>+ROUND(AA28,1)+ROUND(AA29,1)+ROUND(AA30,1)</f>
        <v>100.6</v>
      </c>
      <c r="S30" s="633"/>
      <c r="T30" s="633"/>
      <c r="U30" s="633"/>
      <c r="V30" s="44" t="s">
        <v>16</v>
      </c>
      <c r="Y30" s="588" t="s">
        <v>186</v>
      </c>
      <c r="Z30" s="589"/>
      <c r="AA30" s="629"/>
      <c r="AB30" s="630"/>
      <c r="AC30" s="630"/>
      <c r="AD30" s="630"/>
      <c r="AE30" s="630"/>
      <c r="AF30" s="44" t="s">
        <v>13</v>
      </c>
      <c r="AL30" s="606">
        <v>100.6</v>
      </c>
      <c r="AM30" s="607"/>
      <c r="AN30" s="607"/>
      <c r="AO30" s="607"/>
      <c r="AP30" s="52" t="s">
        <v>13</v>
      </c>
      <c r="AS30" s="625"/>
      <c r="AT30" s="622"/>
      <c r="AU30" s="622"/>
      <c r="AV30" s="623"/>
      <c r="AW30" s="405"/>
    </row>
    <row r="31" spans="2:49" ht="27" customHeight="1" thickTop="1" thickBot="1">
      <c r="B31" s="560" t="s">
        <v>226</v>
      </c>
      <c r="C31" s="561"/>
      <c r="D31" s="584">
        <v>113</v>
      </c>
      <c r="E31" s="584"/>
      <c r="F31" s="584"/>
      <c r="G31" s="194" t="s">
        <v>198</v>
      </c>
      <c r="H31" s="573">
        <f>+AS24</f>
        <v>100.6</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ydJvFnWyt9zGZjr14hWgriVd6/iHSMMsI+eGPUOHMtqUx3lmGbZSACQHBE2PKr51B7mF6xMvLIfbo9cwzCMERg==" saltValue="uXXnxpSHwSR+bpAfdsjrT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pageSetUpPr fitToPage="1"/>
  </sheetPr>
  <dimension ref="B1:BJ76"/>
  <sheetViews>
    <sheetView showGridLines="0" topLeftCell="B19" zoomScaleNormal="100" workbookViewId="0">
      <selection activeCell="D32" sqref="D32:F32"/>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三菱地所ホーム株式会社</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215</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183</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152.9</v>
      </c>
      <c r="E24" s="584"/>
      <c r="F24" s="584"/>
      <c r="G24" s="194" t="s">
        <v>198</v>
      </c>
      <c r="H24" s="573">
        <f>+F12</f>
        <v>183</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180.6</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183</v>
      </c>
      <c r="Q27" s="633"/>
      <c r="R27" s="633"/>
      <c r="S27" s="633"/>
      <c r="T27" s="44" t="s">
        <v>38</v>
      </c>
      <c r="U27" s="64"/>
      <c r="V27" s="64"/>
      <c r="Y27" s="62" t="s">
        <v>39</v>
      </c>
      <c r="Z27" s="65"/>
      <c r="AH27" s="53"/>
      <c r="AI27" s="53"/>
      <c r="AJ27" s="53"/>
      <c r="AK27" s="53"/>
      <c r="AL27" s="603">
        <f>+AH18+P27</f>
        <v>183</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v>180.6</v>
      </c>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152.9</v>
      </c>
      <c r="E29" s="584"/>
      <c r="F29" s="584"/>
      <c r="G29" s="194" t="s">
        <v>198</v>
      </c>
      <c r="H29" s="573">
        <f>+AL27</f>
        <v>183</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151</v>
      </c>
      <c r="E30" s="584"/>
      <c r="F30" s="584"/>
      <c r="G30" s="194" t="s">
        <v>198</v>
      </c>
      <c r="H30" s="573">
        <f>+AL30</f>
        <v>180.6</v>
      </c>
      <c r="I30" s="574"/>
      <c r="J30" s="194" t="s">
        <v>198</v>
      </c>
      <c r="M30" s="582"/>
      <c r="P30" s="56"/>
      <c r="R30" s="587">
        <f>+ROUND(AA28,1)+ROUND(AA29,1)+ROUND(AA30,1)</f>
        <v>180.6</v>
      </c>
      <c r="S30" s="633"/>
      <c r="T30" s="633"/>
      <c r="U30" s="633"/>
      <c r="V30" s="44" t="s">
        <v>16</v>
      </c>
      <c r="Y30" s="588" t="s">
        <v>186</v>
      </c>
      <c r="Z30" s="589"/>
      <c r="AA30" s="629"/>
      <c r="AB30" s="630"/>
      <c r="AC30" s="630"/>
      <c r="AD30" s="630"/>
      <c r="AE30" s="630"/>
      <c r="AF30" s="44" t="s">
        <v>13</v>
      </c>
      <c r="AL30" s="606">
        <v>180.6</v>
      </c>
      <c r="AM30" s="607"/>
      <c r="AN30" s="607"/>
      <c r="AO30" s="607"/>
      <c r="AP30" s="52" t="s">
        <v>13</v>
      </c>
      <c r="AS30" s="625"/>
      <c r="AT30" s="622"/>
      <c r="AU30" s="622"/>
      <c r="AV30" s="623"/>
      <c r="AW30" s="405"/>
    </row>
    <row r="31" spans="2:49" ht="27" customHeight="1" thickTop="1" thickBot="1">
      <c r="B31" s="560" t="s">
        <v>226</v>
      </c>
      <c r="C31" s="561"/>
      <c r="D31" s="584">
        <v>151</v>
      </c>
      <c r="E31" s="584"/>
      <c r="F31" s="584"/>
      <c r="G31" s="194" t="s">
        <v>198</v>
      </c>
      <c r="H31" s="573">
        <f>+AS24</f>
        <v>180.6</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f>183-AA28</f>
        <v>2.4000000000000057</v>
      </c>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52TNrK645TNIVJdaG1oNn0YjjF5NaqDQ/dAUlAgZBbkSkklZup8P5rCWtRVVdfkK8dsWSFWC7vtaei/IeluhmA==" saltValue="5DlXTyErITOLhccYruT/EQ=="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三菱地所ホーム株式会社</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216</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K45DRS2EoiyRXTvYwUKkSq5HxWfQLC9wWQJJCQrs+WU2lL+14+UBssPyLx3DsS/Swdgdre9o1HF3Gpbd0yBHEg==" saltValue="9s5hvI3NUT6z8OHPvvJz+Q=="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pageSetUpPr fitToPage="1"/>
  </sheetPr>
  <dimension ref="B1:BJ76"/>
  <sheetViews>
    <sheetView showGridLines="0" topLeftCell="C22" zoomScaleNormal="100" workbookViewId="0">
      <selection activeCell="H44" sqref="H44"/>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三菱地所ホーム株式会社</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217</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340.7</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1234.5</v>
      </c>
      <c r="E24" s="584"/>
      <c r="F24" s="584"/>
      <c r="G24" s="194" t="s">
        <v>198</v>
      </c>
      <c r="H24" s="573">
        <f>+F12</f>
        <v>340.7</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333.2</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340.7</v>
      </c>
      <c r="Q27" s="633"/>
      <c r="R27" s="633"/>
      <c r="S27" s="633"/>
      <c r="T27" s="44" t="s">
        <v>38</v>
      </c>
      <c r="U27" s="64"/>
      <c r="V27" s="64"/>
      <c r="Y27" s="62" t="s">
        <v>39</v>
      </c>
      <c r="Z27" s="65"/>
      <c r="AH27" s="53"/>
      <c r="AI27" s="53"/>
      <c r="AJ27" s="53"/>
      <c r="AK27" s="53"/>
      <c r="AL27" s="603">
        <f>+AH18+P27</f>
        <v>340.7</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v>333.2</v>
      </c>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1234.5</v>
      </c>
      <c r="E29" s="584"/>
      <c r="F29" s="584"/>
      <c r="G29" s="194" t="s">
        <v>198</v>
      </c>
      <c r="H29" s="573">
        <f>+AL27</f>
        <v>340.7</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187.4</v>
      </c>
      <c r="E30" s="584"/>
      <c r="F30" s="584"/>
      <c r="G30" s="194" t="s">
        <v>198</v>
      </c>
      <c r="H30" s="573">
        <f>+AL30</f>
        <v>235.5</v>
      </c>
      <c r="I30" s="574"/>
      <c r="J30" s="194" t="s">
        <v>198</v>
      </c>
      <c r="M30" s="582"/>
      <c r="P30" s="56"/>
      <c r="R30" s="587">
        <f>+ROUND(AA28,1)+ROUND(AA29,1)+ROUND(AA30,1)</f>
        <v>333.2</v>
      </c>
      <c r="S30" s="633"/>
      <c r="T30" s="633"/>
      <c r="U30" s="633"/>
      <c r="V30" s="44" t="s">
        <v>16</v>
      </c>
      <c r="Y30" s="588" t="s">
        <v>186</v>
      </c>
      <c r="Z30" s="589"/>
      <c r="AA30" s="629"/>
      <c r="AB30" s="630"/>
      <c r="AC30" s="630"/>
      <c r="AD30" s="630"/>
      <c r="AE30" s="630"/>
      <c r="AF30" s="44" t="s">
        <v>13</v>
      </c>
      <c r="AL30" s="606">
        <v>235.5</v>
      </c>
      <c r="AM30" s="607"/>
      <c r="AN30" s="607"/>
      <c r="AO30" s="607"/>
      <c r="AP30" s="52" t="s">
        <v>13</v>
      </c>
      <c r="AS30" s="625"/>
      <c r="AT30" s="622"/>
      <c r="AU30" s="622"/>
      <c r="AV30" s="623"/>
      <c r="AW30" s="405"/>
    </row>
    <row r="31" spans="2:49" ht="27" customHeight="1" thickTop="1" thickBot="1">
      <c r="B31" s="560" t="s">
        <v>226</v>
      </c>
      <c r="C31" s="561"/>
      <c r="D31" s="584">
        <v>1186.0999999999999</v>
      </c>
      <c r="E31" s="584"/>
      <c r="F31" s="584"/>
      <c r="G31" s="194" t="s">
        <v>198</v>
      </c>
      <c r="H31" s="573">
        <f>+AS24</f>
        <v>333.2</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f>340.7-AA28</f>
        <v>7.5</v>
      </c>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RQ6pFnxCDO9mKjdookiOE/IOqgpLWlW0Y5g4jOY5EDRDlSP/fgmJybrfh1gjX96qgtfBizUNt8cvKIR6ueoPcA==" saltValue="5dQskOOWNGFDBCivWGYWgw=="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9">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三菱地所ホーム株式会社</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645" t="s">
        <v>89</v>
      </c>
      <c r="C7" s="646"/>
      <c r="D7" s="615" t="s">
        <v>218</v>
      </c>
      <c r="E7" s="616"/>
      <c r="F7" s="616"/>
      <c r="G7" s="616"/>
      <c r="H7" s="616"/>
      <c r="I7" s="617"/>
      <c r="J7" s="143"/>
      <c r="K7" s="53"/>
      <c r="L7" s="156"/>
      <c r="M7" s="673" t="s">
        <v>109</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677"/>
      <c r="N8" s="678"/>
      <c r="O8" s="678"/>
      <c r="P8" s="678"/>
      <c r="Q8" s="678"/>
      <c r="R8" s="678"/>
      <c r="S8" s="678"/>
      <c r="T8" s="678"/>
      <c r="U8" s="678"/>
      <c r="V8" s="678"/>
      <c r="W8" s="678"/>
      <c r="X8" s="678"/>
      <c r="Y8" s="678"/>
      <c r="Z8" s="678"/>
      <c r="AA8" s="678"/>
      <c r="AB8" s="679"/>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GMkrRzp0J8bmSVhTbgH5JVc9fzQwZFxRa5Ot58ZRA2lZzYsvlStdsQzDp4DATOF33vH0RrO6Rowcr5EM+frsDw==" saltValue="TetzcoWKlQRCNq6hL3K4hQ==" spinCount="100000" sheet="1" objects="1" scenarios="1"/>
  <mergeCells count="113">
    <mergeCell ref="AW19:AW20"/>
    <mergeCell ref="Z5:AD5"/>
    <mergeCell ref="AP3:AR4"/>
    <mergeCell ref="AS17:AT17"/>
    <mergeCell ref="AS4:AT4"/>
    <mergeCell ref="Z17:AB17"/>
    <mergeCell ref="AB3:AD3"/>
    <mergeCell ref="AE9:AE14"/>
    <mergeCell ref="AI14:AN14"/>
    <mergeCell ref="AI17:AL17"/>
    <mergeCell ref="AH15:AM15"/>
    <mergeCell ref="AF5:AU5"/>
    <mergeCell ref="AS3:AT3"/>
    <mergeCell ref="AS18:AT18"/>
    <mergeCell ref="Y18:AA18"/>
    <mergeCell ref="AL30:AO30"/>
    <mergeCell ref="AL31:AQ31"/>
    <mergeCell ref="AL32:AO34"/>
    <mergeCell ref="AH12:AM12"/>
    <mergeCell ref="AS16:AT16"/>
    <mergeCell ref="AI8:AN8"/>
    <mergeCell ref="AH9:AM9"/>
    <mergeCell ref="AS24:AU24"/>
    <mergeCell ref="AM26:AP26"/>
    <mergeCell ref="AT23:AV23"/>
    <mergeCell ref="AT26:AV26"/>
    <mergeCell ref="AO17:AP17"/>
    <mergeCell ref="AO20:AP20"/>
    <mergeCell ref="P15:S15"/>
    <mergeCell ref="M7:AB8"/>
    <mergeCell ref="Q14:T14"/>
    <mergeCell ref="P12:S12"/>
    <mergeCell ref="AI11:AN11"/>
    <mergeCell ref="D7:I7"/>
    <mergeCell ref="D23:G23"/>
    <mergeCell ref="F9:I9"/>
    <mergeCell ref="P16:AB16"/>
    <mergeCell ref="Y21:AA21"/>
    <mergeCell ref="F15:H15"/>
    <mergeCell ref="U17:X17"/>
    <mergeCell ref="Q17:T17"/>
    <mergeCell ref="G11:I11"/>
    <mergeCell ref="F12:H12"/>
    <mergeCell ref="M11:M24"/>
    <mergeCell ref="P21:S21"/>
    <mergeCell ref="Q11:T11"/>
    <mergeCell ref="P18:S18"/>
    <mergeCell ref="Q23:T23"/>
    <mergeCell ref="Q20:T20"/>
    <mergeCell ref="AH18:AK18"/>
    <mergeCell ref="Z20:AB20"/>
    <mergeCell ref="P22:V22"/>
    <mergeCell ref="B2:H3"/>
    <mergeCell ref="B33:C33"/>
    <mergeCell ref="B27:C27"/>
    <mergeCell ref="B32:C32"/>
    <mergeCell ref="B29:C29"/>
    <mergeCell ref="B31:C31"/>
    <mergeCell ref="B26:C26"/>
    <mergeCell ref="D24:F24"/>
    <mergeCell ref="D25:F25"/>
    <mergeCell ref="D26:F26"/>
    <mergeCell ref="H32:I32"/>
    <mergeCell ref="B28:C28"/>
    <mergeCell ref="B23:C23"/>
    <mergeCell ref="D30:F30"/>
    <mergeCell ref="D29:F29"/>
    <mergeCell ref="D27:F27"/>
    <mergeCell ref="D28:F28"/>
    <mergeCell ref="D31:F31"/>
    <mergeCell ref="H33:I33"/>
    <mergeCell ref="B7:C7"/>
    <mergeCell ref="G14:I14"/>
    <mergeCell ref="C8:K8"/>
    <mergeCell ref="B21:J22"/>
    <mergeCell ref="H26:I26"/>
    <mergeCell ref="D33:F33"/>
    <mergeCell ref="AS27:AU27"/>
    <mergeCell ref="AS31:AU31"/>
    <mergeCell ref="AA32:AE34"/>
    <mergeCell ref="R33:U33"/>
    <mergeCell ref="AA30:AE30"/>
    <mergeCell ref="AA29:AE29"/>
    <mergeCell ref="Y29:Z29"/>
    <mergeCell ref="Y30:Z30"/>
    <mergeCell ref="S29:V29"/>
    <mergeCell ref="AA28:AE28"/>
    <mergeCell ref="AF32:AK34"/>
    <mergeCell ref="S32:V32"/>
    <mergeCell ref="P27:S27"/>
    <mergeCell ref="H28:I28"/>
    <mergeCell ref="R30:U30"/>
    <mergeCell ref="H27:I27"/>
    <mergeCell ref="M26:M33"/>
    <mergeCell ref="H31:I31"/>
    <mergeCell ref="H29:I29"/>
    <mergeCell ref="AL27:AO27"/>
    <mergeCell ref="AT29:AV30"/>
    <mergeCell ref="AS29:AS30"/>
    <mergeCell ref="AM29:AP29"/>
    <mergeCell ref="Y28:Z28"/>
    <mergeCell ref="AE17:AE21"/>
    <mergeCell ref="H30:I30"/>
    <mergeCell ref="B30:C30"/>
    <mergeCell ref="D32:F32"/>
    <mergeCell ref="B25:C25"/>
    <mergeCell ref="B24:C24"/>
    <mergeCell ref="P24:S24"/>
    <mergeCell ref="H23:J23"/>
    <mergeCell ref="H24:I24"/>
    <mergeCell ref="U23:X23"/>
    <mergeCell ref="Q26:T26"/>
    <mergeCell ref="H25:I25"/>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0">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三菱地所ホーム株式会社</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645" t="s">
        <v>89</v>
      </c>
      <c r="C7" s="646"/>
      <c r="D7" s="615" t="s">
        <v>219</v>
      </c>
      <c r="E7" s="616"/>
      <c r="F7" s="616"/>
      <c r="G7" s="616"/>
      <c r="H7" s="616"/>
      <c r="I7" s="617"/>
      <c r="J7" s="143"/>
      <c r="K7" s="53"/>
      <c r="L7" s="156"/>
      <c r="M7" s="673" t="s">
        <v>110</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677"/>
      <c r="N8" s="678"/>
      <c r="O8" s="678"/>
      <c r="P8" s="678"/>
      <c r="Q8" s="678"/>
      <c r="R8" s="678"/>
      <c r="S8" s="678"/>
      <c r="T8" s="678"/>
      <c r="U8" s="678"/>
      <c r="V8" s="678"/>
      <c r="W8" s="678"/>
      <c r="X8" s="678"/>
      <c r="Y8" s="678"/>
      <c r="Z8" s="678"/>
      <c r="AA8" s="678"/>
      <c r="AB8" s="679"/>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ouLKT3PZci+5RCDK38SO04BplL3db9MlDud9qhoVlzA6Sjf47SA3Gp1LpaBwnqwO4QkIPO+Z/qnRab7oDVd4SA==" saltValue="gLOTqCP6Jldx9TsdsW4MNw=="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fitToPage="1"/>
  </sheetPr>
  <dimension ref="B1:BJ76"/>
  <sheetViews>
    <sheetView showGridLines="0" zoomScaleNormal="100" workbookViewId="0"/>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0" width="9" style="40"/>
    <col min="51" max="51" width="49.75" style="40" bestFit="1" customWidth="1"/>
    <col min="52" max="53" width="9" style="40"/>
    <col min="54" max="54" width="54.5" style="40" bestFit="1" customWidth="1"/>
    <col min="55" max="55" width="13" style="40" bestFit="1" customWidth="1"/>
    <col min="56" max="56" width="24.375" style="40" bestFit="1" customWidth="1"/>
    <col min="57" max="58" width="9" style="40"/>
    <col min="59" max="59" width="16.25" style="40" customWidth="1"/>
    <col min="60" max="16384" width="9" style="40"/>
  </cols>
  <sheetData>
    <row r="1" spans="2:49" ht="27" customHeight="1">
      <c r="F1" s="39"/>
      <c r="S1" s="85" t="s">
        <v>93</v>
      </c>
      <c r="T1" s="85" t="s">
        <v>283</v>
      </c>
    </row>
    <row r="2" spans="2:49" ht="12" customHeight="1" thickBot="1">
      <c r="B2" s="562" t="s">
        <v>273</v>
      </c>
      <c r="C2" s="562"/>
      <c r="D2" s="562"/>
      <c r="E2" s="562"/>
      <c r="F2" s="562"/>
      <c r="G2" s="562"/>
      <c r="H2" s="562"/>
      <c r="I2"/>
      <c r="J2"/>
      <c r="K2"/>
      <c r="L2"/>
      <c r="M2"/>
      <c r="N2"/>
      <c r="O2"/>
      <c r="P2"/>
      <c r="Q2"/>
      <c r="R2"/>
      <c r="S2"/>
      <c r="T2"/>
      <c r="U2"/>
      <c r="V2"/>
      <c r="W2"/>
      <c r="X2"/>
      <c r="Y2"/>
      <c r="Z2" s="41"/>
      <c r="AA2" s="41"/>
      <c r="AB2" s="41"/>
      <c r="AC2" s="41"/>
      <c r="AD2" s="41"/>
      <c r="AE2" s="41"/>
      <c r="AF2" s="41"/>
      <c r="AG2" s="41"/>
      <c r="AH2" s="41"/>
      <c r="AI2" s="41"/>
      <c r="AJ2" s="41"/>
      <c r="AK2" s="41"/>
      <c r="AL2" s="41"/>
      <c r="AM2" s="41"/>
      <c r="AN2" s="41"/>
      <c r="AO2" s="41"/>
      <c r="AP2" s="41"/>
      <c r="AQ2" s="41"/>
      <c r="AR2" s="41"/>
      <c r="AS2" s="41"/>
      <c r="AT2" s="41"/>
      <c r="AU2" s="119"/>
      <c r="AV2" s="115"/>
      <c r="AW2" s="404"/>
    </row>
    <row r="3" spans="2:49" ht="13.15" customHeight="1">
      <c r="B3" s="562"/>
      <c r="C3" s="562"/>
      <c r="D3" s="562"/>
      <c r="E3" s="562"/>
      <c r="F3" s="562"/>
      <c r="G3" s="562"/>
      <c r="H3" s="562"/>
      <c r="I3"/>
      <c r="J3"/>
      <c r="K3"/>
      <c r="L3"/>
      <c r="M3"/>
      <c r="N3"/>
      <c r="O3"/>
      <c r="P3"/>
      <c r="Q3"/>
      <c r="R3"/>
      <c r="S3"/>
      <c r="T3"/>
      <c r="U3"/>
      <c r="V3"/>
      <c r="W3"/>
      <c r="X3"/>
      <c r="Y3"/>
      <c r="Z3" s="42"/>
      <c r="AA3" s="42"/>
      <c r="AB3" s="590"/>
      <c r="AC3" s="591"/>
      <c r="AD3" s="591"/>
      <c r="AE3" s="86"/>
      <c r="AF3" s="108"/>
      <c r="AG3" s="108"/>
      <c r="AH3" s="108"/>
      <c r="AI3" s="108"/>
      <c r="AJ3" s="108"/>
      <c r="AK3" s="108"/>
      <c r="AL3" s="108"/>
      <c r="AM3" s="108"/>
      <c r="AN3" s="108"/>
      <c r="AO3" s="108"/>
      <c r="AP3" s="592" t="s">
        <v>328</v>
      </c>
      <c r="AQ3" s="593"/>
      <c r="AR3" s="594"/>
      <c r="AS3" s="598" t="s">
        <v>0</v>
      </c>
      <c r="AT3" s="599"/>
      <c r="AU3" s="118" t="s">
        <v>113</v>
      </c>
      <c r="AV3" s="116"/>
      <c r="AW3" s="404"/>
    </row>
    <row r="4" spans="2:49" ht="14.25" thickBot="1">
      <c r="C4"/>
      <c r="F4"/>
      <c r="G4"/>
      <c r="H4"/>
      <c r="I4"/>
      <c r="J4"/>
      <c r="K4"/>
      <c r="L4"/>
      <c r="M4"/>
      <c r="N4"/>
      <c r="O4"/>
      <c r="P4"/>
      <c r="Q4"/>
      <c r="R4"/>
      <c r="S4"/>
      <c r="T4"/>
      <c r="U4"/>
      <c r="V4"/>
      <c r="W4"/>
      <c r="X4"/>
      <c r="Y4"/>
      <c r="Z4" s="42"/>
      <c r="AA4" s="42"/>
      <c r="AB4" s="109"/>
      <c r="AC4" s="106"/>
      <c r="AD4" s="106"/>
      <c r="AE4" s="86"/>
      <c r="AF4" s="108"/>
      <c r="AG4" s="108"/>
      <c r="AH4" s="108"/>
      <c r="AI4" s="108"/>
      <c r="AJ4" s="108"/>
      <c r="AK4" s="108"/>
      <c r="AL4" s="108"/>
      <c r="AM4" s="108"/>
      <c r="AN4" s="108"/>
      <c r="AO4" s="108"/>
      <c r="AP4" s="595"/>
      <c r="AQ4" s="596"/>
      <c r="AR4" s="597"/>
      <c r="AS4" s="600" t="str">
        <f>+表紙!N28</f>
        <v>○</v>
      </c>
      <c r="AT4" s="601"/>
      <c r="AU4" s="273" t="str">
        <f>+表紙!O28</f>
        <v>　</v>
      </c>
      <c r="AV4" s="116"/>
      <c r="AW4" s="404"/>
    </row>
    <row r="5" spans="2:49" ht="15" customHeight="1">
      <c r="B5" s="153" t="s">
        <v>102</v>
      </c>
      <c r="C5" s="153"/>
      <c r="F5" s="153"/>
      <c r="G5" s="106"/>
      <c r="H5" s="106"/>
      <c r="I5" s="106"/>
      <c r="J5" s="106"/>
      <c r="K5" s="106"/>
      <c r="L5" s="106"/>
      <c r="M5" s="42"/>
      <c r="N5" s="42"/>
      <c r="O5" s="42"/>
      <c r="P5" s="42"/>
      <c r="Q5" s="42"/>
      <c r="R5" s="42"/>
      <c r="S5" s="42"/>
      <c r="T5" s="42"/>
      <c r="U5" s="42"/>
      <c r="V5" s="42"/>
      <c r="W5" s="42"/>
      <c r="X5" s="42"/>
      <c r="Y5" s="42"/>
      <c r="Z5" s="613" t="s">
        <v>101</v>
      </c>
      <c r="AA5" s="613"/>
      <c r="AB5" s="614"/>
      <c r="AC5" s="614"/>
      <c r="AD5" s="614"/>
      <c r="AE5" s="86" t="s">
        <v>95</v>
      </c>
      <c r="AF5" s="572" t="str">
        <f>+表紙!F47</f>
        <v>三菱地所ホーム株式会社</v>
      </c>
      <c r="AG5" s="572"/>
      <c r="AH5" s="572"/>
      <c r="AI5" s="572"/>
      <c r="AJ5" s="572"/>
      <c r="AK5" s="572"/>
      <c r="AL5" s="572"/>
      <c r="AM5" s="572"/>
      <c r="AN5" s="572"/>
      <c r="AO5" s="572"/>
      <c r="AP5" s="572"/>
      <c r="AQ5" s="572"/>
      <c r="AR5" s="572"/>
      <c r="AS5" s="572"/>
      <c r="AT5" s="572"/>
      <c r="AU5" s="572"/>
      <c r="AV5" s="241"/>
      <c r="AW5" s="404"/>
    </row>
    <row r="6" spans="2:49" ht="24.75" customHeight="1" thickBot="1">
      <c r="B6" s="155" t="s">
        <v>445</v>
      </c>
      <c r="C6" s="155"/>
      <c r="F6" s="155"/>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4"/>
    </row>
    <row r="7" spans="2:49" ht="28.15" customHeight="1" thickBot="1">
      <c r="B7" s="645" t="s">
        <v>89</v>
      </c>
      <c r="C7" s="646"/>
      <c r="D7" s="615" t="s">
        <v>329</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4"/>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4"/>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4"/>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6"/>
      <c r="AE10" s="636"/>
      <c r="AF10" s="56"/>
      <c r="AN10" s="53"/>
      <c r="AO10" s="53"/>
      <c r="AP10" s="53"/>
      <c r="AQ10" s="53"/>
      <c r="AR10" s="53"/>
      <c r="AS10"/>
      <c r="AT10"/>
      <c r="AU10"/>
      <c r="AV10"/>
      <c r="AW10" s="404"/>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4"/>
    </row>
    <row r="12" spans="2:49" ht="24.75" customHeight="1" thickTop="1" thickBot="1">
      <c r="F12" s="603">
        <f>+ROUND(P12,1)+ROUND(P15,1)+ROUND(P18,1)+ROUND(P24,1)+P27-ROUND(F15,1)</f>
        <v>0</v>
      </c>
      <c r="G12" s="604"/>
      <c r="H12" s="604"/>
      <c r="I12" s="52" t="s">
        <v>256</v>
      </c>
      <c r="J12" s="53"/>
      <c r="K12" s="54"/>
      <c r="L12" s="53"/>
      <c r="M12" s="582"/>
      <c r="N12" s="55"/>
      <c r="P12" s="606"/>
      <c r="Q12" s="610"/>
      <c r="R12" s="610"/>
      <c r="S12" s="610"/>
      <c r="T12" s="52" t="s">
        <v>22</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4"/>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4"/>
    </row>
    <row r="14" spans="2:49" ht="27" customHeight="1" thickTop="1" thickBot="1">
      <c r="F14" s="51" t="s">
        <v>427</v>
      </c>
      <c r="G14" s="628" t="s">
        <v>23</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4"/>
    </row>
    <row r="15" spans="2:49" ht="24.75" customHeight="1" thickBot="1">
      <c r="F15" s="605"/>
      <c r="G15" s="584"/>
      <c r="H15" s="584"/>
      <c r="I15" s="44" t="s">
        <v>256</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4"/>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31</v>
      </c>
      <c r="AT16" s="586"/>
      <c r="AU16" s="95"/>
      <c r="AV16" s="44" t="s">
        <v>13</v>
      </c>
      <c r="AW16" s="404"/>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4"/>
    </row>
    <row r="18" spans="2:49" ht="24.75" customHeight="1" thickBot="1">
      <c r="K18" s="56"/>
      <c r="L18" s="53"/>
      <c r="M18" s="582"/>
      <c r="N18" s="56"/>
      <c r="P18" s="606"/>
      <c r="Q18" s="610"/>
      <c r="R18" s="610"/>
      <c r="S18" s="610"/>
      <c r="T18" s="52" t="s">
        <v>14</v>
      </c>
      <c r="U18"/>
      <c r="V18" s="247"/>
      <c r="W18"/>
      <c r="X18" s="193"/>
      <c r="Y18" s="603">
        <f>+ROUND(AH9,1)+ROUND(AH12,1)+ROUND(AH15,1)+AH18</f>
        <v>0</v>
      </c>
      <c r="Z18" s="604"/>
      <c r="AA18" s="604"/>
      <c r="AB18" s="52" t="s">
        <v>4</v>
      </c>
      <c r="AC18" s="191"/>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4"/>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554" t="s">
        <v>437</v>
      </c>
    </row>
    <row r="20" spans="2:49" ht="27" customHeight="1" thickTop="1" thickBot="1">
      <c r="K20" s="56"/>
      <c r="L20" s="53"/>
      <c r="M20" s="582"/>
      <c r="N20" s="56"/>
      <c r="P20" s="45" t="s">
        <v>48</v>
      </c>
      <c r="Q20" s="577" t="s">
        <v>277</v>
      </c>
      <c r="R20" s="577"/>
      <c r="S20" s="577"/>
      <c r="T20" s="578"/>
      <c r="U20" s="133"/>
      <c r="V20" s="248"/>
      <c r="W20" s="250"/>
      <c r="X20" s="251"/>
      <c r="Y20" s="136" t="s">
        <v>25</v>
      </c>
      <c r="Z20" s="577" t="s">
        <v>278</v>
      </c>
      <c r="AA20" s="577"/>
      <c r="AB20" s="578"/>
      <c r="AC20" s="53"/>
      <c r="AD20" s="53"/>
      <c r="AE20" s="582"/>
      <c r="AG20" s="53"/>
      <c r="AH20" s="53"/>
      <c r="AI20" s="56"/>
      <c r="AJ20" s="53"/>
      <c r="AK20" s="53"/>
      <c r="AL20" s="147"/>
      <c r="AM20" s="56"/>
      <c r="AN20" s="255"/>
      <c r="AO20" s="579" t="s">
        <v>254</v>
      </c>
      <c r="AP20" s="580"/>
      <c r="AQ20" s="190"/>
      <c r="AR20" s="53"/>
      <c r="AS20" s="58"/>
      <c r="AT20" s="58"/>
      <c r="AW20" s="555"/>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3"/>
      <c r="V21" s="133"/>
      <c r="W21" s="133"/>
      <c r="X21" s="133"/>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4"/>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4"/>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4"/>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34</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4"/>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4"/>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179</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4"/>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4"/>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4"/>
    </row>
    <row r="29" spans="2:49" ht="27" customHeight="1" thickTop="1" thickBot="1">
      <c r="B29" s="560" t="s">
        <v>224</v>
      </c>
      <c r="C29" s="561"/>
      <c r="D29" s="584">
        <v>0</v>
      </c>
      <c r="E29" s="584"/>
      <c r="F29" s="584"/>
      <c r="G29" s="194" t="s">
        <v>198</v>
      </c>
      <c r="H29" s="573">
        <f>+AL27</f>
        <v>0</v>
      </c>
      <c r="I29" s="574"/>
      <c r="J29" s="194" t="s">
        <v>198</v>
      </c>
      <c r="M29" s="582"/>
      <c r="P29" s="56"/>
      <c r="Q29" s="144"/>
      <c r="R29" s="51" t="s">
        <v>182</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4"/>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4"/>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4"/>
    </row>
    <row r="32" spans="2:49" ht="27" customHeight="1" thickTop="1" thickBot="1">
      <c r="B32" s="560" t="s">
        <v>428</v>
      </c>
      <c r="C32" s="561"/>
      <c r="D32" s="584">
        <v>0</v>
      </c>
      <c r="E32" s="584"/>
      <c r="F32" s="584"/>
      <c r="G32" s="194" t="s">
        <v>198</v>
      </c>
      <c r="H32" s="573">
        <f>+AS27</f>
        <v>0</v>
      </c>
      <c r="I32" s="574"/>
      <c r="J32" s="194" t="s">
        <v>198</v>
      </c>
      <c r="M32" s="582"/>
      <c r="P32" s="56"/>
      <c r="Q32" s="144"/>
      <c r="R32" s="51" t="s">
        <v>184</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4"/>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4"/>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4"/>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237"/>
      <c r="AZ36" s="237"/>
      <c r="BA36" s="237"/>
      <c r="BB36" s="237"/>
      <c r="BC36" s="237"/>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83"/>
      <c r="AZ37" s="238"/>
      <c r="BA37" s="238"/>
      <c r="BB37" s="238"/>
      <c r="BC37" s="238"/>
      <c r="BD37" s="238"/>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128"/>
      <c r="AZ38" s="128"/>
      <c r="BA38" s="128"/>
      <c r="BB38" s="128"/>
      <c r="BC38" s="128"/>
      <c r="BD38" s="128"/>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128"/>
      <c r="AZ39" s="128"/>
      <c r="BA39" s="128"/>
      <c r="BB39" s="128"/>
      <c r="BC39" s="128"/>
      <c r="BD39" s="128"/>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128"/>
      <c r="AZ40" s="128"/>
      <c r="BA40" s="128"/>
      <c r="BB40" s="128"/>
      <c r="BC40" s="128"/>
      <c r="BD40" s="128"/>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128"/>
      <c r="AZ41" s="128"/>
      <c r="BA41" s="128"/>
      <c r="BB41" s="128"/>
      <c r="BC41" s="128"/>
      <c r="BD41" s="128"/>
    </row>
    <row r="42" spans="2:62" ht="13.5">
      <c r="H42" s="278"/>
      <c r="I42" s="68"/>
      <c r="J42" s="68"/>
      <c r="K42" s="68"/>
      <c r="R42" s="68"/>
      <c r="S42" s="68"/>
      <c r="T42" s="68"/>
      <c r="AQ42" s="53"/>
      <c r="AR42" s="53"/>
      <c r="AS42" s="128"/>
      <c r="AT42" s="64"/>
      <c r="AY42" s="128"/>
      <c r="AZ42" s="128"/>
      <c r="BA42" s="128"/>
      <c r="BB42" s="128"/>
      <c r="BC42" s="128"/>
      <c r="BD42" s="128"/>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ht="13.5">
      <c r="H45" s="278"/>
      <c r="I45" s="68"/>
      <c r="J45" s="68"/>
      <c r="K45" s="68"/>
      <c r="R45" s="68"/>
      <c r="S45" s="68"/>
      <c r="T45" s="68"/>
      <c r="AY45" s="69"/>
      <c r="AZ45" s="69"/>
      <c r="BA45" s="69"/>
      <c r="BB45" s="69"/>
      <c r="BC45" s="69"/>
      <c r="BD45" s="69"/>
    </row>
    <row r="46" spans="2:62" ht="13.5">
      <c r="H46" s="278"/>
      <c r="I46" s="68"/>
      <c r="J46" s="68"/>
      <c r="K46" s="68"/>
      <c r="R46" s="68"/>
      <c r="S46" s="68"/>
      <c r="T46" s="68"/>
      <c r="AY46" s="69"/>
      <c r="AZ46" s="69"/>
      <c r="BA46" s="69"/>
      <c r="BB46" s="69"/>
      <c r="BC46" s="69"/>
      <c r="BD46" s="69"/>
    </row>
    <row r="47" spans="2:62" ht="13.5">
      <c r="H47" s="278"/>
      <c r="I47" s="68"/>
      <c r="J47" s="68"/>
      <c r="K47" s="68"/>
      <c r="R47" s="68"/>
      <c r="S47" s="68"/>
      <c r="T47" s="68"/>
      <c r="AY47" s="69"/>
      <c r="AZ47" s="69"/>
      <c r="BA47" s="69"/>
      <c r="BB47" s="69"/>
      <c r="BC47" s="69"/>
      <c r="BE47" s="67"/>
      <c r="BF47" s="67"/>
      <c r="BG47" s="69"/>
      <c r="BH47" s="69"/>
      <c r="BI47" s="69"/>
      <c r="BJ47" s="67"/>
    </row>
    <row r="48" spans="2:62">
      <c r="I48" s="68"/>
      <c r="J48" s="68"/>
      <c r="K48" s="68"/>
      <c r="R48" s="68"/>
      <c r="S48" s="68"/>
      <c r="T48" s="68"/>
      <c r="BE48" s="67"/>
      <c r="BF48" s="67"/>
      <c r="BG48" s="67"/>
      <c r="BH48" s="67"/>
    </row>
    <row r="49" spans="7:62">
      <c r="I49" s="68"/>
      <c r="J49" s="68"/>
      <c r="K49" s="68"/>
      <c r="R49" s="68"/>
      <c r="S49" s="68"/>
      <c r="T49" s="68"/>
      <c r="BE49" s="67"/>
      <c r="BF49" s="67"/>
      <c r="BG49" s="67"/>
      <c r="BH49" s="67"/>
    </row>
    <row r="50" spans="7:62">
      <c r="I50" s="68"/>
      <c r="J50" s="68"/>
      <c r="K50" s="68"/>
      <c r="R50" s="68"/>
      <c r="S50" s="68"/>
      <c r="T50" s="68"/>
      <c r="BE50" s="67"/>
      <c r="BF50" s="67"/>
      <c r="BG50" s="67"/>
      <c r="BH50" s="67"/>
    </row>
    <row r="51" spans="7:62">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SLgzY4zKa+Hn99cPamy32e94mx7xrpRt1D7z9BR3Vmeg+kjhWQHBZalPWqKs40rsJgGA4pDpH8Vi8aZ2mbwc8Q==" saltValue="Zv+0VoDnqd1KNOs310a55w==" spinCount="100000" sheet="1" objects="1" scenarios="1"/>
  <mergeCells count="113">
    <mergeCell ref="AS16:AT16"/>
    <mergeCell ref="AS17:AT17"/>
    <mergeCell ref="P16:AB16"/>
    <mergeCell ref="Q17:T17"/>
    <mergeCell ref="S7:V7"/>
    <mergeCell ref="AH12:AM12"/>
    <mergeCell ref="B7:C7"/>
    <mergeCell ref="D23:G23"/>
    <mergeCell ref="AI11:AN11"/>
    <mergeCell ref="U17:X17"/>
    <mergeCell ref="AH15:AM15"/>
    <mergeCell ref="F9:I9"/>
    <mergeCell ref="C8:K8"/>
    <mergeCell ref="AI8:AN8"/>
    <mergeCell ref="Y18:AA18"/>
    <mergeCell ref="G11:I11"/>
    <mergeCell ref="Q11:T11"/>
    <mergeCell ref="P18:S18"/>
    <mergeCell ref="M11:M24"/>
    <mergeCell ref="Q23:T23"/>
    <mergeCell ref="P22:V22"/>
    <mergeCell ref="U23:X23"/>
    <mergeCell ref="G14:I14"/>
    <mergeCell ref="P21:S21"/>
    <mergeCell ref="P24:S24"/>
    <mergeCell ref="AH9:AM9"/>
    <mergeCell ref="AE9:AE14"/>
    <mergeCell ref="Q14:T14"/>
    <mergeCell ref="P12:S12"/>
    <mergeCell ref="AI17:AL17"/>
    <mergeCell ref="D33:F33"/>
    <mergeCell ref="AM29:AP29"/>
    <mergeCell ref="S29:V29"/>
    <mergeCell ref="AL30:AO30"/>
    <mergeCell ref="AL31:AQ31"/>
    <mergeCell ref="AA29:AE29"/>
    <mergeCell ref="AA30:AE30"/>
    <mergeCell ref="Z20:AB20"/>
    <mergeCell ref="Y21:AA21"/>
    <mergeCell ref="AS31:AU31"/>
    <mergeCell ref="AT29:AV30"/>
    <mergeCell ref="AS29:AS30"/>
    <mergeCell ref="H30:I30"/>
    <mergeCell ref="H31:I31"/>
    <mergeCell ref="H32:I32"/>
    <mergeCell ref="H33:I33"/>
    <mergeCell ref="M26:M33"/>
    <mergeCell ref="Q26:T26"/>
    <mergeCell ref="R33:U33"/>
    <mergeCell ref="S32:V32"/>
    <mergeCell ref="R30:U30"/>
    <mergeCell ref="P27:S27"/>
    <mergeCell ref="Y29:Z29"/>
    <mergeCell ref="Y30:Z30"/>
    <mergeCell ref="AA28:AE28"/>
    <mergeCell ref="AS18:AT18"/>
    <mergeCell ref="AH18:AK18"/>
    <mergeCell ref="Y28:Z28"/>
    <mergeCell ref="AB3:AD3"/>
    <mergeCell ref="AP3:AR4"/>
    <mergeCell ref="AS3:AT3"/>
    <mergeCell ref="AS4:AT4"/>
    <mergeCell ref="H23:J23"/>
    <mergeCell ref="F12:H12"/>
    <mergeCell ref="F15:H15"/>
    <mergeCell ref="H24:I24"/>
    <mergeCell ref="AS24:AU24"/>
    <mergeCell ref="AL27:AO27"/>
    <mergeCell ref="AT26:AV26"/>
    <mergeCell ref="AS27:AU27"/>
    <mergeCell ref="AM26:AP26"/>
    <mergeCell ref="Q20:T20"/>
    <mergeCell ref="B21:J22"/>
    <mergeCell ref="P15:S15"/>
    <mergeCell ref="Z17:AB17"/>
    <mergeCell ref="AI14:AN14"/>
    <mergeCell ref="Z5:AD5"/>
    <mergeCell ref="AO17:AP17"/>
    <mergeCell ref="D7:I7"/>
    <mergeCell ref="B32:C32"/>
    <mergeCell ref="D24:F24"/>
    <mergeCell ref="D25:F25"/>
    <mergeCell ref="D26:F26"/>
    <mergeCell ref="D27:F27"/>
    <mergeCell ref="D28:F28"/>
    <mergeCell ref="D29:F29"/>
    <mergeCell ref="D30:F30"/>
    <mergeCell ref="D31:F31"/>
    <mergeCell ref="D32:F32"/>
    <mergeCell ref="AW19:AW20"/>
    <mergeCell ref="B33:C33"/>
    <mergeCell ref="B23:C23"/>
    <mergeCell ref="B24:C24"/>
    <mergeCell ref="B25:C25"/>
    <mergeCell ref="B2:H3"/>
    <mergeCell ref="AA32:AE34"/>
    <mergeCell ref="AF32:AK34"/>
    <mergeCell ref="AL32:AO34"/>
    <mergeCell ref="AF5:AU5"/>
    <mergeCell ref="H25:I25"/>
    <mergeCell ref="H26:I26"/>
    <mergeCell ref="H27:I27"/>
    <mergeCell ref="H28:I28"/>
    <mergeCell ref="H29:I29"/>
    <mergeCell ref="B26:C26"/>
    <mergeCell ref="B27:C27"/>
    <mergeCell ref="B29:C29"/>
    <mergeCell ref="B30:C30"/>
    <mergeCell ref="B31:C31"/>
    <mergeCell ref="B28:C28"/>
    <mergeCell ref="AT23:AV23"/>
    <mergeCell ref="AO20:AP20"/>
    <mergeCell ref="AE17:AE21"/>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cellWatches>
    <cellWatch r="U18"/>
  </cellWatches>
  <drawing r:id="rId1"/>
  <legacy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三菱地所ホーム株式会社</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220</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fbTTUcLxdIH/FvxLViZkiIFITtA7Jg76n+FR+oI3jGyRpbqUlsFBFY8hRMkESayVCFy9bDO1ZYMcFCWw3yzWMQ==" saltValue="/3yoeJYlQzQtE1W/iC06vQ=="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1">
    <pageSetUpPr fitToPage="1"/>
  </sheetPr>
  <dimension ref="B1:BJ76"/>
  <sheetViews>
    <sheetView showGridLines="0" topLeftCell="B18" zoomScaleNormal="100" workbookViewId="0">
      <selection activeCell="D32" sqref="D32:F32"/>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93</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三菱地所ホーム株式会社</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221</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128.9</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64"/>
      <c r="AP23" s="53"/>
      <c r="AR23" s="49"/>
      <c r="AS23" s="136" t="s">
        <v>190</v>
      </c>
      <c r="AT23" s="577" t="s">
        <v>191</v>
      </c>
      <c r="AU23" s="577"/>
      <c r="AV23" s="578"/>
      <c r="AW23" s="405"/>
    </row>
    <row r="24" spans="2:49" ht="27" customHeight="1" thickBot="1">
      <c r="B24" s="560" t="s">
        <v>200</v>
      </c>
      <c r="C24" s="561"/>
      <c r="D24" s="584">
        <v>175.1</v>
      </c>
      <c r="E24" s="584"/>
      <c r="F24" s="584"/>
      <c r="G24" s="194" t="s">
        <v>198</v>
      </c>
      <c r="H24" s="573">
        <f>+F12</f>
        <v>128.9</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128.9</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128.9</v>
      </c>
      <c r="Q27" s="633"/>
      <c r="R27" s="633"/>
      <c r="S27" s="633"/>
      <c r="T27" s="44" t="s">
        <v>38</v>
      </c>
      <c r="U27" s="64"/>
      <c r="V27" s="64"/>
      <c r="Y27" s="62" t="s">
        <v>39</v>
      </c>
      <c r="Z27" s="65"/>
      <c r="AH27" s="53"/>
      <c r="AI27" s="53"/>
      <c r="AJ27" s="53"/>
      <c r="AK27" s="53"/>
      <c r="AL27" s="603">
        <f>+AH18+P27</f>
        <v>128.9</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v>128.9</v>
      </c>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175.1</v>
      </c>
      <c r="E29" s="584"/>
      <c r="F29" s="584"/>
      <c r="G29" s="194" t="s">
        <v>198</v>
      </c>
      <c r="H29" s="573">
        <f>+AL27</f>
        <v>128.9</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175.1</v>
      </c>
      <c r="E30" s="584"/>
      <c r="F30" s="584"/>
      <c r="G30" s="194" t="s">
        <v>198</v>
      </c>
      <c r="H30" s="573">
        <f>+AL30</f>
        <v>128.9</v>
      </c>
      <c r="I30" s="574"/>
      <c r="J30" s="194" t="s">
        <v>198</v>
      </c>
      <c r="M30" s="582"/>
      <c r="P30" s="56"/>
      <c r="R30" s="587">
        <f>+ROUND(AA28,1)+ROUND(AA29,1)+ROUND(AA30,1)</f>
        <v>128.9</v>
      </c>
      <c r="S30" s="633"/>
      <c r="T30" s="633"/>
      <c r="U30" s="633"/>
      <c r="V30" s="44" t="s">
        <v>16</v>
      </c>
      <c r="Y30" s="588" t="s">
        <v>186</v>
      </c>
      <c r="Z30" s="589"/>
      <c r="AA30" s="629"/>
      <c r="AB30" s="630"/>
      <c r="AC30" s="630"/>
      <c r="AD30" s="630"/>
      <c r="AE30" s="630"/>
      <c r="AF30" s="44" t="s">
        <v>13</v>
      </c>
      <c r="AL30" s="606">
        <v>128.9</v>
      </c>
      <c r="AM30" s="607"/>
      <c r="AN30" s="607"/>
      <c r="AO30" s="607"/>
      <c r="AP30" s="52" t="s">
        <v>13</v>
      </c>
      <c r="AS30" s="625"/>
      <c r="AT30" s="622"/>
      <c r="AU30" s="622"/>
      <c r="AV30" s="623"/>
      <c r="AW30" s="405"/>
    </row>
    <row r="31" spans="2:49" ht="27" customHeight="1" thickTop="1" thickBot="1">
      <c r="B31" s="560" t="s">
        <v>226</v>
      </c>
      <c r="C31" s="561"/>
      <c r="D31" s="584">
        <v>175.1</v>
      </c>
      <c r="E31" s="584"/>
      <c r="F31" s="584"/>
      <c r="G31" s="194" t="s">
        <v>198</v>
      </c>
      <c r="H31" s="573">
        <f>+AS24</f>
        <v>128.9</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Mnuvk1xh5xI/bEH2ZKs7Rm66JDJHYDj4F2fKH7sWRNoxgWpkaXnBtUOZko1eknLo0jzB6ip3JvkUx3YWpc40/Q==" saltValue="uef3xrdMR+Rjx/RcsQDEqw=="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pageSetUpPr fitToPage="1"/>
  </sheetPr>
  <dimension ref="B1:AA67"/>
  <sheetViews>
    <sheetView showGridLines="0" tabSelected="1" topLeftCell="G4" zoomScale="70" zoomScaleNormal="70" workbookViewId="0">
      <selection activeCell="L10" sqref="L10"/>
    </sheetView>
  </sheetViews>
  <sheetFormatPr defaultColWidth="9" defaultRowHeight="11.25"/>
  <cols>
    <col min="1" max="1" width="2.5" style="9" customWidth="1"/>
    <col min="2" max="3" width="3.75" style="9" customWidth="1"/>
    <col min="4" max="4" width="4.5" style="9" customWidth="1"/>
    <col min="5" max="5" width="3.75" style="9" customWidth="1"/>
    <col min="6" max="6" width="40.75" style="9" customWidth="1"/>
    <col min="7" max="7" width="9.75" style="9" customWidth="1"/>
    <col min="8" max="8" width="10.375" style="9" customWidth="1"/>
    <col min="9" max="26" width="9.75" style="9" customWidth="1"/>
    <col min="27" max="27" width="11.75" style="9" customWidth="1"/>
    <col min="28" max="16384" width="9" style="9"/>
  </cols>
  <sheetData>
    <row r="1" spans="2:27" ht="21">
      <c r="C1" s="19" t="s">
        <v>339</v>
      </c>
      <c r="D1" s="19"/>
      <c r="E1" s="19"/>
    </row>
    <row r="2" spans="2:27" ht="23.25" customHeight="1">
      <c r="E2" s="274" t="s">
        <v>340</v>
      </c>
    </row>
    <row r="3" spans="2:27" ht="14.1" customHeight="1" thickBot="1">
      <c r="B3" s="687" t="s">
        <v>273</v>
      </c>
      <c r="C3" s="687"/>
      <c r="D3" s="687"/>
      <c r="E3" s="687"/>
      <c r="F3" s="687"/>
      <c r="G3" s="110"/>
      <c r="H3" s="110"/>
      <c r="I3" s="110"/>
      <c r="J3" s="110"/>
      <c r="K3" s="110"/>
      <c r="Y3"/>
      <c r="Z3"/>
      <c r="AA3" s="111"/>
    </row>
    <row r="4" spans="2:27" ht="14.1" customHeight="1">
      <c r="B4" s="687"/>
      <c r="C4" s="687"/>
      <c r="D4" s="687"/>
      <c r="E4" s="687"/>
      <c r="F4" s="687"/>
      <c r="G4" s="110"/>
      <c r="H4" s="110"/>
      <c r="I4" s="110"/>
      <c r="J4" s="110"/>
      <c r="K4" s="110"/>
      <c r="Y4" s="691" t="s">
        <v>327</v>
      </c>
      <c r="Z4" s="112" t="s">
        <v>112</v>
      </c>
      <c r="AA4" s="113" t="s">
        <v>113</v>
      </c>
    </row>
    <row r="5" spans="2:27" ht="14.1" customHeight="1" thickBot="1">
      <c r="C5" s="110"/>
      <c r="D5" s="110"/>
      <c r="E5" s="110"/>
      <c r="F5" s="110"/>
      <c r="G5" s="110"/>
      <c r="H5" s="110"/>
      <c r="I5" s="110"/>
      <c r="J5" s="110"/>
      <c r="K5" s="110"/>
      <c r="Y5" s="692"/>
      <c r="Z5" s="114" t="str">
        <f>+表紙!N28</f>
        <v>○</v>
      </c>
      <c r="AA5" s="114" t="str">
        <f>+表紙!O28</f>
        <v>　</v>
      </c>
    </row>
    <row r="6" spans="2:27" ht="15" customHeight="1" thickBot="1">
      <c r="B6" s="165" t="s">
        <v>99</v>
      </c>
      <c r="C6" s="165"/>
      <c r="D6" s="165"/>
      <c r="E6" s="165"/>
      <c r="F6" s="165"/>
      <c r="G6" s="165"/>
      <c r="H6" s="165"/>
      <c r="I6" s="165"/>
      <c r="J6" s="165"/>
      <c r="K6" s="165"/>
      <c r="L6" s="87"/>
      <c r="M6" s="688"/>
      <c r="N6" s="688"/>
      <c r="O6" s="87" t="s">
        <v>97</v>
      </c>
      <c r="P6" s="693" t="str">
        <f>+表紙!F47</f>
        <v>三菱地所ホーム株式会社</v>
      </c>
      <c r="Q6" s="693"/>
      <c r="R6" s="693"/>
      <c r="S6" s="693"/>
      <c r="T6" s="693"/>
      <c r="U6" s="693"/>
      <c r="V6" s="688"/>
      <c r="W6" s="688"/>
      <c r="X6" s="688"/>
      <c r="Y6" s="688"/>
      <c r="Z6" s="688"/>
      <c r="AA6" s="184" t="s">
        <v>96</v>
      </c>
    </row>
    <row r="7" spans="2:27" ht="14.25">
      <c r="B7" s="121"/>
      <c r="C7" s="122"/>
      <c r="D7" s="122"/>
      <c r="E7" s="122"/>
      <c r="F7" s="15"/>
      <c r="G7" s="17" t="s">
        <v>63</v>
      </c>
      <c r="H7" s="17" t="s">
        <v>64</v>
      </c>
      <c r="I7" s="17" t="s">
        <v>65</v>
      </c>
      <c r="J7" s="17" t="s">
        <v>66</v>
      </c>
      <c r="K7" s="17" t="s">
        <v>67</v>
      </c>
      <c r="L7" s="17" t="s">
        <v>68</v>
      </c>
      <c r="M7" s="17" t="s">
        <v>69</v>
      </c>
      <c r="N7" s="17" t="s">
        <v>70</v>
      </c>
      <c r="O7" s="17" t="s">
        <v>71</v>
      </c>
      <c r="P7" s="17" t="s">
        <v>72</v>
      </c>
      <c r="Q7" s="17" t="s">
        <v>73</v>
      </c>
      <c r="R7" s="17" t="s">
        <v>74</v>
      </c>
      <c r="S7" s="17" t="s">
        <v>75</v>
      </c>
      <c r="T7" s="17" t="s">
        <v>76</v>
      </c>
      <c r="U7" s="17" t="s">
        <v>77</v>
      </c>
      <c r="V7" s="17" t="s">
        <v>78</v>
      </c>
      <c r="W7" s="17" t="s">
        <v>79</v>
      </c>
      <c r="X7" s="17" t="s">
        <v>80</v>
      </c>
      <c r="Y7" s="17" t="s">
        <v>81</v>
      </c>
      <c r="Z7" s="18" t="s">
        <v>82</v>
      </c>
      <c r="AA7" s="16"/>
    </row>
    <row r="8" spans="2:27" s="10" customFormat="1" ht="28.9" customHeight="1" thickBot="1">
      <c r="B8" s="11"/>
      <c r="C8" s="120"/>
      <c r="D8" s="120"/>
      <c r="E8" s="120"/>
      <c r="F8" s="12"/>
      <c r="G8" s="13" t="s">
        <v>333</v>
      </c>
      <c r="H8" s="13" t="s">
        <v>246</v>
      </c>
      <c r="I8" s="13" t="s">
        <v>247</v>
      </c>
      <c r="J8" s="13" t="s">
        <v>248</v>
      </c>
      <c r="K8" s="13" t="s">
        <v>249</v>
      </c>
      <c r="L8" s="13" t="s">
        <v>383</v>
      </c>
      <c r="M8" s="13" t="s">
        <v>250</v>
      </c>
      <c r="N8" s="13" t="s">
        <v>251</v>
      </c>
      <c r="O8" s="13" t="s">
        <v>252</v>
      </c>
      <c r="P8" s="397" t="s">
        <v>389</v>
      </c>
      <c r="Q8" s="398" t="s">
        <v>382</v>
      </c>
      <c r="R8" s="13" t="s">
        <v>83</v>
      </c>
      <c r="S8" s="13" t="s">
        <v>85</v>
      </c>
      <c r="T8" s="211" t="s">
        <v>268</v>
      </c>
      <c r="U8" s="13" t="s">
        <v>86</v>
      </c>
      <c r="V8" s="13" t="s">
        <v>84</v>
      </c>
      <c r="W8" s="13" t="s">
        <v>381</v>
      </c>
      <c r="X8" s="13" t="s">
        <v>380</v>
      </c>
      <c r="Y8" s="13" t="s">
        <v>87</v>
      </c>
      <c r="Z8" s="399" t="s">
        <v>384</v>
      </c>
      <c r="AA8" s="14" t="s">
        <v>62</v>
      </c>
    </row>
    <row r="9" spans="2:27" ht="20.45" customHeight="1" thickTop="1">
      <c r="B9" s="166"/>
      <c r="C9" s="689" t="s">
        <v>232</v>
      </c>
      <c r="D9" s="689"/>
      <c r="E9" s="689"/>
      <c r="F9" s="690"/>
      <c r="G9" s="319">
        <f>IF(OR(ｱ.燃え殻!D24&gt;0,ｱ.燃え殻!D24&lt;0),ｱ.燃え殻!D24,IF(G$19&gt;0,"0",0))</f>
        <v>0</v>
      </c>
      <c r="H9" s="319">
        <f>IF(OR(ｲ.汚泥!D24&gt;0,ｲ.汚泥!D24&lt;0),ｲ.汚泥!D24,IF(H$19&gt;0,"0",0))</f>
        <v>0</v>
      </c>
      <c r="I9" s="319">
        <f>IF(OR(ｳ.廃油!D24&gt;0,ｳ.廃油!D24&lt;0),ｳ.廃油!D24,IF(I$19&gt;0,"0",0))</f>
        <v>0</v>
      </c>
      <c r="J9" s="319">
        <f>IF(OR(ｴ.廃酸!$D24&gt;0,ｴ.廃酸!$D24&lt;0),ｴ.廃酸!D24,IF(J$19&gt;0,"0",0))</f>
        <v>0</v>
      </c>
      <c r="K9" s="319">
        <f>IF(OR(ｵ.廃ｱﾙｶﾘ!$D24&gt;0,ｵ.廃ｱﾙｶﾘ!$D24&lt;0),ｵ.廃ｱﾙｶﾘ!D24,IF(K$19&gt;0,"0",0))</f>
        <v>0</v>
      </c>
      <c r="L9" s="319">
        <f>IF(OR(ｶ.廃ﾌﾟﾗ類!D24&gt;0,ｶ.廃ﾌﾟﾗ類!D24&lt;0),ｶ.廃ﾌﾟﾗ類!D24,IF(L$19&gt;0,"0",0))</f>
        <v>80</v>
      </c>
      <c r="M9" s="319">
        <f>IF(OR(ｷ.紙くず!D24&gt;0,ｷ.紙くず!D24&lt;0),ｷ.紙くず!D24,IF(M$19&gt;0,"0",0))</f>
        <v>64.900000000000006</v>
      </c>
      <c r="N9" s="319">
        <f>IF(OR(ｸ.木くず!D24&gt;0,ｸ.木くず!D24&lt;0),ｸ.木くず!D24,IF(N$19&gt;0,"0",0))</f>
        <v>419.6</v>
      </c>
      <c r="O9" s="319">
        <f>IF(OR(ｹ.繊維くず!D24&gt;0,ｹ.繊維くず!D24&lt;0),ｹ.繊維くず!D24,IF(O$19&gt;0,"0",0))</f>
        <v>1.6</v>
      </c>
      <c r="P9" s="319">
        <f>IF(OR(ｺ.動植物性残さ!D24&gt;0,ｺ.動植物性残さ!D24&lt;0),ｺ.動植物性残さ!D24,IF(P$19&gt;0,"0",0))</f>
        <v>0</v>
      </c>
      <c r="Q9" s="319">
        <f>IF(OR(ｻ.動物系固形不要物!D24&gt;0,ｻ.動物系固形不要物!D24&lt;0),ｻ.動物系固形不要物!D24,IF(Q$19&gt;0,"0",0))</f>
        <v>0</v>
      </c>
      <c r="R9" s="319">
        <f>IF(OR(ｼ.ｺﾞﾑくず!D24&gt;0,ｼ.ｺﾞﾑくず!D24&lt;0),ｼ.ｺﾞﾑくず!D24,IF(R$19&gt;0,"0",0))</f>
        <v>0</v>
      </c>
      <c r="S9" s="319">
        <f>IF(OR(ｽ.金属くず!D24&gt;0,ｽ.金属くず!D24&lt;0),ｽ.金属くず!D24,IF(S$19&gt;0,"0",0))</f>
        <v>113</v>
      </c>
      <c r="T9" s="319">
        <f>IF(OR(ｾ.ｶﾞﾗｽ･ｺﾝｸﾘ･陶磁器くず!D24&gt;0,ｾ.ｶﾞﾗｽ･ｺﾝｸﾘ･陶磁器くず!D24&lt;0),ｾ.ｶﾞﾗｽ･ｺﾝｸﾘ･陶磁器くず!D24,IF(T$19&gt;0,"0",0))</f>
        <v>152.9</v>
      </c>
      <c r="U9" s="319">
        <f>IF(OR(ｿ.鉱さい!D24&gt;0,ｿ.鉱さい!D24&lt;0),ｿ.鉱さい!D24,IF(U$19&gt;0,"0",0))</f>
        <v>0</v>
      </c>
      <c r="V9" s="319">
        <f>IF(OR(ﾀ.がれき類!D24&gt;0,ﾀ.がれき類!D24&lt;0),ﾀ.がれき類!D24,IF(V$19&gt;0,"0",0))</f>
        <v>1234.5</v>
      </c>
      <c r="W9" s="319">
        <f>IF(OR(ﾁ.動物のふん尿!D24&gt;0,ﾁ.動物のふん尿!D24&lt;0),ﾁ.動物のふん尿!D24,IF(W$19&gt;0,"0",0))</f>
        <v>0</v>
      </c>
      <c r="X9" s="319">
        <f>IF(OR(ﾂ.動物の死体!D24&gt;0,ﾂ.動物の死体!D24&lt;0),ﾂ.動物の死体!D24,IF(X$19&gt;0,"0",0))</f>
        <v>0</v>
      </c>
      <c r="Y9" s="319">
        <f>IF(OR(ﾃ.ばいじん!D24&gt;0,ﾃ.ばいじん!D24&lt;0),ﾃ.ばいじん!D24,IF(Y$19&gt;0,"0",0))</f>
        <v>0</v>
      </c>
      <c r="Z9" s="320">
        <f>IF(OR(ﾄ.混合廃棄物その他!D24&gt;0,ﾄ.混合廃棄物その他!D24&lt;0),ﾄ.混合廃棄物その他!D24,IF(Z$19&gt;0,"0",0))</f>
        <v>175.1</v>
      </c>
      <c r="AA9" s="321">
        <f>IF(SUM(G9:Z9)&gt;0,SUM(G9:Z9),IF(AA$19&gt;0,"0",0))</f>
        <v>2241.6</v>
      </c>
    </row>
    <row r="10" spans="2:27" ht="20.45" customHeight="1">
      <c r="B10" s="169" t="s">
        <v>352</v>
      </c>
      <c r="C10" s="696" t="s">
        <v>320</v>
      </c>
      <c r="D10" s="696"/>
      <c r="E10" s="696"/>
      <c r="F10" s="697"/>
      <c r="G10" s="322">
        <f>IF(OR(ｱ.燃え殻!D25&gt;0,ｱ.燃え殻!D25&lt;0),ｱ.燃え殻!D25,IF(G$19&gt;0,"0",0))</f>
        <v>0</v>
      </c>
      <c r="H10" s="322">
        <f>IF(OR(ｲ.汚泥!D25&gt;0,ｲ.汚泥!D25&lt;0),ｲ.汚泥!D25,IF(H$19&gt;0,"0",0))</f>
        <v>0</v>
      </c>
      <c r="I10" s="322">
        <f>IF(OR(ｳ.廃油!D25&gt;0,ｳ.廃油!D25&lt;0),ｳ.廃油!D25,IF(I$19&gt;0,"0",0))</f>
        <v>0</v>
      </c>
      <c r="J10" s="322">
        <f>IF(OR(ｴ.廃酸!$D25&gt;0,ｴ.廃酸!$D25&lt;0),ｴ.廃酸!D25,IF(J$19&gt;0,"0",0))</f>
        <v>0</v>
      </c>
      <c r="K10" s="322">
        <f>IF(OR(ｵ.廃ｱﾙｶﾘ!$D25&gt;0,ｵ.廃ｱﾙｶﾘ!$D25&lt;0),ｵ.廃ｱﾙｶﾘ!D25,IF(K$19&gt;0,"0",0))</f>
        <v>0</v>
      </c>
      <c r="L10" s="322" t="str">
        <f>IF(OR(ｶ.廃ﾌﾟﾗ類!D25&gt;0,ｶ.廃ﾌﾟﾗ類!D25&lt;0),ｶ.廃ﾌﾟﾗ類!D25,IF(L$19&gt;0,"0",0))</f>
        <v>0</v>
      </c>
      <c r="M10" s="322" t="str">
        <f>IF(OR(ｷ.紙くず!D25&gt;0,ｷ.紙くず!D25&lt;0),ｷ.紙くず!D25,IF(M$19&gt;0,"0",0))</f>
        <v>0</v>
      </c>
      <c r="N10" s="322" t="str">
        <f>IF(OR(ｸ.木くず!D25&gt;0,ｸ.木くず!D25&lt;0),ｸ.木くず!D25,IF(N$19&gt;0,"0",0))</f>
        <v>0</v>
      </c>
      <c r="O10" s="322" t="str">
        <f>IF(OR(ｹ.繊維くず!D25&gt;0,ｹ.繊維くず!D25&lt;0),ｹ.繊維くず!D25,IF(O$19&gt;0,"0",0))</f>
        <v>0</v>
      </c>
      <c r="P10" s="322">
        <f>IF(OR(ｺ.動植物性残さ!D25&gt;0,ｺ.動植物性残さ!D25&lt;0),ｺ.動植物性残さ!D25,IF(P$19&gt;0,"0",0))</f>
        <v>0</v>
      </c>
      <c r="Q10" s="322">
        <f>IF(OR(ｻ.動物系固形不要物!D25&gt;0,ｻ.動物系固形不要物!D25&lt;0),ｻ.動物系固形不要物!D25,IF(Q$19&gt;0,"0",0))</f>
        <v>0</v>
      </c>
      <c r="R10" s="322">
        <f>IF(OR(ｼ.ｺﾞﾑくず!D25&gt;0,ｼ.ｺﾞﾑくず!D25&lt;0),ｼ.ｺﾞﾑくず!D25,IF(R$19&gt;0,"0",0))</f>
        <v>0</v>
      </c>
      <c r="S10" s="322" t="str">
        <f>IF(OR(ｽ.金属くず!D25&gt;0,ｽ.金属くず!D25&lt;0),ｽ.金属くず!D25,IF(S$19&gt;0,"0",0))</f>
        <v>0</v>
      </c>
      <c r="T10" s="322" t="str">
        <f>IF(OR(ｾ.ｶﾞﾗｽ･ｺﾝｸﾘ･陶磁器くず!D25&gt;0,ｾ.ｶﾞﾗｽ･ｺﾝｸﾘ･陶磁器くず!D25&lt;0),ｾ.ｶﾞﾗｽ･ｺﾝｸﾘ･陶磁器くず!D25,IF(T$19&gt;0,"0",0))</f>
        <v>0</v>
      </c>
      <c r="U10" s="322">
        <f>IF(OR(ｿ.鉱さい!D25&gt;0,ｿ.鉱さい!D25&lt;0),ｿ.鉱さい!D25,IF(U$19&gt;0,"0",0))</f>
        <v>0</v>
      </c>
      <c r="V10" s="322" t="str">
        <f>IF(OR(ﾀ.がれき類!D25&gt;0,ﾀ.がれき類!D25&lt;0),ﾀ.がれき類!D25,IF(V$19&gt;0,"0",0))</f>
        <v>0</v>
      </c>
      <c r="W10" s="322">
        <f>IF(OR(ﾁ.動物のふん尿!D25&gt;0,ﾁ.動物のふん尿!D25&lt;0),ﾁ.動物のふん尿!D25,IF(W$19&gt;0,"0",0))</f>
        <v>0</v>
      </c>
      <c r="X10" s="322">
        <f>IF(OR(ﾂ.動物の死体!D25&gt;0,ﾂ.動物の死体!D25&lt;0),ﾂ.動物の死体!D25,IF(X$19&gt;0,"0",0))</f>
        <v>0</v>
      </c>
      <c r="Y10" s="322">
        <f>IF(OR(ﾃ.ばいじん!D25&gt;0,ﾃ.ばいじん!D25&lt;0),ﾃ.ばいじん!D25,IF(Y$19&gt;0,"0",0))</f>
        <v>0</v>
      </c>
      <c r="Z10" s="323" t="str">
        <f>IF(OR(ﾄ.混合廃棄物その他!D25&gt;0,ﾄ.混合廃棄物その他!D25&lt;0),ﾄ.混合廃棄物その他!D25,IF(Z$19&gt;0,"0",0))</f>
        <v>0</v>
      </c>
      <c r="AA10" s="324" t="str">
        <f t="shared" ref="AA10:AA18" si="0">IF(SUM(G10:Z10)&gt;0,SUM(G10:Z10),IF(AA$19&gt;0,"0",0))</f>
        <v>0</v>
      </c>
    </row>
    <row r="11" spans="2:27" ht="20.45" customHeight="1">
      <c r="B11" s="169" t="s">
        <v>353</v>
      </c>
      <c r="C11" s="698" t="s">
        <v>321</v>
      </c>
      <c r="D11" s="698"/>
      <c r="E11" s="698"/>
      <c r="F11" s="699"/>
      <c r="G11" s="325">
        <f>IF(OR(ｱ.燃え殻!D26&gt;0,ｱ.燃え殻!D26&lt;0),ｱ.燃え殻!D26,IF(G$19&gt;0,"0",0))</f>
        <v>0</v>
      </c>
      <c r="H11" s="325">
        <f>IF(OR(ｲ.汚泥!D26&gt;0,ｲ.汚泥!D26&lt;0),ｲ.汚泥!D26,IF(H$19&gt;0,"0",0))</f>
        <v>0</v>
      </c>
      <c r="I11" s="325">
        <f>IF(OR(ｳ.廃油!D26&gt;0,ｳ.廃油!D26&lt;0),ｳ.廃油!D26,IF(I$19&gt;0,"0",0))</f>
        <v>0</v>
      </c>
      <c r="J11" s="325">
        <f>IF(OR(ｴ.廃酸!$D26&gt;0,ｴ.廃酸!$D26&lt;0),ｴ.廃酸!D26,IF(J$19&gt;0,"0",0))</f>
        <v>0</v>
      </c>
      <c r="K11" s="325">
        <f>IF(OR(ｵ.廃ｱﾙｶﾘ!$D26&gt;0,ｵ.廃ｱﾙｶﾘ!$D26&lt;0),ｵ.廃ｱﾙｶﾘ!D26,IF(K$19&gt;0,"0",0))</f>
        <v>0</v>
      </c>
      <c r="L11" s="325" t="str">
        <f>IF(OR(ｶ.廃ﾌﾟﾗ類!D26&gt;0,ｶ.廃ﾌﾟﾗ類!D26&lt;0),ｶ.廃ﾌﾟﾗ類!D26,IF(L$19&gt;0,"0",0))</f>
        <v>0</v>
      </c>
      <c r="M11" s="325" t="str">
        <f>IF(OR(ｷ.紙くず!D26&gt;0,ｷ.紙くず!D26&lt;0),ｷ.紙くず!D26,IF(M$19&gt;0,"0",0))</f>
        <v>0</v>
      </c>
      <c r="N11" s="325" t="str">
        <f>IF(OR(ｸ.木くず!D26&gt;0,ｸ.木くず!D26&lt;0),ｸ.木くず!D26,IF(N$19&gt;0,"0",0))</f>
        <v>0</v>
      </c>
      <c r="O11" s="325" t="str">
        <f>IF(OR(ｹ.繊維くず!D26&gt;0,ｹ.繊維くず!D26&lt;0),ｹ.繊維くず!D26,IF(O$19&gt;0,"0",0))</f>
        <v>0</v>
      </c>
      <c r="P11" s="325">
        <f>IF(OR(ｺ.動植物性残さ!D26&gt;0,ｺ.動植物性残さ!D26&lt;0),ｺ.動植物性残さ!D26,IF(P$19&gt;0,"0",0))</f>
        <v>0</v>
      </c>
      <c r="Q11" s="325">
        <f>IF(OR(ｻ.動物系固形不要物!D26&gt;0,ｻ.動物系固形不要物!D26&lt;0),ｻ.動物系固形不要物!D26,IF(Q$19&gt;0,"0",0))</f>
        <v>0</v>
      </c>
      <c r="R11" s="325">
        <f>IF(OR(ｼ.ｺﾞﾑくず!D26&gt;0,ｼ.ｺﾞﾑくず!D26&lt;0),ｼ.ｺﾞﾑくず!D26,IF(R$19&gt;0,"0",0))</f>
        <v>0</v>
      </c>
      <c r="S11" s="325" t="str">
        <f>IF(OR(ｽ.金属くず!D26&gt;0,ｽ.金属くず!D26&lt;0),ｽ.金属くず!D26,IF(S$19&gt;0,"0",0))</f>
        <v>0</v>
      </c>
      <c r="T11" s="325" t="str">
        <f>IF(OR(ｾ.ｶﾞﾗｽ･ｺﾝｸﾘ･陶磁器くず!D26&gt;0,ｾ.ｶﾞﾗｽ･ｺﾝｸﾘ･陶磁器くず!D26&lt;0),ｾ.ｶﾞﾗｽ･ｺﾝｸﾘ･陶磁器くず!D26,IF(T$19&gt;0,"0",0))</f>
        <v>0</v>
      </c>
      <c r="U11" s="325">
        <f>IF(OR(ｿ.鉱さい!D26&gt;0,ｿ.鉱さい!D26&lt;0),ｿ.鉱さい!D26,IF(U$19&gt;0,"0",0))</f>
        <v>0</v>
      </c>
      <c r="V11" s="325" t="str">
        <f>IF(OR(ﾀ.がれき類!D26&gt;0,ﾀ.がれき類!D26&lt;0),ﾀ.がれき類!D26,IF(V$19&gt;0,"0",0))</f>
        <v>0</v>
      </c>
      <c r="W11" s="325">
        <f>IF(OR(ﾁ.動物のふん尿!D26&gt;0,ﾁ.動物のふん尿!D26&lt;0),ﾁ.動物のふん尿!D26,IF(W$19&gt;0,"0",0))</f>
        <v>0</v>
      </c>
      <c r="X11" s="325">
        <f>IF(OR(ﾂ.動物の死体!D26&gt;0,ﾂ.動物の死体!D26&lt;0),ﾂ.動物の死体!D26,IF(X$19&gt;0,"0",0))</f>
        <v>0</v>
      </c>
      <c r="Y11" s="325">
        <f>IF(OR(ﾃ.ばいじん!D26&gt;0,ﾃ.ばいじん!D26&lt;0),ﾃ.ばいじん!D26,IF(Y$19&gt;0,"0",0))</f>
        <v>0</v>
      </c>
      <c r="Z11" s="326" t="str">
        <f>IF(OR(ﾄ.混合廃棄物その他!D26&gt;0,ﾄ.混合廃棄物その他!D26&lt;0),ﾄ.混合廃棄物その他!D26,IF(Z$19&gt;0,"0",0))</f>
        <v>0</v>
      </c>
      <c r="AA11" s="327" t="str">
        <f t="shared" si="0"/>
        <v>0</v>
      </c>
    </row>
    <row r="12" spans="2:27" ht="20.45" customHeight="1">
      <c r="B12" s="169">
        <v>6</v>
      </c>
      <c r="C12" s="698" t="s">
        <v>322</v>
      </c>
      <c r="D12" s="698"/>
      <c r="E12" s="698"/>
      <c r="F12" s="699"/>
      <c r="G12" s="325">
        <f>IF(OR(ｱ.燃え殻!D27&gt;0,ｱ.燃え殻!D27&lt;0),ｱ.燃え殻!D27,IF(G$19&gt;0,"0",0))</f>
        <v>0</v>
      </c>
      <c r="H12" s="325">
        <f>IF(OR(ｲ.汚泥!D27&gt;0,ｲ.汚泥!D27&lt;0),ｲ.汚泥!D27,IF(H$19&gt;0,"0",0))</f>
        <v>0</v>
      </c>
      <c r="I12" s="325">
        <f>IF(OR(ｳ.廃油!D27&gt;0,ｳ.廃油!D27&lt;0),ｳ.廃油!D27,IF(I$19&gt;0,"0",0))</f>
        <v>0</v>
      </c>
      <c r="J12" s="325">
        <f>IF(OR(ｴ.廃酸!$D27&gt;0,ｴ.廃酸!$D27&lt;0),ｴ.廃酸!D27,IF(J$19&gt;0,"0",0))</f>
        <v>0</v>
      </c>
      <c r="K12" s="325">
        <f>IF(OR(ｵ.廃ｱﾙｶﾘ!$D27&gt;0,ｵ.廃ｱﾙｶﾘ!$D27&lt;0),ｵ.廃ｱﾙｶﾘ!D27,IF(K$19&gt;0,"0",0))</f>
        <v>0</v>
      </c>
      <c r="L12" s="325" t="str">
        <f>IF(OR(ｶ.廃ﾌﾟﾗ類!D27&gt;0,ｶ.廃ﾌﾟﾗ類!D27&lt;0),ｶ.廃ﾌﾟﾗ類!D27,IF(L$19&gt;0,"0",0))</f>
        <v>0</v>
      </c>
      <c r="M12" s="325" t="str">
        <f>IF(OR(ｷ.紙くず!D27&gt;0,ｷ.紙くず!D27&lt;0),ｷ.紙くず!D27,IF(M$19&gt;0,"0",0))</f>
        <v>0</v>
      </c>
      <c r="N12" s="325" t="str">
        <f>IF(OR(ｸ.木くず!D27&gt;0,ｸ.木くず!D27&lt;0),ｸ.木くず!D27,IF(N$19&gt;0,"0",0))</f>
        <v>0</v>
      </c>
      <c r="O12" s="325" t="str">
        <f>IF(OR(ｹ.繊維くず!D27&gt;0,ｹ.繊維くず!D27&lt;0),ｹ.繊維くず!D27,IF(O$19&gt;0,"0",0))</f>
        <v>0</v>
      </c>
      <c r="P12" s="325">
        <f>IF(OR(ｺ.動植物性残さ!D27&gt;0,ｺ.動植物性残さ!D27&lt;0),ｺ.動植物性残さ!D27,IF(P$19&gt;0,"0",0))</f>
        <v>0</v>
      </c>
      <c r="Q12" s="325">
        <f>IF(OR(ｻ.動物系固形不要物!D27&gt;0,ｻ.動物系固形不要物!D27&lt;0),ｻ.動物系固形不要物!D27,IF(Q$19&gt;0,"0",0))</f>
        <v>0</v>
      </c>
      <c r="R12" s="325">
        <f>IF(OR(ｼ.ｺﾞﾑくず!D27&gt;0,ｼ.ｺﾞﾑくず!D27&lt;0),ｼ.ｺﾞﾑくず!D27,IF(R$19&gt;0,"0",0))</f>
        <v>0</v>
      </c>
      <c r="S12" s="325" t="str">
        <f>IF(OR(ｽ.金属くず!D27&gt;0,ｽ.金属くず!D27&lt;0),ｽ.金属くず!D27,IF(S$19&gt;0,"0",0))</f>
        <v>0</v>
      </c>
      <c r="T12" s="325" t="str">
        <f>IF(OR(ｾ.ｶﾞﾗｽ･ｺﾝｸﾘ･陶磁器くず!D27&gt;0,ｾ.ｶﾞﾗｽ･ｺﾝｸﾘ･陶磁器くず!D27&lt;0),ｾ.ｶﾞﾗｽ･ｺﾝｸﾘ･陶磁器くず!D27,IF(T$19&gt;0,"0",0))</f>
        <v>0</v>
      </c>
      <c r="U12" s="325">
        <f>IF(OR(ｿ.鉱さい!D27&gt;0,ｿ.鉱さい!D27&lt;0),ｿ.鉱さい!D27,IF(U$19&gt;0,"0",0))</f>
        <v>0</v>
      </c>
      <c r="V12" s="325" t="str">
        <f>IF(OR(ﾀ.がれき類!D27&gt;0,ﾀ.がれき類!D27&lt;0),ﾀ.がれき類!D27,IF(V$19&gt;0,"0",0))</f>
        <v>0</v>
      </c>
      <c r="W12" s="325">
        <f>IF(OR(ﾁ.動物のふん尿!D27&gt;0,ﾁ.動物のふん尿!D27&lt;0),ﾁ.動物のふん尿!D27,IF(W$19&gt;0,"0",0))</f>
        <v>0</v>
      </c>
      <c r="X12" s="325">
        <f>IF(OR(ﾂ.動物の死体!D27&gt;0,ﾂ.動物の死体!D27&lt;0),ﾂ.動物の死体!D27,IF(X$19&gt;0,"0",0))</f>
        <v>0</v>
      </c>
      <c r="Y12" s="325">
        <f>IF(OR(ﾃ.ばいじん!D27&gt;0,ﾃ.ばいじん!D27&lt;0),ﾃ.ばいじん!D27,IF(Y$19&gt;0,"0",0))</f>
        <v>0</v>
      </c>
      <c r="Z12" s="326" t="str">
        <f>IF(OR(ﾄ.混合廃棄物その他!D27&gt;0,ﾄ.混合廃棄物その他!D27&lt;0),ﾄ.混合廃棄物その他!D27,IF(Z$19&gt;0,"0",0))</f>
        <v>0</v>
      </c>
      <c r="AA12" s="327" t="str">
        <f t="shared" si="0"/>
        <v>0</v>
      </c>
    </row>
    <row r="13" spans="2:27" ht="20.45" customHeight="1">
      <c r="B13" s="169" t="s">
        <v>228</v>
      </c>
      <c r="C13" s="700" t="s">
        <v>323</v>
      </c>
      <c r="D13" s="701"/>
      <c r="E13" s="701"/>
      <c r="F13" s="702"/>
      <c r="G13" s="325">
        <f>IF(OR(ｱ.燃え殻!D28&gt;0,ｱ.燃え殻!D28&lt;0),ｱ.燃え殻!D28,IF(G$19&gt;0,"0",0))</f>
        <v>0</v>
      </c>
      <c r="H13" s="325">
        <f>IF(OR(ｲ.汚泥!D28&gt;0,ｲ.汚泥!D28&lt;0),ｲ.汚泥!D28,IF(H$19&gt;0,"0",0))</f>
        <v>0</v>
      </c>
      <c r="I13" s="325">
        <f>IF(OR(ｳ.廃油!D28&gt;0,ｳ.廃油!D28&lt;0),ｳ.廃油!D28,IF(I$19&gt;0,"0",0))</f>
        <v>0</v>
      </c>
      <c r="J13" s="325">
        <f>IF(OR(ｴ.廃酸!$D28&gt;0,ｴ.廃酸!$D28&lt;0),ｴ.廃酸!D28,IF(J$19&gt;0,"0",0))</f>
        <v>0</v>
      </c>
      <c r="K13" s="325">
        <f>IF(OR(ｵ.廃ｱﾙｶﾘ!$D28&gt;0,ｵ.廃ｱﾙｶﾘ!$D28&lt;0),ｵ.廃ｱﾙｶﾘ!D28,IF(K$19&gt;0,"0",0))</f>
        <v>0</v>
      </c>
      <c r="L13" s="325" t="str">
        <f>IF(OR(ｶ.廃ﾌﾟﾗ類!D28&gt;0,ｶ.廃ﾌﾟﾗ類!D28&lt;0),ｶ.廃ﾌﾟﾗ類!D28,IF(L$19&gt;0,"0",0))</f>
        <v>0</v>
      </c>
      <c r="M13" s="325" t="str">
        <f>IF(OR(ｷ.紙くず!D28&gt;0,ｷ.紙くず!D28&lt;0),ｷ.紙くず!D28,IF(M$19&gt;0,"0",0))</f>
        <v>0</v>
      </c>
      <c r="N13" s="325" t="str">
        <f>IF(OR(ｸ.木くず!D28&gt;0,ｸ.木くず!D28&lt;0),ｸ.木くず!D28,IF(N$19&gt;0,"0",0))</f>
        <v>0</v>
      </c>
      <c r="O13" s="325" t="str">
        <f>IF(OR(ｹ.繊維くず!D28&gt;0,ｹ.繊維くず!D28&lt;0),ｹ.繊維くず!D28,IF(O$19&gt;0,"0",0))</f>
        <v>0</v>
      </c>
      <c r="P13" s="325">
        <f>IF(OR(ｺ.動植物性残さ!D28&gt;0,ｺ.動植物性残さ!D28&lt;0),ｺ.動植物性残さ!D28,IF(P$19&gt;0,"0",0))</f>
        <v>0</v>
      </c>
      <c r="Q13" s="325">
        <f>IF(OR(ｻ.動物系固形不要物!D28&gt;0,ｻ.動物系固形不要物!D28&lt;0),ｻ.動物系固形不要物!D28,IF(Q$19&gt;0,"0",0))</f>
        <v>0</v>
      </c>
      <c r="R13" s="325">
        <f>IF(OR(ｼ.ｺﾞﾑくず!D28&gt;0,ｼ.ｺﾞﾑくず!D28&lt;0),ｼ.ｺﾞﾑくず!D28,IF(R$19&gt;0,"0",0))</f>
        <v>0</v>
      </c>
      <c r="S13" s="325" t="str">
        <f>IF(OR(ｽ.金属くず!D28&gt;0,ｽ.金属くず!D28&lt;0),ｽ.金属くず!D28,IF(S$19&gt;0,"0",0))</f>
        <v>0</v>
      </c>
      <c r="T13" s="325" t="str">
        <f>IF(OR(ｾ.ｶﾞﾗｽ･ｺﾝｸﾘ･陶磁器くず!D28&gt;0,ｾ.ｶﾞﾗｽ･ｺﾝｸﾘ･陶磁器くず!D28&lt;0),ｾ.ｶﾞﾗｽ･ｺﾝｸﾘ･陶磁器くず!D28,IF(T$19&gt;0,"0",0))</f>
        <v>0</v>
      </c>
      <c r="U13" s="325">
        <f>IF(OR(ｿ.鉱さい!D28&gt;0,ｿ.鉱さい!D28&lt;0),ｿ.鉱さい!D28,IF(U$19&gt;0,"0",0))</f>
        <v>0</v>
      </c>
      <c r="V13" s="325" t="str">
        <f>IF(OR(ﾀ.がれき類!D28&gt;0,ﾀ.がれき類!D28&lt;0),ﾀ.がれき類!D28,IF(V$19&gt;0,"0",0))</f>
        <v>0</v>
      </c>
      <c r="W13" s="325">
        <f>IF(OR(ﾁ.動物のふん尿!D28&gt;0,ﾁ.動物のふん尿!D28&lt;0),ﾁ.動物のふん尿!D28,IF(W$19&gt;0,"0",0))</f>
        <v>0</v>
      </c>
      <c r="X13" s="325">
        <f>IF(OR(ﾂ.動物の死体!D28&gt;0,ﾂ.動物の死体!D28&lt;0),ﾂ.動物の死体!D28,IF(X$19&gt;0,"0",0))</f>
        <v>0</v>
      </c>
      <c r="Y13" s="325">
        <f>IF(OR(ﾃ.ばいじん!D28&gt;0,ﾃ.ばいじん!D28&lt;0),ﾃ.ばいじん!D28,IF(Y$19&gt;0,"0",0))</f>
        <v>0</v>
      </c>
      <c r="Z13" s="326" t="str">
        <f>IF(OR(ﾄ.混合廃棄物その他!D28&gt;0,ﾄ.混合廃棄物その他!D28&lt;0),ﾄ.混合廃棄物その他!D28,IF(Z$19&gt;0,"0",0))</f>
        <v>0</v>
      </c>
      <c r="AA13" s="327" t="str">
        <f t="shared" si="0"/>
        <v>0</v>
      </c>
    </row>
    <row r="14" spans="2:27" ht="20.45" customHeight="1">
      <c r="B14" s="169" t="s">
        <v>229</v>
      </c>
      <c r="C14" s="698" t="s">
        <v>241</v>
      </c>
      <c r="D14" s="698"/>
      <c r="E14" s="698"/>
      <c r="F14" s="699"/>
      <c r="G14" s="325">
        <f>IF(OR(ｱ.燃え殻!D29&gt;0,ｱ.燃え殻!D29&lt;0),ｱ.燃え殻!D29,IF(G$19&gt;0,"0",0))</f>
        <v>0</v>
      </c>
      <c r="H14" s="325">
        <f>IF(OR(ｲ.汚泥!D29&gt;0,ｲ.汚泥!D29&lt;0),ｲ.汚泥!D29,IF(H$19&gt;0,"0",0))</f>
        <v>0</v>
      </c>
      <c r="I14" s="325">
        <f>IF(OR(ｳ.廃油!D29&gt;0,ｳ.廃油!D29&lt;0),ｳ.廃油!D29,IF(I$19&gt;0,"0",0))</f>
        <v>0</v>
      </c>
      <c r="J14" s="325">
        <f>IF(OR(ｴ.廃酸!$D29&gt;0,ｴ.廃酸!$D29&lt;0),ｴ.廃酸!D29,IF(J$19&gt;0,"0",0))</f>
        <v>0</v>
      </c>
      <c r="K14" s="325">
        <f>IF(OR(ｵ.廃ｱﾙｶﾘ!$D29&gt;0,ｵ.廃ｱﾙｶﾘ!$D29&lt;0),ｵ.廃ｱﾙｶﾘ!D29,IF(K$19&gt;0,"0",0))</f>
        <v>0</v>
      </c>
      <c r="L14" s="325">
        <f>IF(OR(ｶ.廃ﾌﾟﾗ類!D29&gt;0,ｶ.廃ﾌﾟﾗ類!D29&lt;0),ｶ.廃ﾌﾟﾗ類!D29,IF(L$19&gt;0,"0",0))</f>
        <v>80</v>
      </c>
      <c r="M14" s="325">
        <f>IF(OR(ｷ.紙くず!D29&gt;0,ｷ.紙くず!D29&lt;0),ｷ.紙くず!D29,IF(M$19&gt;0,"0",0))</f>
        <v>64.900000000000006</v>
      </c>
      <c r="N14" s="325">
        <f>IF(OR(ｸ.木くず!D29&gt;0,ｸ.木くず!D29&lt;0),ｸ.木くず!D29,IF(N$19&gt;0,"0",0))</f>
        <v>419.6</v>
      </c>
      <c r="O14" s="325">
        <f>IF(OR(ｹ.繊維くず!D29&gt;0,ｹ.繊維くず!D29&lt;0),ｹ.繊維くず!D29,IF(O$19&gt;0,"0",0))</f>
        <v>1.6</v>
      </c>
      <c r="P14" s="325">
        <f>IF(OR(ｺ.動植物性残さ!D29&gt;0,ｺ.動植物性残さ!D29&lt;0),ｺ.動植物性残さ!D29,IF(P$19&gt;0,"0",0))</f>
        <v>0</v>
      </c>
      <c r="Q14" s="325">
        <f>IF(OR(ｻ.動物系固形不要物!D29&gt;0,ｻ.動物系固形不要物!D29&lt;0),ｻ.動物系固形不要物!D29,IF(Q$19&gt;0,"0",0))</f>
        <v>0</v>
      </c>
      <c r="R14" s="325">
        <f>IF(OR(ｼ.ｺﾞﾑくず!D29&gt;0,ｼ.ｺﾞﾑくず!D29&lt;0),ｼ.ｺﾞﾑくず!D29,IF(R$19&gt;0,"0",0))</f>
        <v>0</v>
      </c>
      <c r="S14" s="325">
        <f>IF(OR(ｽ.金属くず!D29&gt;0,ｽ.金属くず!D29&lt;0),ｽ.金属くず!D29,IF(S$19&gt;0,"0",0))</f>
        <v>113</v>
      </c>
      <c r="T14" s="325">
        <f>IF(OR(ｾ.ｶﾞﾗｽ･ｺﾝｸﾘ･陶磁器くず!D29&gt;0,ｾ.ｶﾞﾗｽ･ｺﾝｸﾘ･陶磁器くず!D29&lt;0),ｾ.ｶﾞﾗｽ･ｺﾝｸﾘ･陶磁器くず!D29,IF(T$19&gt;0,"0",0))</f>
        <v>152.9</v>
      </c>
      <c r="U14" s="325">
        <f>IF(OR(ｿ.鉱さい!D29&gt;0,ｿ.鉱さい!D29&lt;0),ｿ.鉱さい!D29,IF(U$19&gt;0,"0",0))</f>
        <v>0</v>
      </c>
      <c r="V14" s="325">
        <f>IF(OR(ﾀ.がれき類!D29&gt;0,ﾀ.がれき類!D29&lt;0),ﾀ.がれき類!D29,IF(V$19&gt;0,"0",0))</f>
        <v>1234.5</v>
      </c>
      <c r="W14" s="325">
        <f>IF(OR(ﾁ.動物のふん尿!D29&gt;0,ﾁ.動物のふん尿!D29&lt;0),ﾁ.動物のふん尿!D29,IF(W$19&gt;0,"0",0))</f>
        <v>0</v>
      </c>
      <c r="X14" s="325">
        <f>IF(OR(ﾂ.動物の死体!D29&gt;0,ﾂ.動物の死体!D29&lt;0),ﾂ.動物の死体!D29,IF(X$19&gt;0,"0",0))</f>
        <v>0</v>
      </c>
      <c r="Y14" s="325">
        <f>IF(OR(ﾃ.ばいじん!D29&gt;0,ﾃ.ばいじん!D29&lt;0),ﾃ.ばいじん!D29,IF(Y$19&gt;0,"0",0))</f>
        <v>0</v>
      </c>
      <c r="Z14" s="326">
        <f>IF(OR(ﾄ.混合廃棄物その他!D29&gt;0,ﾄ.混合廃棄物その他!D29&lt;0),ﾄ.混合廃棄物その他!D29,IF(Z$19&gt;0,"0",0))</f>
        <v>175.1</v>
      </c>
      <c r="AA14" s="327">
        <f t="shared" si="0"/>
        <v>2241.6</v>
      </c>
    </row>
    <row r="15" spans="2:27" ht="20.45" customHeight="1">
      <c r="B15" s="169" t="s">
        <v>244</v>
      </c>
      <c r="C15" s="698" t="s">
        <v>242</v>
      </c>
      <c r="D15" s="698"/>
      <c r="E15" s="698"/>
      <c r="F15" s="699"/>
      <c r="G15" s="325">
        <f>IF(OR(ｱ.燃え殻!D30&gt;0,ｱ.燃え殻!D30&lt;0),ｱ.燃え殻!D30,IF(G$19&gt;0,"0",0))</f>
        <v>0</v>
      </c>
      <c r="H15" s="325">
        <f>IF(OR(ｲ.汚泥!D30&gt;0,ｲ.汚泥!D30&lt;0),ｲ.汚泥!D30,IF(H$19&gt;0,"0",0))</f>
        <v>0</v>
      </c>
      <c r="I15" s="325">
        <f>IF(OR(ｳ.廃油!D30&gt;0,ｳ.廃油!D30&lt;0),ｳ.廃油!D30,IF(I$19&gt;0,"0",0))</f>
        <v>0</v>
      </c>
      <c r="J15" s="325">
        <f>IF(OR(ｴ.廃酸!$D30&gt;0,ｴ.廃酸!$D30&lt;0),ｴ.廃酸!D30,IF(J$19&gt;0,"0",0))</f>
        <v>0</v>
      </c>
      <c r="K15" s="325">
        <f>IF(OR(ｵ.廃ｱﾙｶﾘ!$D30&gt;0,ｵ.廃ｱﾙｶﾘ!$D30&lt;0),ｵ.廃ｱﾙｶﾘ!D30,IF(K$19&gt;0,"0",0))</f>
        <v>0</v>
      </c>
      <c r="L15" s="325">
        <f>IF(OR(ｶ.廃ﾌﾟﾗ類!D30&gt;0,ｶ.廃ﾌﾟﾗ類!D30&lt;0),ｶ.廃ﾌﾟﾗ類!D30,IF(L$19&gt;0,"0",0))</f>
        <v>80</v>
      </c>
      <c r="M15" s="325">
        <f>IF(OR(ｷ.紙くず!D30&gt;0,ｷ.紙くず!D30&lt;0),ｷ.紙くず!D30,IF(M$19&gt;0,"0",0))</f>
        <v>64.900000000000006</v>
      </c>
      <c r="N15" s="325">
        <f>IF(OR(ｸ.木くず!D30&gt;0,ｸ.木くず!D30&lt;0),ｸ.木くず!D30,IF(N$19&gt;0,"0",0))</f>
        <v>419.6</v>
      </c>
      <c r="O15" s="325">
        <f>IF(OR(ｹ.繊維くず!D30&gt;0,ｹ.繊維くず!D30&lt;0),ｹ.繊維くず!D30,IF(O$19&gt;0,"0",0))</f>
        <v>1.6</v>
      </c>
      <c r="P15" s="325">
        <f>IF(OR(ｺ.動植物性残さ!D30&gt;0,ｺ.動植物性残さ!D30&lt;0),ｺ.動植物性残さ!D30,IF(P$19&gt;0,"0",0))</f>
        <v>0</v>
      </c>
      <c r="Q15" s="325">
        <f>IF(OR(ｻ.動物系固形不要物!D30&gt;0,ｻ.動物系固形不要物!D30&lt;0),ｻ.動物系固形不要物!D30,IF(Q$19&gt;0,"0",0))</f>
        <v>0</v>
      </c>
      <c r="R15" s="325">
        <f>IF(OR(ｼ.ｺﾞﾑくず!D30&gt;0,ｼ.ｺﾞﾑくず!D30&lt;0),ｼ.ｺﾞﾑくず!D30,IF(R$19&gt;0,"0",0))</f>
        <v>0</v>
      </c>
      <c r="S15" s="325">
        <f>IF(OR(ｽ.金属くず!D30&gt;0,ｽ.金属くず!D30&lt;0),ｽ.金属くず!D30,IF(S$19&gt;0,"0",0))</f>
        <v>113</v>
      </c>
      <c r="T15" s="325">
        <f>IF(OR(ｾ.ｶﾞﾗｽ･ｺﾝｸﾘ･陶磁器くず!D30&gt;0,ｾ.ｶﾞﾗｽ･ｺﾝｸﾘ･陶磁器くず!D30&lt;0),ｾ.ｶﾞﾗｽ･ｺﾝｸﾘ･陶磁器くず!D30,IF(T$19&gt;0,"0",0))</f>
        <v>151</v>
      </c>
      <c r="U15" s="325">
        <f>IF(OR(ｿ.鉱さい!D30&gt;0,ｿ.鉱さい!D30&lt;0),ｿ.鉱さい!D30,IF(U$19&gt;0,"0",0))</f>
        <v>0</v>
      </c>
      <c r="V15" s="325">
        <f>IF(OR(ﾀ.がれき類!D30&gt;0,ﾀ.がれき類!D30&lt;0),ﾀ.がれき類!D30,IF(V$19&gt;0,"0",0))</f>
        <v>187.4</v>
      </c>
      <c r="W15" s="325">
        <f>IF(OR(ﾁ.動物のふん尿!D30&gt;0,ﾁ.動物のふん尿!D30&lt;0),ﾁ.動物のふん尿!D30,IF(W$19&gt;0,"0",0))</f>
        <v>0</v>
      </c>
      <c r="X15" s="325">
        <f>IF(OR(ﾂ.動物の死体!D30&gt;0,ﾂ.動物の死体!D30&lt;0),ﾂ.動物の死体!D30,IF(X$19&gt;0,"0",0))</f>
        <v>0</v>
      </c>
      <c r="Y15" s="325">
        <f>IF(OR(ﾃ.ばいじん!D30&gt;0,ﾃ.ばいじん!D30&lt;0),ﾃ.ばいじん!D30,IF(Y$19&gt;0,"0",0))</f>
        <v>0</v>
      </c>
      <c r="Z15" s="326">
        <f>IF(OR(ﾄ.混合廃棄物その他!D30&gt;0,ﾄ.混合廃棄物その他!D30&lt;0),ﾄ.混合廃棄物その他!D30,IF(Z$19&gt;0,"0",0))</f>
        <v>175.1</v>
      </c>
      <c r="AA15" s="327">
        <f t="shared" si="0"/>
        <v>1192.5999999999999</v>
      </c>
    </row>
    <row r="16" spans="2:27" ht="20.45" customHeight="1">
      <c r="B16" s="169" t="s">
        <v>245</v>
      </c>
      <c r="C16" s="698" t="s">
        <v>243</v>
      </c>
      <c r="D16" s="698"/>
      <c r="E16" s="698"/>
      <c r="F16" s="699"/>
      <c r="G16" s="325">
        <f>IF(OR(ｱ.燃え殻!D31&gt;0,ｱ.燃え殻!D31&lt;0),ｱ.燃え殻!D31,IF(G$19&gt;0,"0",0))</f>
        <v>0</v>
      </c>
      <c r="H16" s="325">
        <f>IF(OR(ｲ.汚泥!D31&gt;0,ｲ.汚泥!D31&lt;0),ｲ.汚泥!D31,IF(H$19&gt;0,"0",0))</f>
        <v>0</v>
      </c>
      <c r="I16" s="325">
        <f>IF(OR(ｳ.廃油!D31&gt;0,ｳ.廃油!D31&lt;0),ｳ.廃油!D31,IF(I$19&gt;0,"0",0))</f>
        <v>0</v>
      </c>
      <c r="J16" s="325">
        <f>IF(OR(ｴ.廃酸!$D31&gt;0,ｴ.廃酸!$D31&lt;0),ｴ.廃酸!D31,IF(J$19&gt;0,"0",0))</f>
        <v>0</v>
      </c>
      <c r="K16" s="325">
        <f>IF(OR(ｵ.廃ｱﾙｶﾘ!$D31&gt;0,ｵ.廃ｱﾙｶﾘ!$D31&lt;0),ｵ.廃ｱﾙｶﾘ!D31,IF(K$19&gt;0,"0",0))</f>
        <v>0</v>
      </c>
      <c r="L16" s="325">
        <f>IF(OR(ｶ.廃ﾌﾟﾗ類!D31&gt;0,ｶ.廃ﾌﾟﾗ類!D31&lt;0),ｶ.廃ﾌﾟﾗ類!D31,IF(L$19&gt;0,"0",0))</f>
        <v>80</v>
      </c>
      <c r="M16" s="325">
        <f>IF(OR(ｷ.紙くず!D31&gt;0,ｷ.紙くず!D31&lt;0),ｷ.紙くず!D31,IF(M$19&gt;0,"0",0))</f>
        <v>64.900000000000006</v>
      </c>
      <c r="N16" s="325">
        <f>IF(OR(ｸ.木くず!D31&gt;0,ｸ.木くず!D31&lt;0),ｸ.木くず!D31,IF(N$19&gt;0,"0",0))</f>
        <v>419.6</v>
      </c>
      <c r="O16" s="325">
        <f>IF(OR(ｹ.繊維くず!D31&gt;0,ｹ.繊維くず!D31&lt;0),ｹ.繊維くず!D31,IF(O$19&gt;0,"0",0))</f>
        <v>1.6</v>
      </c>
      <c r="P16" s="325">
        <f>IF(OR(ｺ.動植物性残さ!D31&gt;0,ｺ.動植物性残さ!D31&lt;0),ｺ.動植物性残さ!D31,IF(P$19&gt;0,"0",0))</f>
        <v>0</v>
      </c>
      <c r="Q16" s="325">
        <f>IF(OR(ｻ.動物系固形不要物!D31&gt;0,ｻ.動物系固形不要物!D31&lt;0),ｻ.動物系固形不要物!D31,IF(Q$19&gt;0,"0",0))</f>
        <v>0</v>
      </c>
      <c r="R16" s="325">
        <f>IF(OR(ｼ.ｺﾞﾑくず!D31&gt;0,ｼ.ｺﾞﾑくず!D31&lt;0),ｼ.ｺﾞﾑくず!D31,IF(R$19&gt;0,"0",0))</f>
        <v>0</v>
      </c>
      <c r="S16" s="325">
        <f>IF(OR(ｽ.金属くず!D31&gt;0,ｽ.金属くず!D31&lt;0),ｽ.金属くず!D31,IF(S$19&gt;0,"0",0))</f>
        <v>113</v>
      </c>
      <c r="T16" s="325">
        <f>IF(OR(ｾ.ｶﾞﾗｽ･ｺﾝｸﾘ･陶磁器くず!D31&gt;0,ｾ.ｶﾞﾗｽ･ｺﾝｸﾘ･陶磁器くず!D31&lt;0),ｾ.ｶﾞﾗｽ･ｺﾝｸﾘ･陶磁器くず!D31,IF(T$19&gt;0,"0",0))</f>
        <v>151</v>
      </c>
      <c r="U16" s="325">
        <f>IF(OR(ｿ.鉱さい!D31&gt;0,ｿ.鉱さい!D31&lt;0),ｿ.鉱さい!D31,IF(U$19&gt;0,"0",0))</f>
        <v>0</v>
      </c>
      <c r="V16" s="325">
        <f>IF(OR(ﾀ.がれき類!D31&gt;0,ﾀ.がれき類!D31&lt;0),ﾀ.がれき類!D31,IF(V$19&gt;0,"0",0))</f>
        <v>1186.0999999999999</v>
      </c>
      <c r="W16" s="325">
        <f>IF(OR(ﾁ.動物のふん尿!D31&gt;0,ﾁ.動物のふん尿!D31&lt;0),ﾁ.動物のふん尿!D31,IF(W$19&gt;0,"0",0))</f>
        <v>0</v>
      </c>
      <c r="X16" s="325">
        <f>IF(OR(ﾂ.動物の死体!D31&gt;0,ﾂ.動物の死体!D31&lt;0),ﾂ.動物の死体!D31,IF(X$19&gt;0,"0",0))</f>
        <v>0</v>
      </c>
      <c r="Y16" s="325">
        <f>IF(OR(ﾃ.ばいじん!D31&gt;0,ﾃ.ばいじん!D31&lt;0),ﾃ.ばいじん!D31,IF(Y$19&gt;0,"0",0))</f>
        <v>0</v>
      </c>
      <c r="Z16" s="326">
        <f>IF(OR(ﾄ.混合廃棄物その他!D31&gt;0,ﾄ.混合廃棄物その他!D31&lt;0),ﾄ.混合廃棄物その他!D31,IF(Z$19&gt;0,"0",0))</f>
        <v>175.1</v>
      </c>
      <c r="AA16" s="327">
        <f t="shared" si="0"/>
        <v>2191.2999999999997</v>
      </c>
    </row>
    <row r="17" spans="2:27" ht="20.45" customHeight="1">
      <c r="B17" s="169"/>
      <c r="C17" s="698" t="s">
        <v>428</v>
      </c>
      <c r="D17" s="698"/>
      <c r="E17" s="698"/>
      <c r="F17" s="699"/>
      <c r="G17" s="325">
        <f>IF(OR(ｱ.燃え殻!D32&gt;0,ｱ.燃え殻!D32&lt;0),ｱ.燃え殻!D32,IF(G$19&gt;0,"0",0))</f>
        <v>0</v>
      </c>
      <c r="H17" s="325">
        <f>IF(OR(ｲ.汚泥!D32&gt;0,ｲ.汚泥!D32&lt;0),ｲ.汚泥!D32,IF(H$19&gt;0,"0",0))</f>
        <v>0</v>
      </c>
      <c r="I17" s="325">
        <f>IF(OR(ｳ.廃油!D32&gt;0,ｳ.廃油!D32&lt;0),ｳ.廃油!D32,IF(I$19&gt;0,"0",0))</f>
        <v>0</v>
      </c>
      <c r="J17" s="325">
        <f>IF(OR(ｴ.廃酸!$D32&gt;0,ｴ.廃酸!$D32&lt;0),ｴ.廃酸!D32,IF(J$19&gt;0,"0",0))</f>
        <v>0</v>
      </c>
      <c r="K17" s="325">
        <f>IF(OR(ｵ.廃ｱﾙｶﾘ!$D32&gt;0,ｵ.廃ｱﾙｶﾘ!$D32&lt;0),ｵ.廃ｱﾙｶﾘ!D32,IF(K$19&gt;0,"0",0))</f>
        <v>0</v>
      </c>
      <c r="L17" s="325" t="str">
        <f>IF(OR(ｶ.廃ﾌﾟﾗ類!D32&gt;0,ｶ.廃ﾌﾟﾗ類!D32&lt;0),ｶ.廃ﾌﾟﾗ類!D32,IF(L$19&gt;0,"0",0))</f>
        <v>0</v>
      </c>
      <c r="M17" s="325" t="str">
        <f>IF(OR(ｷ.紙くず!D32&gt;0,ｷ.紙くず!D32&lt;0),ｷ.紙くず!D32,IF(M$19&gt;0,"0",0))</f>
        <v>0</v>
      </c>
      <c r="N17" s="325" t="str">
        <f>IF(OR(ｸ.木くず!D32&gt;0,ｸ.木くず!D32&lt;0),ｸ.木くず!D32,IF(N$19&gt;0,"0",0))</f>
        <v>0</v>
      </c>
      <c r="O17" s="325" t="str">
        <f>IF(OR(ｹ.繊維くず!D32&gt;0,ｹ.繊維くず!D32&lt;0),ｹ.繊維くず!D32,IF(O$19&gt;0,"0",0))</f>
        <v>0</v>
      </c>
      <c r="P17" s="325">
        <f>IF(OR(ｺ.動植物性残さ!D32&gt;0,ｺ.動植物性残さ!D32&lt;0),ｺ.動植物性残さ!D32,IF(P$19&gt;0,"0",0))</f>
        <v>0</v>
      </c>
      <c r="Q17" s="325">
        <f>IF(OR(ｻ.動物系固形不要物!D32&gt;0,ｻ.動物系固形不要物!D32&lt;0),ｻ.動物系固形不要物!D32,IF(Q$19&gt;0,"0",0))</f>
        <v>0</v>
      </c>
      <c r="R17" s="325">
        <f>IF(OR(ｼ.ｺﾞﾑくず!D32&gt;0,ｼ.ｺﾞﾑくず!D32&lt;0),ｼ.ｺﾞﾑくず!D32,IF(R$19&gt;0,"0",0))</f>
        <v>0</v>
      </c>
      <c r="S17" s="325" t="str">
        <f>IF(OR(ｽ.金属くず!D32&gt;0,ｽ.金属くず!D32&lt;0),ｽ.金属くず!D32,IF(S$19&gt;0,"0",0))</f>
        <v>0</v>
      </c>
      <c r="T17" s="325" t="str">
        <f>IF(OR(ｾ.ｶﾞﾗｽ･ｺﾝｸﾘ･陶磁器くず!D32&gt;0,ｾ.ｶﾞﾗｽ･ｺﾝｸﾘ･陶磁器くず!D32&lt;0),ｾ.ｶﾞﾗｽ･ｺﾝｸﾘ･陶磁器くず!D32,IF(T$19&gt;0,"0",0))</f>
        <v>0</v>
      </c>
      <c r="U17" s="325">
        <f>IF(OR(ｿ.鉱さい!D32&gt;0,ｿ.鉱さい!D32&lt;0),ｿ.鉱さい!D32,IF(U$19&gt;0,"0",0))</f>
        <v>0</v>
      </c>
      <c r="V17" s="325" t="str">
        <f>IF(OR(ﾀ.がれき類!D32&gt;0,ﾀ.がれき類!D32&lt;0),ﾀ.がれき類!D32,IF(V$19&gt;0,"0",0))</f>
        <v>0</v>
      </c>
      <c r="W17" s="325">
        <f>IF(OR(ﾁ.動物のふん尿!D32&gt;0,ﾁ.動物のふん尿!D32&lt;0),ﾁ.動物のふん尿!D32,IF(W$19&gt;0,"0",0))</f>
        <v>0</v>
      </c>
      <c r="X17" s="325">
        <f>IF(OR(ﾂ.動物の死体!D32&gt;0,ﾂ.動物の死体!D32&lt;0),ﾂ.動物の死体!D32,IF(X$19&gt;0,"0",0))</f>
        <v>0</v>
      </c>
      <c r="Y17" s="325">
        <f>IF(OR(ﾃ.ばいじん!D32&gt;0,ﾃ.ばいじん!D32&lt;0),ﾃ.ばいじん!D32,IF(Y$19&gt;0,"0",0))</f>
        <v>0</v>
      </c>
      <c r="Z17" s="326" t="str">
        <f>IF(OR(ﾄ.混合廃棄物その他!D32&gt;0,ﾄ.混合廃棄物その他!D32&lt;0),ﾄ.混合廃棄物その他!D32,IF(Z$19&gt;0,"0",0))</f>
        <v>0</v>
      </c>
      <c r="AA17" s="327" t="str">
        <f t="shared" si="0"/>
        <v>0</v>
      </c>
    </row>
    <row r="18" spans="2:27" ht="20.45" customHeight="1" thickBot="1">
      <c r="B18" s="170"/>
      <c r="C18" s="197" t="s">
        <v>269</v>
      </c>
      <c r="D18" s="694" t="s">
        <v>388</v>
      </c>
      <c r="E18" s="694"/>
      <c r="F18" s="695"/>
      <c r="G18" s="328">
        <f>IF(OR(ｱ.燃え殻!D33&gt;0,ｱ.燃え殻!D33&lt;0),ｱ.燃え殻!D33,IF(G$19&gt;0,"0",0))</f>
        <v>0</v>
      </c>
      <c r="H18" s="328">
        <f>IF(OR(ｲ.汚泥!D33&gt;0,ｲ.汚泥!D33&lt;0),ｲ.汚泥!D33,IF(H$19&gt;0,"0",0))</f>
        <v>0</v>
      </c>
      <c r="I18" s="328">
        <f>IF(OR(ｳ.廃油!D33&gt;0,ｳ.廃油!D33&lt;0),ｳ.廃油!D33,IF(I$19&gt;0,"0",0))</f>
        <v>0</v>
      </c>
      <c r="J18" s="328">
        <f>IF(OR(ｴ.廃酸!$D33&gt;0,ｴ.廃酸!$D33&lt;0),ｴ.廃酸!D33,IF(J$19&gt;0,"0",0))</f>
        <v>0</v>
      </c>
      <c r="K18" s="328">
        <f>IF(OR(ｵ.廃ｱﾙｶﾘ!$D33&gt;0,ｵ.廃ｱﾙｶﾘ!$D33&lt;0),ｵ.廃ｱﾙｶﾘ!D33,IF(K$19&gt;0,"0",0))</f>
        <v>0</v>
      </c>
      <c r="L18" s="328" t="str">
        <f>IF(OR(ｶ.廃ﾌﾟﾗ類!D33&gt;0,ｶ.廃ﾌﾟﾗ類!D33&lt;0),ｶ.廃ﾌﾟﾗ類!D33,IF(L$19&gt;0,"0",0))</f>
        <v>0</v>
      </c>
      <c r="M18" s="328" t="str">
        <f>IF(OR(ｷ.紙くず!D33&gt;0,ｷ.紙くず!D33&lt;0),ｷ.紙くず!D33,IF(M$19&gt;0,"0",0))</f>
        <v>0</v>
      </c>
      <c r="N18" s="328" t="str">
        <f>IF(OR(ｸ.木くず!D33&gt;0,ｸ.木くず!D33&lt;0),ｸ.木くず!D33,IF(N$19&gt;0,"0",0))</f>
        <v>0</v>
      </c>
      <c r="O18" s="328" t="str">
        <f>IF(OR(ｹ.繊維くず!D33&gt;0,ｹ.繊維くず!D33&lt;0),ｹ.繊維くず!D33,IF(O$19&gt;0,"0",0))</f>
        <v>0</v>
      </c>
      <c r="P18" s="328">
        <f>IF(OR(ｺ.動植物性残さ!D33&gt;0,ｺ.動植物性残さ!D33&lt;0),ｺ.動植物性残さ!D33,IF(P$19&gt;0,"0",0))</f>
        <v>0</v>
      </c>
      <c r="Q18" s="328">
        <f>IF(OR(ｻ.動物系固形不要物!D33&gt;0,ｻ.動物系固形不要物!D33&lt;0),ｻ.動物系固形不要物!D33,IF(Q$19&gt;0,"0",0))</f>
        <v>0</v>
      </c>
      <c r="R18" s="328">
        <f>IF(OR(ｼ.ｺﾞﾑくず!D33&gt;0,ｼ.ｺﾞﾑくず!D33&lt;0),ｼ.ｺﾞﾑくず!D33,IF(R$19&gt;0,"0",0))</f>
        <v>0</v>
      </c>
      <c r="S18" s="328" t="str">
        <f>IF(OR(ｽ.金属くず!D33&gt;0,ｽ.金属くず!D33&lt;0),ｽ.金属くず!D33,IF(S$19&gt;0,"0",0))</f>
        <v>0</v>
      </c>
      <c r="T18" s="328" t="str">
        <f>IF(OR(ｾ.ｶﾞﾗｽ･ｺﾝｸﾘ･陶磁器くず!D33&gt;0,ｾ.ｶﾞﾗｽ･ｺﾝｸﾘ･陶磁器くず!D33&lt;0),ｾ.ｶﾞﾗｽ･ｺﾝｸﾘ･陶磁器くず!D33,IF(T$19&gt;0,"0",0))</f>
        <v>0</v>
      </c>
      <c r="U18" s="328">
        <f>IF(OR(ｿ.鉱さい!D33&gt;0,ｿ.鉱さい!D33&lt;0),ｿ.鉱さい!D33,IF(U$19&gt;0,"0",0))</f>
        <v>0</v>
      </c>
      <c r="V18" s="328" t="str">
        <f>IF(OR(ﾀ.がれき類!D33&gt;0,ﾀ.がれき類!D33&lt;0),ﾀ.がれき類!D33,IF(V$19&gt;0,"0",0))</f>
        <v>0</v>
      </c>
      <c r="W18" s="328">
        <f>IF(OR(ﾁ.動物のふん尿!D33&gt;0,ﾁ.動物のふん尿!D33&lt;0),ﾁ.動物のふん尿!D33,IF(W$19&gt;0,"0",0))</f>
        <v>0</v>
      </c>
      <c r="X18" s="328">
        <f>IF(OR(ﾂ.動物の死体!D33&gt;0,ﾂ.動物の死体!D33&lt;0),ﾂ.動物の死体!D33,IF(X$19&gt;0,"0",0))</f>
        <v>0</v>
      </c>
      <c r="Y18" s="328">
        <f>IF(OR(ﾃ.ばいじん!D33&gt;0,ﾃ.ばいじん!D33&lt;0),ﾃ.ばいじん!D33,IF(Y$19&gt;0,"0",0))</f>
        <v>0</v>
      </c>
      <c r="Z18" s="329" t="str">
        <f>IF(OR(ﾄ.混合廃棄物その他!D33&gt;0,ﾄ.混合廃棄物その他!D33&lt;0),ﾄ.混合廃棄物その他!D33,IF(Z$19&gt;0,"0",0))</f>
        <v>0</v>
      </c>
      <c r="AA18" s="330" t="str">
        <f t="shared" si="0"/>
        <v>0</v>
      </c>
    </row>
    <row r="19" spans="2:27" ht="20.45" customHeight="1" thickTop="1">
      <c r="B19" s="166"/>
      <c r="C19" s="171" t="s">
        <v>334</v>
      </c>
      <c r="D19" s="707" t="s">
        <v>335</v>
      </c>
      <c r="E19" s="707"/>
      <c r="F19" s="708"/>
      <c r="G19" s="331">
        <f t="shared" ref="G19:Z19" si="1">+G41+G25+G23+G22+G21-G20</f>
        <v>0</v>
      </c>
      <c r="H19" s="331">
        <f t="shared" si="1"/>
        <v>0</v>
      </c>
      <c r="I19" s="331">
        <f t="shared" si="1"/>
        <v>0</v>
      </c>
      <c r="J19" s="331">
        <f t="shared" si="1"/>
        <v>0</v>
      </c>
      <c r="K19" s="331">
        <f t="shared" si="1"/>
        <v>0</v>
      </c>
      <c r="L19" s="331">
        <f t="shared" si="1"/>
        <v>78.8</v>
      </c>
      <c r="M19" s="331">
        <f t="shared" si="1"/>
        <v>67</v>
      </c>
      <c r="N19" s="331">
        <f t="shared" si="1"/>
        <v>271.60000000000002</v>
      </c>
      <c r="O19" s="331">
        <f t="shared" si="1"/>
        <v>0.9</v>
      </c>
      <c r="P19" s="331">
        <f t="shared" si="1"/>
        <v>0</v>
      </c>
      <c r="Q19" s="331">
        <f t="shared" si="1"/>
        <v>0</v>
      </c>
      <c r="R19" s="331">
        <f t="shared" si="1"/>
        <v>0</v>
      </c>
      <c r="S19" s="331">
        <f t="shared" si="1"/>
        <v>100.6</v>
      </c>
      <c r="T19" s="331">
        <f t="shared" si="1"/>
        <v>183</v>
      </c>
      <c r="U19" s="331">
        <f t="shared" si="1"/>
        <v>0</v>
      </c>
      <c r="V19" s="331">
        <f t="shared" si="1"/>
        <v>340.7</v>
      </c>
      <c r="W19" s="331">
        <f t="shared" si="1"/>
        <v>0</v>
      </c>
      <c r="X19" s="331">
        <f t="shared" si="1"/>
        <v>0</v>
      </c>
      <c r="Y19" s="331">
        <f t="shared" si="1"/>
        <v>0</v>
      </c>
      <c r="Z19" s="332">
        <f t="shared" si="1"/>
        <v>128.9</v>
      </c>
      <c r="AA19" s="333">
        <f t="shared" ref="AA19:AA25" si="2">SUM(G19:Z19)</f>
        <v>1171.5</v>
      </c>
    </row>
    <row r="20" spans="2:27" ht="20.45" customHeight="1" thickBot="1">
      <c r="B20" s="167"/>
      <c r="C20" s="217" t="s">
        <v>233</v>
      </c>
      <c r="D20" s="709" t="s">
        <v>234</v>
      </c>
      <c r="E20" s="709"/>
      <c r="F20" s="710"/>
      <c r="G20" s="334">
        <f>+ｱ.燃え殻!$F$15</f>
        <v>0</v>
      </c>
      <c r="H20" s="334">
        <f>+ｲ.汚泥!$F$15</f>
        <v>0</v>
      </c>
      <c r="I20" s="334">
        <f>+ｳ.廃油!$F$15</f>
        <v>0</v>
      </c>
      <c r="J20" s="334">
        <f>+ｴ.廃酸!$F$15</f>
        <v>0</v>
      </c>
      <c r="K20" s="334">
        <f>+ｵ.廃ｱﾙｶﾘ!$F$15</f>
        <v>0</v>
      </c>
      <c r="L20" s="334">
        <f>+ｶ.廃ﾌﾟﾗ類!$F$15</f>
        <v>0</v>
      </c>
      <c r="M20" s="334">
        <f>+ｷ.紙くず!$F$15</f>
        <v>0</v>
      </c>
      <c r="N20" s="334">
        <f>+ｸ.木くず!$F$15</f>
        <v>0</v>
      </c>
      <c r="O20" s="334">
        <f>+ｹ.繊維くず!$F$15</f>
        <v>0</v>
      </c>
      <c r="P20" s="334">
        <f>+ｺ.動植物性残さ!$F$15</f>
        <v>0</v>
      </c>
      <c r="Q20" s="334">
        <f>+ｻ.動物系固形不要物!$F$15</f>
        <v>0</v>
      </c>
      <c r="R20" s="334">
        <f>+ｼ.ｺﾞﾑくず!$F$15</f>
        <v>0</v>
      </c>
      <c r="S20" s="334">
        <f>+ｽ.金属くず!$F$15</f>
        <v>0</v>
      </c>
      <c r="T20" s="334">
        <f>+ｾ.ｶﾞﾗｽ･ｺﾝｸﾘ･陶磁器くず!$F$15</f>
        <v>0</v>
      </c>
      <c r="U20" s="334">
        <f>+ｿ.鉱さい!$F$15</f>
        <v>0</v>
      </c>
      <c r="V20" s="334">
        <f>+ﾀ.がれき類!$F$15</f>
        <v>0</v>
      </c>
      <c r="W20" s="334">
        <f>+ﾁ.動物のふん尿!$F$15</f>
        <v>0</v>
      </c>
      <c r="X20" s="334">
        <f>+ﾂ.動物の死体!$F$15</f>
        <v>0</v>
      </c>
      <c r="Y20" s="334">
        <f>+ﾃ.ばいじん!$F$15</f>
        <v>0</v>
      </c>
      <c r="Z20" s="335">
        <f>+ﾄ.混合廃棄物その他!$F$15</f>
        <v>0</v>
      </c>
      <c r="AA20" s="336">
        <f t="shared" si="2"/>
        <v>0</v>
      </c>
    </row>
    <row r="21" spans="2:27" ht="20.45" customHeight="1">
      <c r="B21" s="167"/>
      <c r="C21" s="124"/>
      <c r="D21" s="216" t="s">
        <v>58</v>
      </c>
      <c r="E21" s="711" t="s">
        <v>284</v>
      </c>
      <c r="F21" s="712"/>
      <c r="G21" s="337">
        <f>+ｱ.燃え殻!$P$12</f>
        <v>0</v>
      </c>
      <c r="H21" s="337">
        <f>+ｲ.汚泥!$P$12</f>
        <v>0</v>
      </c>
      <c r="I21" s="337">
        <f>+ｳ.廃油!$P$12</f>
        <v>0</v>
      </c>
      <c r="J21" s="337">
        <f>+ｴ.廃酸!$P$12</f>
        <v>0</v>
      </c>
      <c r="K21" s="337">
        <f>+ｵ.廃ｱﾙｶﾘ!$P$12</f>
        <v>0</v>
      </c>
      <c r="L21" s="337">
        <f>+ｶ.廃ﾌﾟﾗ類!$P$12</f>
        <v>0</v>
      </c>
      <c r="M21" s="337">
        <f>+ｷ.紙くず!$P$12</f>
        <v>0</v>
      </c>
      <c r="N21" s="337">
        <f>+ｸ.木くず!$P$12</f>
        <v>0</v>
      </c>
      <c r="O21" s="337">
        <f>+ｹ.繊維くず!$P$12</f>
        <v>0</v>
      </c>
      <c r="P21" s="337">
        <f>+ｺ.動植物性残さ!$P$12</f>
        <v>0</v>
      </c>
      <c r="Q21" s="337">
        <f>+ｻ.動物系固形不要物!$P$12</f>
        <v>0</v>
      </c>
      <c r="R21" s="337">
        <f>+ｼ.ｺﾞﾑくず!$P$12</f>
        <v>0</v>
      </c>
      <c r="S21" s="337">
        <f>+ｽ.金属くず!$P$12</f>
        <v>0</v>
      </c>
      <c r="T21" s="337">
        <f>+ｾ.ｶﾞﾗｽ･ｺﾝｸﾘ･陶磁器くず!$P$12</f>
        <v>0</v>
      </c>
      <c r="U21" s="337">
        <f>+ｿ.鉱さい!$P$12</f>
        <v>0</v>
      </c>
      <c r="V21" s="337">
        <f>+ﾀ.がれき類!$P$12</f>
        <v>0</v>
      </c>
      <c r="W21" s="337">
        <f>+ﾁ.動物のふん尿!$P$12</f>
        <v>0</v>
      </c>
      <c r="X21" s="337">
        <f>+ﾂ.動物の死体!$P$12</f>
        <v>0</v>
      </c>
      <c r="Y21" s="337">
        <f>+ﾃ.ばいじん!$P$12</f>
        <v>0</v>
      </c>
      <c r="Z21" s="338">
        <f>+ﾄ.混合廃棄物その他!$P$12</f>
        <v>0</v>
      </c>
      <c r="AA21" s="339">
        <f t="shared" si="2"/>
        <v>0</v>
      </c>
    </row>
    <row r="22" spans="2:27" ht="20.45" customHeight="1">
      <c r="B22" s="167"/>
      <c r="C22" s="124"/>
      <c r="D22" s="123" t="s">
        <v>59</v>
      </c>
      <c r="E22" s="717" t="s">
        <v>285</v>
      </c>
      <c r="F22" s="718"/>
      <c r="G22" s="340">
        <f>+ｱ.燃え殻!$P$15</f>
        <v>0</v>
      </c>
      <c r="H22" s="340">
        <f>+ｲ.汚泥!$P$15</f>
        <v>0</v>
      </c>
      <c r="I22" s="340">
        <f>+ｳ.廃油!$P$15</f>
        <v>0</v>
      </c>
      <c r="J22" s="340">
        <f>+ｴ.廃酸!$P$15</f>
        <v>0</v>
      </c>
      <c r="K22" s="340">
        <f>+ｵ.廃ｱﾙｶﾘ!$P$15</f>
        <v>0</v>
      </c>
      <c r="L22" s="340">
        <f>+ｶ.廃ﾌﾟﾗ類!$P$15</f>
        <v>0</v>
      </c>
      <c r="M22" s="340">
        <f>+ｷ.紙くず!$P$15</f>
        <v>0</v>
      </c>
      <c r="N22" s="340">
        <f>+ｸ.木くず!$P$15</f>
        <v>0</v>
      </c>
      <c r="O22" s="340">
        <f>+ｹ.繊維くず!$P$15</f>
        <v>0</v>
      </c>
      <c r="P22" s="340">
        <f>+ｺ.動植物性残さ!$P$15</f>
        <v>0</v>
      </c>
      <c r="Q22" s="340">
        <f>+ｻ.動物系固形不要物!$P$15</f>
        <v>0</v>
      </c>
      <c r="R22" s="340">
        <f>+ｼ.ｺﾞﾑくず!$P$15</f>
        <v>0</v>
      </c>
      <c r="S22" s="340">
        <f>+ｽ.金属くず!$P$15</f>
        <v>0</v>
      </c>
      <c r="T22" s="340">
        <f>+ｾ.ｶﾞﾗｽ･ｺﾝｸﾘ･陶磁器くず!$P$15</f>
        <v>0</v>
      </c>
      <c r="U22" s="340">
        <f>+ｿ.鉱さい!$P$15</f>
        <v>0</v>
      </c>
      <c r="V22" s="340">
        <f>+ﾀ.がれき類!$P$15</f>
        <v>0</v>
      </c>
      <c r="W22" s="340">
        <f>+ﾁ.動物のふん尿!$P$15</f>
        <v>0</v>
      </c>
      <c r="X22" s="340">
        <f>+ﾂ.動物の死体!$P$15</f>
        <v>0</v>
      </c>
      <c r="Y22" s="340">
        <f>+ﾃ.ばいじん!$P$15</f>
        <v>0</v>
      </c>
      <c r="Z22" s="341">
        <f>+ﾄ.混合廃棄物その他!$P$15</f>
        <v>0</v>
      </c>
      <c r="AA22" s="342">
        <f t="shared" si="2"/>
        <v>0</v>
      </c>
    </row>
    <row r="23" spans="2:27" ht="20.45" customHeight="1">
      <c r="B23" s="167"/>
      <c r="C23" s="124"/>
      <c r="D23" s="382" t="s">
        <v>60</v>
      </c>
      <c r="E23" s="713" t="s">
        <v>286</v>
      </c>
      <c r="F23" s="714"/>
      <c r="G23" s="343">
        <f>+ｱ.燃え殻!$P$18</f>
        <v>0</v>
      </c>
      <c r="H23" s="343">
        <f>+ｲ.汚泥!$P$18</f>
        <v>0</v>
      </c>
      <c r="I23" s="343">
        <f>+ｳ.廃油!$P$18</f>
        <v>0</v>
      </c>
      <c r="J23" s="343">
        <f>+ｴ.廃酸!$P$18</f>
        <v>0</v>
      </c>
      <c r="K23" s="343">
        <f>+ｵ.廃ｱﾙｶﾘ!$P$18</f>
        <v>0</v>
      </c>
      <c r="L23" s="343">
        <f>+ｶ.廃ﾌﾟﾗ類!$P$18</f>
        <v>0</v>
      </c>
      <c r="M23" s="343">
        <f>+ｷ.紙くず!$P$18</f>
        <v>0</v>
      </c>
      <c r="N23" s="343">
        <f>+ｸ.木くず!$P$18</f>
        <v>0</v>
      </c>
      <c r="O23" s="343">
        <f>+ｹ.繊維くず!$P$18</f>
        <v>0</v>
      </c>
      <c r="P23" s="343">
        <f>+ｺ.動植物性残さ!$P$18</f>
        <v>0</v>
      </c>
      <c r="Q23" s="343">
        <f>+ｻ.動物系固形不要物!$P$18</f>
        <v>0</v>
      </c>
      <c r="R23" s="343">
        <f>+ｼ.ｺﾞﾑくず!$P$18</f>
        <v>0</v>
      </c>
      <c r="S23" s="343">
        <f>+ｽ.金属くず!$P$18</f>
        <v>0</v>
      </c>
      <c r="T23" s="343">
        <f>+ｾ.ｶﾞﾗｽ･ｺﾝｸﾘ･陶磁器くず!$P$18</f>
        <v>0</v>
      </c>
      <c r="U23" s="343">
        <f>+ｿ.鉱さい!$P$18</f>
        <v>0</v>
      </c>
      <c r="V23" s="343">
        <f>+ﾀ.がれき類!$P$18</f>
        <v>0</v>
      </c>
      <c r="W23" s="343">
        <f>+ﾁ.動物のふん尿!$P$18</f>
        <v>0</v>
      </c>
      <c r="X23" s="343">
        <f>+ﾂ.動物の死体!$P$18</f>
        <v>0</v>
      </c>
      <c r="Y23" s="343">
        <f>+ﾃ.ばいじん!$P$18</f>
        <v>0</v>
      </c>
      <c r="Z23" s="344">
        <f>+ﾄ.混合廃棄物その他!$P$18</f>
        <v>0</v>
      </c>
      <c r="AA23" s="345">
        <f t="shared" si="2"/>
        <v>0</v>
      </c>
    </row>
    <row r="24" spans="2:27" ht="20.45" customHeight="1">
      <c r="B24" s="167"/>
      <c r="C24" s="124"/>
      <c r="D24" s="198"/>
      <c r="E24" s="199" t="s">
        <v>61</v>
      </c>
      <c r="F24" s="200" t="s">
        <v>287</v>
      </c>
      <c r="G24" s="346">
        <f>+ｱ.燃え殻!$P$21</f>
        <v>0</v>
      </c>
      <c r="H24" s="346">
        <f>+ｲ.汚泥!$P$21</f>
        <v>0</v>
      </c>
      <c r="I24" s="346">
        <f>+ｳ.廃油!$P$21</f>
        <v>0</v>
      </c>
      <c r="J24" s="346">
        <f>+ｴ.廃酸!$P$21</f>
        <v>0</v>
      </c>
      <c r="K24" s="346">
        <f>+ｵ.廃ｱﾙｶﾘ!$P$21</f>
        <v>0</v>
      </c>
      <c r="L24" s="346">
        <f>+ｶ.廃ﾌﾟﾗ類!$P$21</f>
        <v>0</v>
      </c>
      <c r="M24" s="346">
        <f>+ｷ.紙くず!$P$21</f>
        <v>0</v>
      </c>
      <c r="N24" s="346">
        <f>+ｸ.木くず!$P$21</f>
        <v>0</v>
      </c>
      <c r="O24" s="346">
        <f>+ｹ.繊維くず!$P$21</f>
        <v>0</v>
      </c>
      <c r="P24" s="346">
        <f>+ｺ.動植物性残さ!$P$21</f>
        <v>0</v>
      </c>
      <c r="Q24" s="346">
        <f>+ｻ.動物系固形不要物!$P$21</f>
        <v>0</v>
      </c>
      <c r="R24" s="346">
        <f>+ｼ.ｺﾞﾑくず!$P$21</f>
        <v>0</v>
      </c>
      <c r="S24" s="346">
        <f>+ｽ.金属くず!$P$21</f>
        <v>0</v>
      </c>
      <c r="T24" s="346">
        <f>+ｾ.ｶﾞﾗｽ･ｺﾝｸﾘ･陶磁器くず!$P$21</f>
        <v>0</v>
      </c>
      <c r="U24" s="346">
        <f>+ｿ.鉱さい!$P$21</f>
        <v>0</v>
      </c>
      <c r="V24" s="346">
        <f>+ﾀ.がれき類!$P$21</f>
        <v>0</v>
      </c>
      <c r="W24" s="346">
        <f>+ﾁ.動物のふん尿!$P$21</f>
        <v>0</v>
      </c>
      <c r="X24" s="346">
        <f>+ﾂ.動物の死体!$P$21</f>
        <v>0</v>
      </c>
      <c r="Y24" s="346">
        <f>+ﾃ.ばいじん!$P$21</f>
        <v>0</v>
      </c>
      <c r="Z24" s="347">
        <f>+ﾄ.混合廃棄物その他!$P$21</f>
        <v>0</v>
      </c>
      <c r="AA24" s="348">
        <f t="shared" si="2"/>
        <v>0</v>
      </c>
    </row>
    <row r="25" spans="2:27" ht="20.45" customHeight="1">
      <c r="B25" s="167"/>
      <c r="C25" s="124"/>
      <c r="D25" s="172" t="s">
        <v>88</v>
      </c>
      <c r="E25" s="715" t="s">
        <v>271</v>
      </c>
      <c r="F25" s="716"/>
      <c r="G25" s="349">
        <f>+ｱ.燃え殻!$P$24</f>
        <v>0</v>
      </c>
      <c r="H25" s="349">
        <f>+ｲ.汚泥!$P$24</f>
        <v>0</v>
      </c>
      <c r="I25" s="349">
        <f>+ｳ.廃油!$P$24</f>
        <v>0</v>
      </c>
      <c r="J25" s="349">
        <f>+ｴ.廃酸!$P$24</f>
        <v>0</v>
      </c>
      <c r="K25" s="349">
        <f>+ｵ.廃ｱﾙｶﾘ!$P$24</f>
        <v>0</v>
      </c>
      <c r="L25" s="349">
        <f>+ｶ.廃ﾌﾟﾗ類!$P$24</f>
        <v>0</v>
      </c>
      <c r="M25" s="349">
        <f>+ｷ.紙くず!$P$24</f>
        <v>0</v>
      </c>
      <c r="N25" s="349">
        <f>+ｸ.木くず!$P$24</f>
        <v>0</v>
      </c>
      <c r="O25" s="349">
        <f>+ｹ.繊維くず!$P$24</f>
        <v>0</v>
      </c>
      <c r="P25" s="349">
        <f>+ｺ.動植物性残さ!$P$24</f>
        <v>0</v>
      </c>
      <c r="Q25" s="349">
        <f>+ｻ.動物系固形不要物!$P$24</f>
        <v>0</v>
      </c>
      <c r="R25" s="349">
        <f>+ｼ.ｺﾞﾑくず!$P$24</f>
        <v>0</v>
      </c>
      <c r="S25" s="349">
        <f>+ｽ.金属くず!$P$24</f>
        <v>0</v>
      </c>
      <c r="T25" s="349">
        <f>+ｾ.ｶﾞﾗｽ･ｺﾝｸﾘ･陶磁器くず!$P$24</f>
        <v>0</v>
      </c>
      <c r="U25" s="349">
        <f>+ｿ.鉱さい!$P$24</f>
        <v>0</v>
      </c>
      <c r="V25" s="349">
        <f>+ﾀ.がれき類!$P$24</f>
        <v>0</v>
      </c>
      <c r="W25" s="349">
        <f>+ﾁ.動物のふん尿!$P$24</f>
        <v>0</v>
      </c>
      <c r="X25" s="349">
        <f>+ﾂ.動物の死体!$P$24</f>
        <v>0</v>
      </c>
      <c r="Y25" s="349">
        <f>+ﾃ.ばいじん!$P$24</f>
        <v>0</v>
      </c>
      <c r="Z25" s="350">
        <f>+ﾄ.混合廃棄物その他!$P$24</f>
        <v>0</v>
      </c>
      <c r="AA25" s="351">
        <f t="shared" si="2"/>
        <v>0</v>
      </c>
    </row>
    <row r="26" spans="2:27" ht="20.45" customHeight="1">
      <c r="B26" s="167"/>
      <c r="C26" s="705" t="s">
        <v>174</v>
      </c>
      <c r="D26" s="384" t="s">
        <v>21</v>
      </c>
      <c r="E26" s="703" t="s">
        <v>288</v>
      </c>
      <c r="F26" s="704"/>
      <c r="G26" s="352">
        <f>+G28+G33+G34+G35</f>
        <v>0</v>
      </c>
      <c r="H26" s="352">
        <f t="shared" ref="H26:Z26" si="3">+H28+H33+H34+H35</f>
        <v>0</v>
      </c>
      <c r="I26" s="352">
        <f t="shared" si="3"/>
        <v>0</v>
      </c>
      <c r="J26" s="352">
        <f t="shared" si="3"/>
        <v>0</v>
      </c>
      <c r="K26" s="352">
        <f t="shared" si="3"/>
        <v>0</v>
      </c>
      <c r="L26" s="352">
        <f t="shared" si="3"/>
        <v>0</v>
      </c>
      <c r="M26" s="352">
        <f t="shared" si="3"/>
        <v>0</v>
      </c>
      <c r="N26" s="352">
        <f t="shared" si="3"/>
        <v>0</v>
      </c>
      <c r="O26" s="352">
        <f t="shared" si="3"/>
        <v>0</v>
      </c>
      <c r="P26" s="352">
        <f t="shared" si="3"/>
        <v>0</v>
      </c>
      <c r="Q26" s="352">
        <f t="shared" si="3"/>
        <v>0</v>
      </c>
      <c r="R26" s="352">
        <f t="shared" si="3"/>
        <v>0</v>
      </c>
      <c r="S26" s="352">
        <f t="shared" si="3"/>
        <v>0</v>
      </c>
      <c r="T26" s="352">
        <f t="shared" si="3"/>
        <v>0</v>
      </c>
      <c r="U26" s="352">
        <f t="shared" si="3"/>
        <v>0</v>
      </c>
      <c r="V26" s="352">
        <f t="shared" si="3"/>
        <v>0</v>
      </c>
      <c r="W26" s="352">
        <f t="shared" si="3"/>
        <v>0</v>
      </c>
      <c r="X26" s="352">
        <f t="shared" si="3"/>
        <v>0</v>
      </c>
      <c r="Y26" s="352">
        <f t="shared" si="3"/>
        <v>0</v>
      </c>
      <c r="Z26" s="353">
        <f t="shared" si="3"/>
        <v>0</v>
      </c>
      <c r="AA26" s="354">
        <f t="shared" ref="AA26:AA55" si="4">SUM(G26:Z26)</f>
        <v>0</v>
      </c>
    </row>
    <row r="27" spans="2:27" ht="20.45" customHeight="1">
      <c r="B27" s="167"/>
      <c r="C27" s="705"/>
      <c r="D27" s="172" t="s">
        <v>25</v>
      </c>
      <c r="E27" s="703" t="s">
        <v>289</v>
      </c>
      <c r="F27" s="704"/>
      <c r="G27" s="352">
        <f t="shared" ref="G27:Z27" si="5">+G23-G26</f>
        <v>0</v>
      </c>
      <c r="H27" s="352">
        <f t="shared" si="5"/>
        <v>0</v>
      </c>
      <c r="I27" s="352">
        <f t="shared" si="5"/>
        <v>0</v>
      </c>
      <c r="J27" s="352">
        <f t="shared" si="5"/>
        <v>0</v>
      </c>
      <c r="K27" s="352">
        <f t="shared" si="5"/>
        <v>0</v>
      </c>
      <c r="L27" s="352">
        <f t="shared" si="5"/>
        <v>0</v>
      </c>
      <c r="M27" s="352">
        <f t="shared" si="5"/>
        <v>0</v>
      </c>
      <c r="N27" s="352">
        <f t="shared" si="5"/>
        <v>0</v>
      </c>
      <c r="O27" s="352">
        <f t="shared" si="5"/>
        <v>0</v>
      </c>
      <c r="P27" s="352">
        <f t="shared" si="5"/>
        <v>0</v>
      </c>
      <c r="Q27" s="352">
        <f t="shared" si="5"/>
        <v>0</v>
      </c>
      <c r="R27" s="352">
        <f t="shared" si="5"/>
        <v>0</v>
      </c>
      <c r="S27" s="352">
        <f t="shared" si="5"/>
        <v>0</v>
      </c>
      <c r="T27" s="352">
        <f t="shared" si="5"/>
        <v>0</v>
      </c>
      <c r="U27" s="352">
        <f t="shared" si="5"/>
        <v>0</v>
      </c>
      <c r="V27" s="352">
        <f t="shared" si="5"/>
        <v>0</v>
      </c>
      <c r="W27" s="352">
        <f t="shared" si="5"/>
        <v>0</v>
      </c>
      <c r="X27" s="352">
        <f t="shared" si="5"/>
        <v>0</v>
      </c>
      <c r="Y27" s="352">
        <f t="shared" si="5"/>
        <v>0</v>
      </c>
      <c r="Z27" s="353">
        <f t="shared" si="5"/>
        <v>0</v>
      </c>
      <c r="AA27" s="354">
        <f t="shared" si="4"/>
        <v>0</v>
      </c>
    </row>
    <row r="28" spans="2:27" ht="20.45" customHeight="1">
      <c r="B28" s="167"/>
      <c r="C28" s="706"/>
      <c r="D28" s="723" t="s">
        <v>267</v>
      </c>
      <c r="E28" s="382" t="s">
        <v>29</v>
      </c>
      <c r="F28" s="264" t="s">
        <v>338</v>
      </c>
      <c r="G28" s="340">
        <f>+ｱ.燃え殻!$AH$9</f>
        <v>0</v>
      </c>
      <c r="H28" s="340">
        <f>+ｲ.汚泥!$AH$9</f>
        <v>0</v>
      </c>
      <c r="I28" s="340">
        <f>+ｳ.廃油!$AH$9</f>
        <v>0</v>
      </c>
      <c r="J28" s="340">
        <f>+ｴ.廃酸!$AH$9</f>
        <v>0</v>
      </c>
      <c r="K28" s="340">
        <f>+ｵ.廃ｱﾙｶﾘ!$AH$9</f>
        <v>0</v>
      </c>
      <c r="L28" s="340">
        <f>+ｶ.廃ﾌﾟﾗ類!$AH$9</f>
        <v>0</v>
      </c>
      <c r="M28" s="340">
        <f>+ｷ.紙くず!$AH$9</f>
        <v>0</v>
      </c>
      <c r="N28" s="340">
        <f>+ｸ.木くず!$AH$9</f>
        <v>0</v>
      </c>
      <c r="O28" s="340">
        <f>+ｹ.繊維くず!$AH$9</f>
        <v>0</v>
      </c>
      <c r="P28" s="340">
        <f>+ｺ.動植物性残さ!$AH$9</f>
        <v>0</v>
      </c>
      <c r="Q28" s="340">
        <f>+ｻ.動物系固形不要物!$AH$9</f>
        <v>0</v>
      </c>
      <c r="R28" s="340">
        <f>+ｼ.ｺﾞﾑくず!$AH$9</f>
        <v>0</v>
      </c>
      <c r="S28" s="340">
        <f>+ｽ.金属くず!$AH$9</f>
        <v>0</v>
      </c>
      <c r="T28" s="340">
        <f>+ｾ.ｶﾞﾗｽ･ｺﾝｸﾘ･陶磁器くず!$AH$9</f>
        <v>0</v>
      </c>
      <c r="U28" s="340">
        <f>+ｿ.鉱さい!$AH$9</f>
        <v>0</v>
      </c>
      <c r="V28" s="340">
        <f>+ﾀ.がれき類!$AH$9</f>
        <v>0</v>
      </c>
      <c r="W28" s="340">
        <f>+ﾁ.動物のふん尿!$AH$9</f>
        <v>0</v>
      </c>
      <c r="X28" s="340">
        <f>+ﾂ.動物の死体!$AH$9</f>
        <v>0</v>
      </c>
      <c r="Y28" s="340">
        <f>+ﾃ.ばいじん!$AH$9</f>
        <v>0</v>
      </c>
      <c r="Z28" s="341">
        <f>+ﾄ.混合廃棄物その他!$AH$9</f>
        <v>0</v>
      </c>
      <c r="AA28" s="342">
        <f>SUM(G28:Z28)</f>
        <v>0</v>
      </c>
    </row>
    <row r="29" spans="2:27" ht="20.45" customHeight="1">
      <c r="B29" s="167"/>
      <c r="C29" s="706"/>
      <c r="D29" s="724"/>
      <c r="E29" s="208"/>
      <c r="F29" s="413" t="s">
        <v>449</v>
      </c>
      <c r="G29" s="411"/>
      <c r="H29" s="411"/>
      <c r="I29" s="411"/>
      <c r="J29" s="411"/>
      <c r="K29" s="411"/>
      <c r="L29" s="340">
        <f>ｶ.廃ﾌﾟﾗ類!AU7</f>
        <v>0</v>
      </c>
      <c r="M29" s="411"/>
      <c r="N29" s="411"/>
      <c r="O29" s="411"/>
      <c r="P29" s="411"/>
      <c r="Q29" s="411"/>
      <c r="R29" s="411"/>
      <c r="S29" s="411"/>
      <c r="T29" s="411"/>
      <c r="U29" s="411"/>
      <c r="V29" s="411"/>
      <c r="W29" s="411"/>
      <c r="X29" s="411"/>
      <c r="Y29" s="411"/>
      <c r="Z29" s="430"/>
      <c r="AA29" s="342">
        <f t="shared" si="4"/>
        <v>0</v>
      </c>
    </row>
    <row r="30" spans="2:27" ht="20.45" customHeight="1">
      <c r="B30" s="167"/>
      <c r="C30" s="706"/>
      <c r="D30" s="724"/>
      <c r="E30" s="410"/>
      <c r="F30" s="414" t="s">
        <v>450</v>
      </c>
      <c r="G30" s="415"/>
      <c r="H30" s="415"/>
      <c r="I30" s="415"/>
      <c r="J30" s="415"/>
      <c r="K30" s="415"/>
      <c r="L30" s="416">
        <f>ｶ.廃ﾌﾟﾗ類!AU8</f>
        <v>0</v>
      </c>
      <c r="M30" s="415"/>
      <c r="N30" s="415"/>
      <c r="O30" s="415"/>
      <c r="P30" s="415"/>
      <c r="Q30" s="415"/>
      <c r="R30" s="415"/>
      <c r="S30" s="415"/>
      <c r="T30" s="415"/>
      <c r="U30" s="415"/>
      <c r="V30" s="415"/>
      <c r="W30" s="415"/>
      <c r="X30" s="415"/>
      <c r="Y30" s="415"/>
      <c r="Z30" s="431"/>
      <c r="AA30" s="417">
        <f t="shared" si="4"/>
        <v>0</v>
      </c>
    </row>
    <row r="31" spans="2:27" ht="20.45" customHeight="1">
      <c r="B31" s="167"/>
      <c r="C31" s="706"/>
      <c r="D31" s="724"/>
      <c r="E31" s="410"/>
      <c r="F31" s="414" t="s">
        <v>451</v>
      </c>
      <c r="G31" s="415"/>
      <c r="H31" s="415"/>
      <c r="I31" s="415"/>
      <c r="J31" s="415"/>
      <c r="K31" s="415"/>
      <c r="L31" s="416">
        <f>ｶ.廃ﾌﾟﾗ類!AU9</f>
        <v>0</v>
      </c>
      <c r="M31" s="415"/>
      <c r="N31" s="415"/>
      <c r="O31" s="415"/>
      <c r="P31" s="415"/>
      <c r="Q31" s="415"/>
      <c r="R31" s="415"/>
      <c r="S31" s="415"/>
      <c r="T31" s="415"/>
      <c r="U31" s="415"/>
      <c r="V31" s="415"/>
      <c r="W31" s="415"/>
      <c r="X31" s="415"/>
      <c r="Y31" s="415"/>
      <c r="Z31" s="431"/>
      <c r="AA31" s="417">
        <f t="shared" si="4"/>
        <v>0</v>
      </c>
    </row>
    <row r="32" spans="2:27" ht="20.45" customHeight="1">
      <c r="B32" s="167"/>
      <c r="C32" s="706"/>
      <c r="D32" s="724"/>
      <c r="E32" s="216"/>
      <c r="F32" s="418" t="s">
        <v>452</v>
      </c>
      <c r="G32" s="419"/>
      <c r="H32" s="419"/>
      <c r="I32" s="419"/>
      <c r="J32" s="419"/>
      <c r="K32" s="419"/>
      <c r="L32" s="420">
        <f>ｶ.廃ﾌﾟﾗ類!AU10</f>
        <v>0</v>
      </c>
      <c r="M32" s="419"/>
      <c r="N32" s="419"/>
      <c r="O32" s="419"/>
      <c r="P32" s="419"/>
      <c r="Q32" s="419"/>
      <c r="R32" s="419"/>
      <c r="S32" s="419"/>
      <c r="T32" s="419"/>
      <c r="U32" s="419"/>
      <c r="V32" s="419"/>
      <c r="W32" s="419"/>
      <c r="X32" s="419"/>
      <c r="Y32" s="419"/>
      <c r="Z32" s="432"/>
      <c r="AA32" s="421">
        <f t="shared" si="4"/>
        <v>0</v>
      </c>
    </row>
    <row r="33" spans="2:27" ht="20.45" customHeight="1">
      <c r="B33" s="167"/>
      <c r="C33" s="706"/>
      <c r="D33" s="724"/>
      <c r="E33" s="172" t="s">
        <v>36</v>
      </c>
      <c r="F33" s="212" t="s">
        <v>290</v>
      </c>
      <c r="G33" s="340">
        <f>+ｱ.燃え殻!$AH$12</f>
        <v>0</v>
      </c>
      <c r="H33" s="340">
        <f>+ｲ.汚泥!$AH$12</f>
        <v>0</v>
      </c>
      <c r="I33" s="340">
        <f>+ｳ.廃油!$AH$12</f>
        <v>0</v>
      </c>
      <c r="J33" s="340">
        <f>+ｴ.廃酸!$AH$12</f>
        <v>0</v>
      </c>
      <c r="K33" s="340">
        <f>+ｵ.廃ｱﾙｶﾘ!$AH$12</f>
        <v>0</v>
      </c>
      <c r="L33" s="340">
        <f>+ｶ.廃ﾌﾟﾗ類!$AH$12</f>
        <v>0</v>
      </c>
      <c r="M33" s="340">
        <f>+ｷ.紙くず!$AH$12</f>
        <v>0</v>
      </c>
      <c r="N33" s="340">
        <f>+ｸ.木くず!$AH$12</f>
        <v>0</v>
      </c>
      <c r="O33" s="340">
        <f>+ｹ.繊維くず!$AH$12</f>
        <v>0</v>
      </c>
      <c r="P33" s="340">
        <f>+ｺ.動植物性残さ!$AH$12</f>
        <v>0</v>
      </c>
      <c r="Q33" s="340">
        <f>+ｻ.動物系固形不要物!$AH$12</f>
        <v>0</v>
      </c>
      <c r="R33" s="340">
        <f>+ｼ.ｺﾞﾑくず!$AH$12</f>
        <v>0</v>
      </c>
      <c r="S33" s="340">
        <f>+ｽ.金属くず!$AH$12</f>
        <v>0</v>
      </c>
      <c r="T33" s="340">
        <f>+ｾ.ｶﾞﾗｽ･ｺﾝｸﾘ･陶磁器くず!$AH$12</f>
        <v>0</v>
      </c>
      <c r="U33" s="340">
        <f>+ｿ.鉱さい!$AH$12</f>
        <v>0</v>
      </c>
      <c r="V33" s="340">
        <f>+ﾀ.がれき類!$AH$12</f>
        <v>0</v>
      </c>
      <c r="W33" s="340">
        <f>+ﾁ.動物のふん尿!$AH$12</f>
        <v>0</v>
      </c>
      <c r="X33" s="340">
        <f>+ﾂ.動物の死体!$AH$12</f>
        <v>0</v>
      </c>
      <c r="Y33" s="340">
        <f>+ﾃ.ばいじん!$AH$12</f>
        <v>0</v>
      </c>
      <c r="Z33" s="341">
        <f>+ﾄ.混合廃棄物その他!$AH$12</f>
        <v>0</v>
      </c>
      <c r="AA33" s="342">
        <f>SUM(G33:Z33)</f>
        <v>0</v>
      </c>
    </row>
    <row r="34" spans="2:27" ht="20.45" customHeight="1">
      <c r="B34" s="169" t="s">
        <v>352</v>
      </c>
      <c r="C34" s="706"/>
      <c r="D34" s="725"/>
      <c r="E34" s="172" t="s">
        <v>266</v>
      </c>
      <c r="F34" s="380" t="s">
        <v>291</v>
      </c>
      <c r="G34" s="355">
        <f>+ｱ.燃え殻!$AH$15</f>
        <v>0</v>
      </c>
      <c r="H34" s="355">
        <f>+ｲ.汚泥!$AH$15</f>
        <v>0</v>
      </c>
      <c r="I34" s="355">
        <f>+ｳ.廃油!$AH$15</f>
        <v>0</v>
      </c>
      <c r="J34" s="355">
        <f>+ｴ.廃酸!$AH$15</f>
        <v>0</v>
      </c>
      <c r="K34" s="355">
        <f>+ｵ.廃ｱﾙｶﾘ!$AH$15</f>
        <v>0</v>
      </c>
      <c r="L34" s="355">
        <f>+ｶ.廃ﾌﾟﾗ類!$AH$15</f>
        <v>0</v>
      </c>
      <c r="M34" s="355">
        <f>+ｷ.紙くず!$AH$15</f>
        <v>0</v>
      </c>
      <c r="N34" s="355">
        <f>+ｸ.木くず!$AH$15</f>
        <v>0</v>
      </c>
      <c r="O34" s="355">
        <f>+ｹ.繊維くず!$AH$15</f>
        <v>0</v>
      </c>
      <c r="P34" s="355">
        <f>+ｺ.動植物性残さ!$AH$15</f>
        <v>0</v>
      </c>
      <c r="Q34" s="355">
        <f>+ｻ.動物系固形不要物!$AH$15</f>
        <v>0</v>
      </c>
      <c r="R34" s="355">
        <f>+ｼ.ｺﾞﾑくず!$AH$15</f>
        <v>0</v>
      </c>
      <c r="S34" s="355">
        <f>+ｽ.金属くず!$AH$15</f>
        <v>0</v>
      </c>
      <c r="T34" s="355">
        <f>+ｾ.ｶﾞﾗｽ･ｺﾝｸﾘ･陶磁器くず!$AH$15</f>
        <v>0</v>
      </c>
      <c r="U34" s="355">
        <f>+ｿ.鉱さい!$AH$15</f>
        <v>0</v>
      </c>
      <c r="V34" s="355">
        <f>+ﾀ.がれき類!$AH$15</f>
        <v>0</v>
      </c>
      <c r="W34" s="355">
        <f>+ﾁ.動物のふん尿!$AH$15</f>
        <v>0</v>
      </c>
      <c r="X34" s="355">
        <f>+ﾂ.動物の死体!$AH$15</f>
        <v>0</v>
      </c>
      <c r="Y34" s="355">
        <f>+ﾃ.ばいじん!$AH$15</f>
        <v>0</v>
      </c>
      <c r="Z34" s="356">
        <f>+ﾄ.混合廃棄物その他!$AH$15</f>
        <v>0</v>
      </c>
      <c r="AA34" s="357">
        <f>SUM(G34:Z34)</f>
        <v>0</v>
      </c>
    </row>
    <row r="35" spans="2:27" ht="20.45" customHeight="1">
      <c r="B35" s="169" t="s">
        <v>353</v>
      </c>
      <c r="C35" s="706"/>
      <c r="D35" s="123" t="s">
        <v>178</v>
      </c>
      <c r="E35" s="703" t="s">
        <v>293</v>
      </c>
      <c r="F35" s="704"/>
      <c r="G35" s="352">
        <f t="shared" ref="G35:Z35" si="6">+G36+G40</f>
        <v>0</v>
      </c>
      <c r="H35" s="352">
        <f t="shared" si="6"/>
        <v>0</v>
      </c>
      <c r="I35" s="352">
        <f t="shared" si="6"/>
        <v>0</v>
      </c>
      <c r="J35" s="352">
        <f t="shared" si="6"/>
        <v>0</v>
      </c>
      <c r="K35" s="352">
        <f t="shared" si="6"/>
        <v>0</v>
      </c>
      <c r="L35" s="352">
        <f t="shared" si="6"/>
        <v>0</v>
      </c>
      <c r="M35" s="352">
        <f t="shared" si="6"/>
        <v>0</v>
      </c>
      <c r="N35" s="352">
        <f t="shared" si="6"/>
        <v>0</v>
      </c>
      <c r="O35" s="352">
        <f t="shared" si="6"/>
        <v>0</v>
      </c>
      <c r="P35" s="352">
        <f t="shared" si="6"/>
        <v>0</v>
      </c>
      <c r="Q35" s="352">
        <f t="shared" si="6"/>
        <v>0</v>
      </c>
      <c r="R35" s="352">
        <f t="shared" si="6"/>
        <v>0</v>
      </c>
      <c r="S35" s="352">
        <f t="shared" si="6"/>
        <v>0</v>
      </c>
      <c r="T35" s="352">
        <f t="shared" si="6"/>
        <v>0</v>
      </c>
      <c r="U35" s="352">
        <f t="shared" si="6"/>
        <v>0</v>
      </c>
      <c r="V35" s="352">
        <f t="shared" si="6"/>
        <v>0</v>
      </c>
      <c r="W35" s="352">
        <f t="shared" si="6"/>
        <v>0</v>
      </c>
      <c r="X35" s="352">
        <f t="shared" si="6"/>
        <v>0</v>
      </c>
      <c r="Y35" s="352">
        <f t="shared" si="6"/>
        <v>0</v>
      </c>
      <c r="Z35" s="353">
        <f t="shared" si="6"/>
        <v>0</v>
      </c>
      <c r="AA35" s="354">
        <f t="shared" si="4"/>
        <v>0</v>
      </c>
    </row>
    <row r="36" spans="2:27" ht="20.45" customHeight="1">
      <c r="B36" s="169">
        <v>6</v>
      </c>
      <c r="C36" s="124"/>
      <c r="D36" s="210"/>
      <c r="E36" s="205" t="s">
        <v>265</v>
      </c>
      <c r="F36" s="383"/>
      <c r="G36" s="358">
        <f t="shared" ref="G36:Z36" si="7">SUM(G37:G39)</f>
        <v>0</v>
      </c>
      <c r="H36" s="358">
        <f t="shared" si="7"/>
        <v>0</v>
      </c>
      <c r="I36" s="358">
        <f t="shared" si="7"/>
        <v>0</v>
      </c>
      <c r="J36" s="358">
        <f t="shared" si="7"/>
        <v>0</v>
      </c>
      <c r="K36" s="358">
        <f t="shared" si="7"/>
        <v>0</v>
      </c>
      <c r="L36" s="358">
        <f t="shared" si="7"/>
        <v>0</v>
      </c>
      <c r="M36" s="358">
        <f t="shared" si="7"/>
        <v>0</v>
      </c>
      <c r="N36" s="358">
        <f t="shared" si="7"/>
        <v>0</v>
      </c>
      <c r="O36" s="358">
        <f t="shared" si="7"/>
        <v>0</v>
      </c>
      <c r="P36" s="358">
        <f t="shared" si="7"/>
        <v>0</v>
      </c>
      <c r="Q36" s="358">
        <f t="shared" si="7"/>
        <v>0</v>
      </c>
      <c r="R36" s="358">
        <f t="shared" si="7"/>
        <v>0</v>
      </c>
      <c r="S36" s="358">
        <f t="shared" si="7"/>
        <v>0</v>
      </c>
      <c r="T36" s="358">
        <f t="shared" si="7"/>
        <v>0</v>
      </c>
      <c r="U36" s="358">
        <f t="shared" si="7"/>
        <v>0</v>
      </c>
      <c r="V36" s="358">
        <f t="shared" si="7"/>
        <v>0</v>
      </c>
      <c r="W36" s="358">
        <f t="shared" si="7"/>
        <v>0</v>
      </c>
      <c r="X36" s="358">
        <f t="shared" si="7"/>
        <v>0</v>
      </c>
      <c r="Y36" s="358">
        <f t="shared" si="7"/>
        <v>0</v>
      </c>
      <c r="Z36" s="359">
        <f t="shared" si="7"/>
        <v>0</v>
      </c>
      <c r="AA36" s="360">
        <f t="shared" si="4"/>
        <v>0</v>
      </c>
    </row>
    <row r="37" spans="2:27" ht="20.45" customHeight="1">
      <c r="B37" s="169" t="s">
        <v>228</v>
      </c>
      <c r="C37" s="124"/>
      <c r="D37" s="208"/>
      <c r="E37" s="203"/>
      <c r="F37" s="201" t="s">
        <v>235</v>
      </c>
      <c r="G37" s="361">
        <f>+ｱ.燃え殻!$AU$16</f>
        <v>0</v>
      </c>
      <c r="H37" s="361">
        <f>+ｲ.汚泥!$AU$16</f>
        <v>0</v>
      </c>
      <c r="I37" s="361">
        <f>+ｳ.廃油!$AU$16</f>
        <v>0</v>
      </c>
      <c r="J37" s="361">
        <f>+ｴ.廃酸!$AU$16</f>
        <v>0</v>
      </c>
      <c r="K37" s="361">
        <f>+ｵ.廃ｱﾙｶﾘ!$AU$16</f>
        <v>0</v>
      </c>
      <c r="L37" s="361">
        <f>+ｶ.廃ﾌﾟﾗ類!$AU$13</f>
        <v>0</v>
      </c>
      <c r="M37" s="361">
        <f>+ｷ.紙くず!$AU$16</f>
        <v>0</v>
      </c>
      <c r="N37" s="361">
        <f>+ｸ.木くず!$AU$16</f>
        <v>0</v>
      </c>
      <c r="O37" s="361">
        <f>+ｹ.繊維くず!$AU$16</f>
        <v>0</v>
      </c>
      <c r="P37" s="361">
        <f>+ｺ.動植物性残さ!$AU$16</f>
        <v>0</v>
      </c>
      <c r="Q37" s="361">
        <f>+ｻ.動物系固形不要物!$AU$16</f>
        <v>0</v>
      </c>
      <c r="R37" s="361">
        <f>+ｼ.ｺﾞﾑくず!$AU$16</f>
        <v>0</v>
      </c>
      <c r="S37" s="361">
        <f>+ｽ.金属くず!$AU$16</f>
        <v>0</v>
      </c>
      <c r="T37" s="361">
        <f>+ｾ.ｶﾞﾗｽ･ｺﾝｸﾘ･陶磁器くず!$AU$16</f>
        <v>0</v>
      </c>
      <c r="U37" s="361">
        <f>+ｿ.鉱さい!$AU$16</f>
        <v>0</v>
      </c>
      <c r="V37" s="361">
        <f>+ﾀ.がれき類!$AU$16</f>
        <v>0</v>
      </c>
      <c r="W37" s="361">
        <f>+ﾁ.動物のふん尿!$AU$16</f>
        <v>0</v>
      </c>
      <c r="X37" s="361">
        <f>+ﾂ.動物の死体!$AU$16</f>
        <v>0</v>
      </c>
      <c r="Y37" s="361">
        <f>+ﾃ.ばいじん!$AU$16</f>
        <v>0</v>
      </c>
      <c r="Z37" s="362">
        <f>+ﾄ.混合廃棄物その他!$AU$16</f>
        <v>0</v>
      </c>
      <c r="AA37" s="363">
        <f t="shared" si="4"/>
        <v>0</v>
      </c>
    </row>
    <row r="38" spans="2:27" ht="20.45" customHeight="1">
      <c r="B38" s="169" t="s">
        <v>229</v>
      </c>
      <c r="C38" s="124"/>
      <c r="D38" s="208"/>
      <c r="E38" s="203"/>
      <c r="F38" s="201" t="s">
        <v>261</v>
      </c>
      <c r="G38" s="361">
        <f>+ｱ.燃え殻!$AU$17</f>
        <v>0</v>
      </c>
      <c r="H38" s="361">
        <f>+ｲ.汚泥!$AU$17</f>
        <v>0</v>
      </c>
      <c r="I38" s="361">
        <f>+ｳ.廃油!$AU$17</f>
        <v>0</v>
      </c>
      <c r="J38" s="361">
        <f>+ｴ.廃酸!$AU$17</f>
        <v>0</v>
      </c>
      <c r="K38" s="361">
        <f>+ｵ.廃ｱﾙｶﾘ!$AU$17</f>
        <v>0</v>
      </c>
      <c r="L38" s="361">
        <f>+ｶ.廃ﾌﾟﾗ類!$AU$14</f>
        <v>0</v>
      </c>
      <c r="M38" s="361">
        <f>+ｷ.紙くず!$AU$17</f>
        <v>0</v>
      </c>
      <c r="N38" s="361">
        <f>+ｸ.木くず!$AU$17</f>
        <v>0</v>
      </c>
      <c r="O38" s="361">
        <f>+ｹ.繊維くず!$AU$17</f>
        <v>0</v>
      </c>
      <c r="P38" s="361">
        <f>+ｺ.動植物性残さ!$AU$17</f>
        <v>0</v>
      </c>
      <c r="Q38" s="361">
        <f>+ｻ.動物系固形不要物!$AU$17</f>
        <v>0</v>
      </c>
      <c r="R38" s="361">
        <f>+ｼ.ｺﾞﾑくず!$AU$17</f>
        <v>0</v>
      </c>
      <c r="S38" s="361">
        <f>+ｽ.金属くず!$AU$17</f>
        <v>0</v>
      </c>
      <c r="T38" s="361">
        <f>+ｾ.ｶﾞﾗｽ･ｺﾝｸﾘ･陶磁器くず!$AU$17</f>
        <v>0</v>
      </c>
      <c r="U38" s="361">
        <f>+ｿ.鉱さい!$AU$17</f>
        <v>0</v>
      </c>
      <c r="V38" s="361">
        <f>+ﾀ.がれき類!$AU$17</f>
        <v>0</v>
      </c>
      <c r="W38" s="361">
        <f>+ﾁ.動物のふん尿!$AU$17</f>
        <v>0</v>
      </c>
      <c r="X38" s="361">
        <f>+ﾂ.動物の死体!$AU$17</f>
        <v>0</v>
      </c>
      <c r="Y38" s="361">
        <f>+ﾃ.ばいじん!$AU$17</f>
        <v>0</v>
      </c>
      <c r="Z38" s="362">
        <f>+ﾄ.混合廃棄物その他!$AU$17</f>
        <v>0</v>
      </c>
      <c r="AA38" s="363">
        <f t="shared" si="4"/>
        <v>0</v>
      </c>
    </row>
    <row r="39" spans="2:27" ht="20.45" customHeight="1">
      <c r="B39" s="169" t="s">
        <v>230</v>
      </c>
      <c r="C39" s="124"/>
      <c r="D39" s="208"/>
      <c r="E39" s="204"/>
      <c r="F39" s="201" t="s">
        <v>260</v>
      </c>
      <c r="G39" s="361">
        <f>+ｱ.燃え殻!$AU$18</f>
        <v>0</v>
      </c>
      <c r="H39" s="361">
        <f>+ｲ.汚泥!$AU$18</f>
        <v>0</v>
      </c>
      <c r="I39" s="361">
        <f>+ｳ.廃油!$AU$18</f>
        <v>0</v>
      </c>
      <c r="J39" s="361">
        <f>+ｴ.廃酸!$AU$18</f>
        <v>0</v>
      </c>
      <c r="K39" s="361">
        <f>+ｵ.廃ｱﾙｶﾘ!$AU$18</f>
        <v>0</v>
      </c>
      <c r="L39" s="361">
        <f>+ｶ.廃ﾌﾟﾗ類!$AU$15</f>
        <v>0</v>
      </c>
      <c r="M39" s="361">
        <f>+ｷ.紙くず!$AU$18</f>
        <v>0</v>
      </c>
      <c r="N39" s="361">
        <f>+ｸ.木くず!$AU$18</f>
        <v>0</v>
      </c>
      <c r="O39" s="361">
        <f>+ｹ.繊維くず!$AU$18</f>
        <v>0</v>
      </c>
      <c r="P39" s="361">
        <f>+ｺ.動植物性残さ!$AU$18</f>
        <v>0</v>
      </c>
      <c r="Q39" s="361">
        <f>+ｻ.動物系固形不要物!$AU$18</f>
        <v>0</v>
      </c>
      <c r="R39" s="361">
        <f>+ｼ.ｺﾞﾑくず!$AU$18</f>
        <v>0</v>
      </c>
      <c r="S39" s="361">
        <f>+ｽ.金属くず!$AU$18</f>
        <v>0</v>
      </c>
      <c r="T39" s="361">
        <f>+ｾ.ｶﾞﾗｽ･ｺﾝｸﾘ･陶磁器くず!$AU$18</f>
        <v>0</v>
      </c>
      <c r="U39" s="361">
        <f>+ｿ.鉱さい!$AU$18</f>
        <v>0</v>
      </c>
      <c r="V39" s="361">
        <f>+ﾀ.がれき類!$AU$18</f>
        <v>0</v>
      </c>
      <c r="W39" s="361">
        <f>+ﾁ.動物のふん尿!$AU$18</f>
        <v>0</v>
      </c>
      <c r="X39" s="361">
        <f>+ﾂ.動物の死体!$AU$18</f>
        <v>0</v>
      </c>
      <c r="Y39" s="361">
        <f>+ﾃ.ばいじん!$AU$18</f>
        <v>0</v>
      </c>
      <c r="Z39" s="362">
        <f>+ﾄ.混合廃棄物その他!$AU$18</f>
        <v>0</v>
      </c>
      <c r="AA39" s="363">
        <f t="shared" si="4"/>
        <v>0</v>
      </c>
    </row>
    <row r="40" spans="2:27" ht="20.45" customHeight="1" thickBot="1">
      <c r="B40" s="169" t="s">
        <v>231</v>
      </c>
      <c r="C40" s="213"/>
      <c r="D40" s="214"/>
      <c r="E40" s="215" t="s">
        <v>264</v>
      </c>
      <c r="F40" s="381"/>
      <c r="G40" s="364">
        <f>+ｱ.燃え殻!$AO$21</f>
        <v>0</v>
      </c>
      <c r="H40" s="364">
        <f>+ｲ.汚泥!$AO$21</f>
        <v>0</v>
      </c>
      <c r="I40" s="364">
        <f>+ｳ.廃油!$AO$21</f>
        <v>0</v>
      </c>
      <c r="J40" s="364">
        <f>+ｴ.廃酸!$AO$21</f>
        <v>0</v>
      </c>
      <c r="K40" s="364">
        <f>+ｵ.廃ｱﾙｶﾘ!$AO$21</f>
        <v>0</v>
      </c>
      <c r="L40" s="364">
        <f>+ｶ.廃ﾌﾟﾗ類!$AO$21</f>
        <v>0</v>
      </c>
      <c r="M40" s="364">
        <f>+ｷ.紙くず!$AO$21</f>
        <v>0</v>
      </c>
      <c r="N40" s="364">
        <f>+ｸ.木くず!$AO$21</f>
        <v>0</v>
      </c>
      <c r="O40" s="364">
        <f>+ｹ.繊維くず!$AO$21</f>
        <v>0</v>
      </c>
      <c r="P40" s="364">
        <f>+ｺ.動植物性残さ!$AO$21</f>
        <v>0</v>
      </c>
      <c r="Q40" s="364">
        <f>+ｻ.動物系固形不要物!$AO$21</f>
        <v>0</v>
      </c>
      <c r="R40" s="364">
        <f>+ｼ.ｺﾞﾑくず!$AO$21</f>
        <v>0</v>
      </c>
      <c r="S40" s="364">
        <f>+ｽ.金属くず!$AO$21</f>
        <v>0</v>
      </c>
      <c r="T40" s="364">
        <f>+ｾ.ｶﾞﾗｽ･ｺﾝｸﾘ･陶磁器くず!$AO$21</f>
        <v>0</v>
      </c>
      <c r="U40" s="364">
        <f>+ｿ.鉱さい!$AO$21</f>
        <v>0</v>
      </c>
      <c r="V40" s="364">
        <f>+ﾀ.がれき類!$AO$21</f>
        <v>0</v>
      </c>
      <c r="W40" s="364">
        <f>+ﾁ.動物のふん尿!$AO$21</f>
        <v>0</v>
      </c>
      <c r="X40" s="364">
        <f>+ﾂ.動物の死体!$AO$21</f>
        <v>0</v>
      </c>
      <c r="Y40" s="364">
        <f>+ﾃ.ばいじん!$AO$21</f>
        <v>0</v>
      </c>
      <c r="Z40" s="365">
        <f>+ﾄ.混合廃棄物その他!$AO$21</f>
        <v>0</v>
      </c>
      <c r="AA40" s="366">
        <f>SUM(G40:Z40)</f>
        <v>0</v>
      </c>
    </row>
    <row r="41" spans="2:27" ht="20.45" customHeight="1">
      <c r="B41" s="167"/>
      <c r="C41" s="721" t="s">
        <v>173</v>
      </c>
      <c r="D41" s="123" t="s">
        <v>179</v>
      </c>
      <c r="E41" s="728" t="s">
        <v>236</v>
      </c>
      <c r="F41" s="729"/>
      <c r="G41" s="367">
        <f t="shared" ref="G41:Z41" si="8">+G42+G46</f>
        <v>0</v>
      </c>
      <c r="H41" s="367">
        <f t="shared" si="8"/>
        <v>0</v>
      </c>
      <c r="I41" s="367">
        <f t="shared" si="8"/>
        <v>0</v>
      </c>
      <c r="J41" s="367">
        <f t="shared" si="8"/>
        <v>0</v>
      </c>
      <c r="K41" s="367">
        <f t="shared" si="8"/>
        <v>0</v>
      </c>
      <c r="L41" s="367">
        <f t="shared" si="8"/>
        <v>78.8</v>
      </c>
      <c r="M41" s="367">
        <f t="shared" si="8"/>
        <v>67</v>
      </c>
      <c r="N41" s="367">
        <f t="shared" si="8"/>
        <v>271.60000000000002</v>
      </c>
      <c r="O41" s="367">
        <f t="shared" si="8"/>
        <v>0.9</v>
      </c>
      <c r="P41" s="367">
        <f t="shared" si="8"/>
        <v>0</v>
      </c>
      <c r="Q41" s="367">
        <f t="shared" si="8"/>
        <v>0</v>
      </c>
      <c r="R41" s="367">
        <f t="shared" si="8"/>
        <v>0</v>
      </c>
      <c r="S41" s="367">
        <f t="shared" si="8"/>
        <v>100.6</v>
      </c>
      <c r="T41" s="367">
        <f t="shared" si="8"/>
        <v>183</v>
      </c>
      <c r="U41" s="367">
        <f t="shared" si="8"/>
        <v>0</v>
      </c>
      <c r="V41" s="367">
        <f t="shared" si="8"/>
        <v>340.7</v>
      </c>
      <c r="W41" s="367">
        <f t="shared" si="8"/>
        <v>0</v>
      </c>
      <c r="X41" s="367">
        <f t="shared" si="8"/>
        <v>0</v>
      </c>
      <c r="Y41" s="367">
        <f t="shared" si="8"/>
        <v>0</v>
      </c>
      <c r="Z41" s="368">
        <f t="shared" si="8"/>
        <v>128.9</v>
      </c>
      <c r="AA41" s="369">
        <f t="shared" si="4"/>
        <v>1171.5</v>
      </c>
    </row>
    <row r="42" spans="2:27" ht="20.45" customHeight="1">
      <c r="B42" s="167"/>
      <c r="C42" s="721"/>
      <c r="D42" s="207"/>
      <c r="E42" s="205" t="s">
        <v>262</v>
      </c>
      <c r="F42" s="383"/>
      <c r="G42" s="358">
        <f t="shared" ref="G42:Z42" si="9">SUM(G43:G45)</f>
        <v>0</v>
      </c>
      <c r="H42" s="358">
        <f t="shared" si="9"/>
        <v>0</v>
      </c>
      <c r="I42" s="358">
        <f t="shared" si="9"/>
        <v>0</v>
      </c>
      <c r="J42" s="358">
        <f t="shared" si="9"/>
        <v>0</v>
      </c>
      <c r="K42" s="358">
        <f t="shared" si="9"/>
        <v>0</v>
      </c>
      <c r="L42" s="358">
        <f t="shared" si="9"/>
        <v>78.599999999999994</v>
      </c>
      <c r="M42" s="358">
        <f t="shared" si="9"/>
        <v>67</v>
      </c>
      <c r="N42" s="358">
        <f t="shared" si="9"/>
        <v>271.60000000000002</v>
      </c>
      <c r="O42" s="358">
        <f t="shared" si="9"/>
        <v>0.9</v>
      </c>
      <c r="P42" s="358">
        <f t="shared" si="9"/>
        <v>0</v>
      </c>
      <c r="Q42" s="358">
        <f t="shared" si="9"/>
        <v>0</v>
      </c>
      <c r="R42" s="358">
        <f t="shared" si="9"/>
        <v>0</v>
      </c>
      <c r="S42" s="358">
        <f t="shared" si="9"/>
        <v>100.6</v>
      </c>
      <c r="T42" s="358">
        <f t="shared" si="9"/>
        <v>180.6</v>
      </c>
      <c r="U42" s="358">
        <f t="shared" si="9"/>
        <v>0</v>
      </c>
      <c r="V42" s="358">
        <f t="shared" si="9"/>
        <v>333.2</v>
      </c>
      <c r="W42" s="358">
        <f t="shared" si="9"/>
        <v>0</v>
      </c>
      <c r="X42" s="358">
        <f t="shared" si="9"/>
        <v>0</v>
      </c>
      <c r="Y42" s="358">
        <f t="shared" si="9"/>
        <v>0</v>
      </c>
      <c r="Z42" s="359">
        <f t="shared" si="9"/>
        <v>128.9</v>
      </c>
      <c r="AA42" s="360">
        <f t="shared" si="4"/>
        <v>1161.4000000000001</v>
      </c>
    </row>
    <row r="43" spans="2:27" ht="20.45" customHeight="1">
      <c r="B43" s="167"/>
      <c r="C43" s="721"/>
      <c r="D43" s="208"/>
      <c r="E43" s="203"/>
      <c r="F43" s="201" t="s">
        <v>235</v>
      </c>
      <c r="G43" s="361">
        <f>+ｱ.燃え殻!$AA$28</f>
        <v>0</v>
      </c>
      <c r="H43" s="361">
        <f>+ｲ.汚泥!$AA$28</f>
        <v>0</v>
      </c>
      <c r="I43" s="361">
        <f>+ｳ.廃油!$AA$28</f>
        <v>0</v>
      </c>
      <c r="J43" s="361">
        <f>+ｴ.廃酸!$AA$28</f>
        <v>0</v>
      </c>
      <c r="K43" s="361">
        <f>+ｵ.廃ｱﾙｶﾘ!$AA$28</f>
        <v>0</v>
      </c>
      <c r="L43" s="361">
        <f>+ｶ.廃ﾌﾟﾗ類!$AA$28</f>
        <v>78.599999999999994</v>
      </c>
      <c r="M43" s="361">
        <f>+ｷ.紙くず!$AA$28</f>
        <v>67</v>
      </c>
      <c r="N43" s="361">
        <f>+ｸ.木くず!$AA$28</f>
        <v>271.60000000000002</v>
      </c>
      <c r="O43" s="361">
        <f>+ｹ.繊維くず!$AA$28</f>
        <v>0.9</v>
      </c>
      <c r="P43" s="361">
        <f>+ｺ.動植物性残さ!$AA$28</f>
        <v>0</v>
      </c>
      <c r="Q43" s="361">
        <f>+ｻ.動物系固形不要物!$AA$28</f>
        <v>0</v>
      </c>
      <c r="R43" s="361">
        <f>+ｼ.ｺﾞﾑくず!$AA$28</f>
        <v>0</v>
      </c>
      <c r="S43" s="361">
        <f>+ｽ.金属くず!$AA$28</f>
        <v>100.6</v>
      </c>
      <c r="T43" s="361">
        <f>+ｾ.ｶﾞﾗｽ･ｺﾝｸﾘ･陶磁器くず!$AA$28</f>
        <v>180.6</v>
      </c>
      <c r="U43" s="361">
        <f>+ｿ.鉱さい!$AA$28</f>
        <v>0</v>
      </c>
      <c r="V43" s="361">
        <f>+ﾀ.がれき類!$AA$28</f>
        <v>333.2</v>
      </c>
      <c r="W43" s="361">
        <f>+ﾁ.動物のふん尿!$AA$28</f>
        <v>0</v>
      </c>
      <c r="X43" s="361">
        <f>+ﾂ.動物の死体!$AA$28</f>
        <v>0</v>
      </c>
      <c r="Y43" s="361">
        <f>+ﾃ.ばいじん!$AA$28</f>
        <v>0</v>
      </c>
      <c r="Z43" s="362">
        <f>+ﾄ.混合廃棄物その他!$AA$28</f>
        <v>128.9</v>
      </c>
      <c r="AA43" s="363">
        <f t="shared" si="4"/>
        <v>1161.4000000000001</v>
      </c>
    </row>
    <row r="44" spans="2:27" ht="20.45" customHeight="1">
      <c r="B44" s="167"/>
      <c r="C44" s="721"/>
      <c r="D44" s="208"/>
      <c r="E44" s="203"/>
      <c r="F44" s="201" t="s">
        <v>261</v>
      </c>
      <c r="G44" s="361">
        <f>+ｱ.燃え殻!$AA$29</f>
        <v>0</v>
      </c>
      <c r="H44" s="361">
        <f>+ｲ.汚泥!$AA$29</f>
        <v>0</v>
      </c>
      <c r="I44" s="361">
        <f>+ｳ.廃油!$AA$29</f>
        <v>0</v>
      </c>
      <c r="J44" s="361">
        <f>+ｴ.廃酸!$AA$29</f>
        <v>0</v>
      </c>
      <c r="K44" s="361">
        <f>+ｵ.廃ｱﾙｶﾘ!$AA$29</f>
        <v>0</v>
      </c>
      <c r="L44" s="361">
        <f>+ｶ.廃ﾌﾟﾗ類!$AA$29</f>
        <v>0</v>
      </c>
      <c r="M44" s="361">
        <f>+ｷ.紙くず!$AA$29</f>
        <v>0</v>
      </c>
      <c r="N44" s="361">
        <f>+ｸ.木くず!$AA$29</f>
        <v>0</v>
      </c>
      <c r="O44" s="361">
        <f>+ｹ.繊維くず!$AA$29</f>
        <v>0</v>
      </c>
      <c r="P44" s="361">
        <f>+ｺ.動植物性残さ!$AA$29</f>
        <v>0</v>
      </c>
      <c r="Q44" s="361">
        <f>+ｻ.動物系固形不要物!$AA$29</f>
        <v>0</v>
      </c>
      <c r="R44" s="361">
        <f>+ｼ.ｺﾞﾑくず!$AA$29</f>
        <v>0</v>
      </c>
      <c r="S44" s="361">
        <f>+ｽ.金属くず!$AA$29</f>
        <v>0</v>
      </c>
      <c r="T44" s="361">
        <f>+ｾ.ｶﾞﾗｽ･ｺﾝｸﾘ･陶磁器くず!$AA$29</f>
        <v>0</v>
      </c>
      <c r="U44" s="361">
        <f>+ｿ.鉱さい!$AA$29</f>
        <v>0</v>
      </c>
      <c r="V44" s="361">
        <f>+ﾀ.がれき類!$AA$29</f>
        <v>0</v>
      </c>
      <c r="W44" s="361">
        <f>+ﾁ.動物のふん尿!$AA$29</f>
        <v>0</v>
      </c>
      <c r="X44" s="361">
        <f>+ﾂ.動物の死体!$AA$29</f>
        <v>0</v>
      </c>
      <c r="Y44" s="361">
        <f>+ﾃ.ばいじん!$AA$29</f>
        <v>0</v>
      </c>
      <c r="Z44" s="362">
        <f>+ﾄ.混合廃棄物その他!$AA$29</f>
        <v>0</v>
      </c>
      <c r="AA44" s="363">
        <f t="shared" si="4"/>
        <v>0</v>
      </c>
    </row>
    <row r="45" spans="2:27" ht="20.45" customHeight="1">
      <c r="B45" s="167"/>
      <c r="C45" s="721"/>
      <c r="D45" s="208"/>
      <c r="E45" s="204"/>
      <c r="F45" s="202" t="s">
        <v>260</v>
      </c>
      <c r="G45" s="361">
        <f>+ｱ.燃え殻!$AA$30</f>
        <v>0</v>
      </c>
      <c r="H45" s="361">
        <f>+ｲ.汚泥!$AA$30</f>
        <v>0</v>
      </c>
      <c r="I45" s="361">
        <f>+ｳ.廃油!$AA$30</f>
        <v>0</v>
      </c>
      <c r="J45" s="361">
        <f>+ｴ.廃酸!$AA$30</f>
        <v>0</v>
      </c>
      <c r="K45" s="361">
        <f>+ｵ.廃ｱﾙｶﾘ!$AA$30</f>
        <v>0</v>
      </c>
      <c r="L45" s="361">
        <f>+ｶ.廃ﾌﾟﾗ類!$AA$30</f>
        <v>0</v>
      </c>
      <c r="M45" s="361">
        <f>+ｷ.紙くず!$AA$30</f>
        <v>0</v>
      </c>
      <c r="N45" s="361">
        <f>+ｸ.木くず!$AA$30</f>
        <v>0</v>
      </c>
      <c r="O45" s="361">
        <f>+ｹ.繊維くず!$AA$30</f>
        <v>0</v>
      </c>
      <c r="P45" s="361">
        <f>+ｺ.動植物性残さ!$AA$30</f>
        <v>0</v>
      </c>
      <c r="Q45" s="361">
        <f>+ｻ.動物系固形不要物!$AA$30</f>
        <v>0</v>
      </c>
      <c r="R45" s="361">
        <f>+ｼ.ｺﾞﾑくず!$AA$30</f>
        <v>0</v>
      </c>
      <c r="S45" s="361">
        <f>+ｽ.金属くず!$AA$30</f>
        <v>0</v>
      </c>
      <c r="T45" s="361">
        <f>+ｾ.ｶﾞﾗｽ･ｺﾝｸﾘ･陶磁器くず!$AA$30</f>
        <v>0</v>
      </c>
      <c r="U45" s="361">
        <f>+ｿ.鉱さい!$AA$30</f>
        <v>0</v>
      </c>
      <c r="V45" s="361">
        <f>+ﾀ.がれき類!$AA$30</f>
        <v>0</v>
      </c>
      <c r="W45" s="361">
        <f>+ﾁ.動物のふん尿!$AA$30</f>
        <v>0</v>
      </c>
      <c r="X45" s="361">
        <f>+ﾂ.動物の死体!$AA$30</f>
        <v>0</v>
      </c>
      <c r="Y45" s="361">
        <f>+ﾃ.ばいじん!$AA$30</f>
        <v>0</v>
      </c>
      <c r="Z45" s="362">
        <f>+ﾄ.混合廃棄物その他!$AA$30</f>
        <v>0</v>
      </c>
      <c r="AA45" s="363">
        <f t="shared" si="4"/>
        <v>0</v>
      </c>
    </row>
    <row r="46" spans="2:27" ht="20.45" customHeight="1" thickBot="1">
      <c r="B46" s="167"/>
      <c r="C46" s="722"/>
      <c r="D46" s="209"/>
      <c r="E46" s="206" t="s">
        <v>263</v>
      </c>
      <c r="F46" s="383"/>
      <c r="G46" s="364">
        <f>+ｱ.燃え殻!$R$33</f>
        <v>0</v>
      </c>
      <c r="H46" s="364">
        <f>+ｲ.汚泥!$R$33</f>
        <v>0</v>
      </c>
      <c r="I46" s="364">
        <f>+ｳ.廃油!$R$33</f>
        <v>0</v>
      </c>
      <c r="J46" s="364">
        <f>+ｴ.廃酸!$R$33</f>
        <v>0</v>
      </c>
      <c r="K46" s="364">
        <f>+ｵ.廃ｱﾙｶﾘ!$R$33</f>
        <v>0</v>
      </c>
      <c r="L46" s="364">
        <f>+ｶ.廃ﾌﾟﾗ類!$R$33</f>
        <v>0.2</v>
      </c>
      <c r="M46" s="364">
        <f>+ｷ.紙くず!$R$33</f>
        <v>0</v>
      </c>
      <c r="N46" s="364">
        <f>+ｸ.木くず!$R$33</f>
        <v>0</v>
      </c>
      <c r="O46" s="364">
        <f>+ｹ.繊維くず!$R$33</f>
        <v>0</v>
      </c>
      <c r="P46" s="364">
        <f>+ｺ.動植物性残さ!$R$33</f>
        <v>0</v>
      </c>
      <c r="Q46" s="364">
        <f>+ｻ.動物系固形不要物!$R$33</f>
        <v>0</v>
      </c>
      <c r="R46" s="364">
        <f>+ｼ.ｺﾞﾑくず!$R$33</f>
        <v>0</v>
      </c>
      <c r="S46" s="364">
        <f>+ｽ.金属くず!$R$33</f>
        <v>0</v>
      </c>
      <c r="T46" s="364">
        <f>+ｾ.ｶﾞﾗｽ･ｺﾝｸﾘ･陶磁器くず!$R$33</f>
        <v>2.4000000000000057</v>
      </c>
      <c r="U46" s="364">
        <f>+ｿ.鉱さい!$R$33</f>
        <v>0</v>
      </c>
      <c r="V46" s="364">
        <f>+ﾀ.がれき類!$R$33</f>
        <v>7.5</v>
      </c>
      <c r="W46" s="364">
        <f>+ﾁ.動物のふん尿!$R$33</f>
        <v>0</v>
      </c>
      <c r="X46" s="364">
        <f>+ﾂ.動物の死体!$R$33</f>
        <v>0</v>
      </c>
      <c r="Y46" s="364">
        <f>+ﾃ.ばいじん!$R$33</f>
        <v>0</v>
      </c>
      <c r="Z46" s="365">
        <f>+ﾄ.混合廃棄物その他!$R$33</f>
        <v>0</v>
      </c>
      <c r="AA46" s="366">
        <f>SUM(G46:Z46)</f>
        <v>10.100000000000005</v>
      </c>
    </row>
    <row r="47" spans="2:27" ht="20.45" customHeight="1">
      <c r="B47" s="167"/>
      <c r="C47" s="122" t="s">
        <v>237</v>
      </c>
      <c r="D47" s="726" t="s">
        <v>294</v>
      </c>
      <c r="E47" s="726"/>
      <c r="F47" s="727"/>
      <c r="G47" s="370">
        <f>+ｱ.燃え殻!$AL$27</f>
        <v>0</v>
      </c>
      <c r="H47" s="370">
        <f>+ｲ.汚泥!$AL$27</f>
        <v>0</v>
      </c>
      <c r="I47" s="370">
        <f>+ｳ.廃油!$AL$27</f>
        <v>0</v>
      </c>
      <c r="J47" s="370">
        <f>+ｴ.廃酸!$AL$27</f>
        <v>0</v>
      </c>
      <c r="K47" s="370">
        <f>+ｵ.廃ｱﾙｶﾘ!$AL$27</f>
        <v>0</v>
      </c>
      <c r="L47" s="370">
        <f>+ｶ.廃ﾌﾟﾗ類!$AL$27</f>
        <v>78.8</v>
      </c>
      <c r="M47" s="370">
        <f>+ｷ.紙くず!$AL$27</f>
        <v>67</v>
      </c>
      <c r="N47" s="370">
        <f>+ｸ.木くず!$AL$27</f>
        <v>271.60000000000002</v>
      </c>
      <c r="O47" s="370">
        <f>+ｹ.繊維くず!$AL$27</f>
        <v>0.9</v>
      </c>
      <c r="P47" s="370">
        <f>+ｺ.動植物性残さ!$AL$27</f>
        <v>0</v>
      </c>
      <c r="Q47" s="370">
        <f>+ｻ.動物系固形不要物!$AL$27</f>
        <v>0</v>
      </c>
      <c r="R47" s="370">
        <f>+ｼ.ｺﾞﾑくず!$AL$27</f>
        <v>0</v>
      </c>
      <c r="S47" s="370">
        <f>+ｽ.金属くず!$AL$27</f>
        <v>100.6</v>
      </c>
      <c r="T47" s="370">
        <f>+ｾ.ｶﾞﾗｽ･ｺﾝｸﾘ･陶磁器くず!$AL$27</f>
        <v>183</v>
      </c>
      <c r="U47" s="370">
        <f>+ｿ.鉱さい!$AL$27</f>
        <v>0</v>
      </c>
      <c r="V47" s="370">
        <f>+ﾀ.がれき類!$AL$27</f>
        <v>340.7</v>
      </c>
      <c r="W47" s="370">
        <f>+ﾁ.動物のふん尿!$AL$27</f>
        <v>0</v>
      </c>
      <c r="X47" s="370">
        <f>+ﾂ.動物の死体!$AL$27</f>
        <v>0</v>
      </c>
      <c r="Y47" s="370">
        <f>+ﾃ.ばいじん!$AL$27</f>
        <v>0</v>
      </c>
      <c r="Z47" s="371">
        <f>+ﾄ.混合廃棄物その他!$AL$27</f>
        <v>128.9</v>
      </c>
      <c r="AA47" s="372">
        <f t="shared" si="4"/>
        <v>1171.5</v>
      </c>
    </row>
    <row r="48" spans="2:27" ht="20.45" customHeight="1">
      <c r="B48" s="167"/>
      <c r="C48" s="173"/>
      <c r="D48" s="172" t="s">
        <v>188</v>
      </c>
      <c r="E48" s="703" t="s">
        <v>238</v>
      </c>
      <c r="F48" s="704"/>
      <c r="G48" s="373">
        <f>+ｱ.燃え殻!$AL$30</f>
        <v>0</v>
      </c>
      <c r="H48" s="373">
        <f>+ｲ.汚泥!$AL$30</f>
        <v>0</v>
      </c>
      <c r="I48" s="373">
        <f>+ｳ.廃油!$AL$30</f>
        <v>0</v>
      </c>
      <c r="J48" s="373">
        <f>+ｴ.廃酸!$AL$30</f>
        <v>0</v>
      </c>
      <c r="K48" s="373">
        <f>+ｵ.廃ｱﾙｶﾘ!$AL$30</f>
        <v>0</v>
      </c>
      <c r="L48" s="373">
        <f>+ｶ.廃ﾌﾟﾗ類!$AL$30</f>
        <v>78.599999999999994</v>
      </c>
      <c r="M48" s="373">
        <f>+ｷ.紙くず!$AL$30</f>
        <v>67</v>
      </c>
      <c r="N48" s="373">
        <f>+ｸ.木くず!$AL$30</f>
        <v>271.60000000000002</v>
      </c>
      <c r="O48" s="373">
        <f>+ｹ.繊維くず!$AL$30</f>
        <v>0.9</v>
      </c>
      <c r="P48" s="373">
        <f>+ｺ.動植物性残さ!$AL$30</f>
        <v>0</v>
      </c>
      <c r="Q48" s="373">
        <f>+ｻ.動物系固形不要物!$AL$30</f>
        <v>0</v>
      </c>
      <c r="R48" s="373">
        <f>+ｼ.ｺﾞﾑくず!$AL$30</f>
        <v>0</v>
      </c>
      <c r="S48" s="373">
        <f>+ｽ.金属くず!$AL$30</f>
        <v>100.6</v>
      </c>
      <c r="T48" s="373">
        <f>+ｾ.ｶﾞﾗｽ･ｺﾝｸﾘ･陶磁器くず!$AL$30</f>
        <v>180.6</v>
      </c>
      <c r="U48" s="373">
        <f>+ｿ.鉱さい!$AL$30</f>
        <v>0</v>
      </c>
      <c r="V48" s="373">
        <f>+ﾀ.がれき類!$AL$30</f>
        <v>235.5</v>
      </c>
      <c r="W48" s="373">
        <f>+ﾁ.動物のふん尿!$AL$30</f>
        <v>0</v>
      </c>
      <c r="X48" s="373">
        <f>+ﾂ.動物の死体!$AL$30</f>
        <v>0</v>
      </c>
      <c r="Y48" s="373">
        <f>+ﾃ.ばいじん!$AL$30</f>
        <v>0</v>
      </c>
      <c r="Z48" s="374">
        <f>+ﾄ.混合廃棄物その他!$AL$30</f>
        <v>128.9</v>
      </c>
      <c r="AA48" s="375">
        <f t="shared" si="4"/>
        <v>1063.7</v>
      </c>
    </row>
    <row r="49" spans="2:27" ht="20.45" customHeight="1">
      <c r="B49" s="167"/>
      <c r="C49" s="173"/>
      <c r="D49" s="409" t="s">
        <v>190</v>
      </c>
      <c r="E49" s="713" t="s">
        <v>239</v>
      </c>
      <c r="F49" s="714"/>
      <c r="G49" s="422">
        <f>+ｱ.燃え殻!$AS$24</f>
        <v>0</v>
      </c>
      <c r="H49" s="422">
        <f>+ｲ.汚泥!$AS$24</f>
        <v>0</v>
      </c>
      <c r="I49" s="422">
        <f>+ｳ.廃油!$AS$24</f>
        <v>0</v>
      </c>
      <c r="J49" s="422">
        <f>+ｴ.廃酸!$AS$24</f>
        <v>0</v>
      </c>
      <c r="K49" s="422">
        <f>+ｵ.廃ｱﾙｶﾘ!$AS$24</f>
        <v>0</v>
      </c>
      <c r="L49" s="422">
        <f>+ｶ.廃ﾌﾟﾗ類!$AS$24</f>
        <v>78.599999999999994</v>
      </c>
      <c r="M49" s="422">
        <f>+ｷ.紙くず!$AS$24</f>
        <v>67</v>
      </c>
      <c r="N49" s="422">
        <f>+ｸ.木くず!$AS$24</f>
        <v>271.60000000000002</v>
      </c>
      <c r="O49" s="422">
        <f>+ｹ.繊維くず!$AS$24</f>
        <v>0.9</v>
      </c>
      <c r="P49" s="422">
        <f>+ｺ.動植物性残さ!$AS$24</f>
        <v>0</v>
      </c>
      <c r="Q49" s="422">
        <f>+ｻ.動物系固形不要物!$AS$24</f>
        <v>0</v>
      </c>
      <c r="R49" s="422">
        <f>+ｼ.ｺﾞﾑくず!$AS$24</f>
        <v>0</v>
      </c>
      <c r="S49" s="422">
        <f>+ｽ.金属くず!$AS$24</f>
        <v>100.6</v>
      </c>
      <c r="T49" s="422">
        <f>+ｾ.ｶﾞﾗｽ･ｺﾝｸﾘ･陶磁器くず!$AS$24</f>
        <v>180.6</v>
      </c>
      <c r="U49" s="422">
        <f>+ｿ.鉱さい!$AS$24</f>
        <v>0</v>
      </c>
      <c r="V49" s="422">
        <f>+ﾀ.がれき類!$AS$24</f>
        <v>333.2</v>
      </c>
      <c r="W49" s="422">
        <f>+ﾁ.動物のふん尿!$AS$24</f>
        <v>0</v>
      </c>
      <c r="X49" s="422">
        <f>+ﾂ.動物の死体!$AS$24</f>
        <v>0</v>
      </c>
      <c r="Y49" s="422">
        <f>+ﾃ.ばいじん!$AS$24</f>
        <v>0</v>
      </c>
      <c r="Z49" s="423">
        <f>+ﾄ.混合廃棄物その他!$AS$24</f>
        <v>128.9</v>
      </c>
      <c r="AA49" s="424">
        <f t="shared" si="4"/>
        <v>1161.4000000000001</v>
      </c>
    </row>
    <row r="50" spans="2:27" ht="20.45" customHeight="1">
      <c r="B50" s="167"/>
      <c r="C50" s="173"/>
      <c r="D50" s="410"/>
      <c r="E50" s="730" t="s">
        <v>449</v>
      </c>
      <c r="F50" s="731"/>
      <c r="G50" s="411"/>
      <c r="H50" s="411"/>
      <c r="I50" s="411"/>
      <c r="J50" s="411"/>
      <c r="K50" s="411"/>
      <c r="L50" s="376">
        <f>ｶ.廃ﾌﾟﾗ類!AU18</f>
        <v>19.7</v>
      </c>
      <c r="M50" s="411"/>
      <c r="N50" s="411"/>
      <c r="O50" s="411"/>
      <c r="P50" s="411"/>
      <c r="Q50" s="411"/>
      <c r="R50" s="411"/>
      <c r="S50" s="411"/>
      <c r="T50" s="411"/>
      <c r="U50" s="411"/>
      <c r="V50" s="411"/>
      <c r="W50" s="411"/>
      <c r="X50" s="411"/>
      <c r="Y50" s="411"/>
      <c r="Z50" s="433"/>
      <c r="AA50" s="377">
        <f t="shared" si="4"/>
        <v>19.7</v>
      </c>
    </row>
    <row r="51" spans="2:27" ht="20.45" customHeight="1">
      <c r="B51" s="167"/>
      <c r="C51" s="173"/>
      <c r="D51" s="410"/>
      <c r="E51" s="732" t="s">
        <v>450</v>
      </c>
      <c r="F51" s="699"/>
      <c r="G51" s="415"/>
      <c r="H51" s="415"/>
      <c r="I51" s="415"/>
      <c r="J51" s="415"/>
      <c r="K51" s="415"/>
      <c r="L51" s="376">
        <f>ｶ.廃ﾌﾟﾗ類!AU19</f>
        <v>3.9</v>
      </c>
      <c r="M51" s="415"/>
      <c r="N51" s="415"/>
      <c r="O51" s="415"/>
      <c r="P51" s="415"/>
      <c r="Q51" s="415"/>
      <c r="R51" s="415"/>
      <c r="S51" s="415"/>
      <c r="T51" s="415"/>
      <c r="U51" s="415"/>
      <c r="V51" s="415"/>
      <c r="W51" s="415"/>
      <c r="X51" s="415"/>
      <c r="Y51" s="415"/>
      <c r="Z51" s="433"/>
      <c r="AA51" s="377">
        <f t="shared" si="4"/>
        <v>3.9</v>
      </c>
    </row>
    <row r="52" spans="2:27" ht="20.45" customHeight="1">
      <c r="B52" s="167"/>
      <c r="C52" s="173"/>
      <c r="D52" s="410"/>
      <c r="E52" s="730" t="s">
        <v>451</v>
      </c>
      <c r="F52" s="731"/>
      <c r="G52" s="415"/>
      <c r="H52" s="415"/>
      <c r="I52" s="415"/>
      <c r="J52" s="415"/>
      <c r="K52" s="415"/>
      <c r="L52" s="376">
        <f>ｶ.廃ﾌﾟﾗ類!AU20</f>
        <v>55</v>
      </c>
      <c r="M52" s="415"/>
      <c r="N52" s="415"/>
      <c r="O52" s="415"/>
      <c r="P52" s="415"/>
      <c r="Q52" s="415"/>
      <c r="R52" s="415"/>
      <c r="S52" s="415"/>
      <c r="T52" s="415"/>
      <c r="U52" s="415"/>
      <c r="V52" s="415"/>
      <c r="W52" s="415"/>
      <c r="X52" s="415"/>
      <c r="Y52" s="415"/>
      <c r="Z52" s="433"/>
      <c r="AA52" s="377">
        <f t="shared" si="4"/>
        <v>55</v>
      </c>
    </row>
    <row r="53" spans="2:27" ht="20.45" customHeight="1">
      <c r="B53" s="167"/>
      <c r="C53" s="173"/>
      <c r="D53" s="216"/>
      <c r="E53" s="733" t="s">
        <v>452</v>
      </c>
      <c r="F53" s="734"/>
      <c r="G53" s="419"/>
      <c r="H53" s="419"/>
      <c r="I53" s="419"/>
      <c r="J53" s="419"/>
      <c r="K53" s="419"/>
      <c r="L53" s="425">
        <f>ｶ.廃ﾌﾟﾗ類!AU21</f>
        <v>0</v>
      </c>
      <c r="M53" s="419"/>
      <c r="N53" s="419"/>
      <c r="O53" s="419"/>
      <c r="P53" s="419"/>
      <c r="Q53" s="419"/>
      <c r="R53" s="419"/>
      <c r="S53" s="419"/>
      <c r="T53" s="419"/>
      <c r="U53" s="419"/>
      <c r="V53" s="419"/>
      <c r="W53" s="419"/>
      <c r="X53" s="419"/>
      <c r="Y53" s="419"/>
      <c r="Z53" s="434"/>
      <c r="AA53" s="426">
        <f t="shared" si="4"/>
        <v>0</v>
      </c>
    </row>
    <row r="54" spans="2:27" ht="20.45" customHeight="1">
      <c r="B54" s="167"/>
      <c r="C54" s="173"/>
      <c r="D54" s="410" t="s">
        <v>192</v>
      </c>
      <c r="E54" s="703" t="s">
        <v>432</v>
      </c>
      <c r="F54" s="704"/>
      <c r="G54" s="373">
        <f>+ｱ.燃え殻!$AS$27</f>
        <v>0</v>
      </c>
      <c r="H54" s="373">
        <f>+ｲ.汚泥!$AS$27</f>
        <v>0</v>
      </c>
      <c r="I54" s="373">
        <f>+ｳ.廃油!$AS$27</f>
        <v>0</v>
      </c>
      <c r="J54" s="373">
        <f>+ｴ.廃酸!$AS$27</f>
        <v>0</v>
      </c>
      <c r="K54" s="373">
        <f>+ｵ.廃ｱﾙｶﾘ!$AS$27</f>
        <v>0</v>
      </c>
      <c r="L54" s="373">
        <f>+ｶ.廃ﾌﾟﾗ類!$AS$27</f>
        <v>0</v>
      </c>
      <c r="M54" s="373">
        <f>+ｷ.紙くず!$AS$27</f>
        <v>0</v>
      </c>
      <c r="N54" s="373">
        <f>+ｸ.木くず!$AS$27</f>
        <v>0</v>
      </c>
      <c r="O54" s="373">
        <f>+ｹ.繊維くず!$AS$27</f>
        <v>0</v>
      </c>
      <c r="P54" s="373">
        <f>+ｺ.動植物性残さ!$AS$27</f>
        <v>0</v>
      </c>
      <c r="Q54" s="373">
        <f>+ｻ.動物系固形不要物!$AS$27</f>
        <v>0</v>
      </c>
      <c r="R54" s="373">
        <f>+ｼ.ｺﾞﾑくず!$AS$27</f>
        <v>0</v>
      </c>
      <c r="S54" s="373">
        <f>+ｽ.金属くず!$AS$27</f>
        <v>0</v>
      </c>
      <c r="T54" s="373">
        <f>+ｾ.ｶﾞﾗｽ･ｺﾝｸﾘ･陶磁器くず!$AS$27</f>
        <v>0</v>
      </c>
      <c r="U54" s="373">
        <f>+ｿ.鉱さい!$AS$27</f>
        <v>0</v>
      </c>
      <c r="V54" s="373">
        <f>+ﾀ.がれき類!$AS$27</f>
        <v>0</v>
      </c>
      <c r="W54" s="373">
        <f>+ﾁ.動物のふん尿!$AS$27</f>
        <v>0</v>
      </c>
      <c r="X54" s="373">
        <f>+ﾂ.動物の死体!$AS$27</f>
        <v>0</v>
      </c>
      <c r="Y54" s="373">
        <f>+ﾃ.ばいじん!$AS$27</f>
        <v>0</v>
      </c>
      <c r="Z54" s="374">
        <f>+ﾄ.混合廃棄物その他!$AS$27</f>
        <v>0</v>
      </c>
      <c r="AA54" s="375">
        <f t="shared" si="4"/>
        <v>0</v>
      </c>
    </row>
    <row r="55" spans="2:27" ht="20.45" customHeight="1" thickBot="1">
      <c r="B55" s="168"/>
      <c r="C55" s="174"/>
      <c r="D55" s="412" t="s">
        <v>193</v>
      </c>
      <c r="E55" s="719" t="s">
        <v>433</v>
      </c>
      <c r="F55" s="720"/>
      <c r="G55" s="427">
        <f>+ｱ.燃え殻!$AS$31</f>
        <v>0</v>
      </c>
      <c r="H55" s="427">
        <f>+ｲ.汚泥!$AS$31</f>
        <v>0</v>
      </c>
      <c r="I55" s="427">
        <f>+ｳ.廃油!$AS$31</f>
        <v>0</v>
      </c>
      <c r="J55" s="427">
        <f>+ｴ.廃酸!$AS$31</f>
        <v>0</v>
      </c>
      <c r="K55" s="427">
        <f>+ｵ.廃ｱﾙｶﾘ!$AS$31</f>
        <v>0</v>
      </c>
      <c r="L55" s="427">
        <f>+ｶ.廃ﾌﾟﾗ類!$AS$31</f>
        <v>0</v>
      </c>
      <c r="M55" s="427">
        <f>+ｷ.紙くず!$AS$31</f>
        <v>0</v>
      </c>
      <c r="N55" s="427">
        <f>+ｸ.木くず!$AS$31</f>
        <v>0</v>
      </c>
      <c r="O55" s="427">
        <f>+ｹ.繊維くず!$AS$31</f>
        <v>0</v>
      </c>
      <c r="P55" s="427">
        <f>+ｺ.動植物性残さ!$AS$31</f>
        <v>0</v>
      </c>
      <c r="Q55" s="427">
        <f>+ｻ.動物系固形不要物!$AS$31</f>
        <v>0</v>
      </c>
      <c r="R55" s="427">
        <f>+ｼ.ｺﾞﾑくず!$AS$31</f>
        <v>0</v>
      </c>
      <c r="S55" s="427">
        <f>+ｽ.金属くず!$AS$31</f>
        <v>0</v>
      </c>
      <c r="T55" s="427">
        <f>+ｾ.ｶﾞﾗｽ･ｺﾝｸﾘ･陶磁器くず!$AS$31</f>
        <v>0</v>
      </c>
      <c r="U55" s="427">
        <f>+ｿ.鉱さい!$AS$31</f>
        <v>0</v>
      </c>
      <c r="V55" s="427">
        <f>+ﾀ.がれき類!$AS$31</f>
        <v>0</v>
      </c>
      <c r="W55" s="427">
        <f>+ﾁ.動物のふん尿!$AS$31</f>
        <v>0</v>
      </c>
      <c r="X55" s="427">
        <f>+ﾂ.動物の死体!$AS$31</f>
        <v>0</v>
      </c>
      <c r="Y55" s="427">
        <f>+ﾃ.ばいじん!$AS$31</f>
        <v>0</v>
      </c>
      <c r="Z55" s="428">
        <f>+ﾄ.混合廃棄物その他!$AS$31</f>
        <v>0</v>
      </c>
      <c r="AA55" s="429">
        <f t="shared" si="4"/>
        <v>0</v>
      </c>
    </row>
    <row r="56" spans="2:27" ht="19.899999999999999" customHeight="1">
      <c r="G56" s="9" t="s">
        <v>104</v>
      </c>
    </row>
    <row r="58" spans="2:27" s="406" customFormat="1">
      <c r="G58" s="406">
        <f>IF(ｱ.燃え殻!$P$16="エラー！：⑥残さ物量があるのに、④自ら中間処理した量がゼロになっています",1,0)</f>
        <v>0</v>
      </c>
      <c r="H58" s="406">
        <f>IF(ｲ.汚泥!$P$16="エラー！：⑥残さ物量があるのに、④自ら中間処理した量がゼロになっています",1,0)</f>
        <v>0</v>
      </c>
      <c r="I58" s="406">
        <f>IF(ｳ.廃油!$P$16="エラー！：⑥残さ物量があるのに、④自ら中間処理した量がゼロになっています",1,0)</f>
        <v>0</v>
      </c>
      <c r="J58" s="406">
        <f>IF(ｴ.廃酸!$P$16="エラー！：⑥残さ物量があるのに、④自ら中間処理した量がゼロになっています",1,0)</f>
        <v>0</v>
      </c>
      <c r="K58" s="406">
        <f>IF(ｵ.廃ｱﾙｶﾘ!$P$16="エラー！：⑥残さ物量があるのに、④自ら中間処理した量がゼロになっています",1,0)</f>
        <v>0</v>
      </c>
      <c r="L58" s="406">
        <f>IF(ｶ.廃ﾌﾟﾗ類!$P$16="エラー！：⑥残さ物量があるのに、④自ら中間処理した量がゼロになっています",1,0)</f>
        <v>0</v>
      </c>
      <c r="M58" s="406">
        <f>IF(ｷ.紙くず!$P$16="エラー！：⑥残さ物量があるのに、④自ら中間処理した量がゼロになっています",1,0)</f>
        <v>0</v>
      </c>
      <c r="N58" s="406">
        <f>IF(ｸ.木くず!$P$16="エラー！：⑥残さ物量があるのに、④自ら中間処理した量がゼロになっています",1,0)</f>
        <v>0</v>
      </c>
      <c r="O58" s="406">
        <f>IF(ｹ.繊維くず!$P$16="エラー！：⑥残さ物量があるのに、④自ら中間処理した量がゼロになっています",1,0)</f>
        <v>0</v>
      </c>
      <c r="P58" s="406">
        <f>IF(ｺ.動植物性残さ!$P$16="エラー！：⑥残さ物量があるのに、④自ら中間処理した量がゼロになっています",1,0)</f>
        <v>0</v>
      </c>
      <c r="Q58" s="406">
        <f>IF(ｻ.動物系固形不要物!$P$16="エラー！：⑥残さ物量があるのに、④自ら中間処理した量がゼロになっています",1,0)</f>
        <v>0</v>
      </c>
      <c r="R58" s="406">
        <f>IF(ｼ.ｺﾞﾑくず!$P$16="エラー！：⑥残さ物量があるのに、④自ら中間処理した量がゼロになっています",1,0)</f>
        <v>0</v>
      </c>
      <c r="S58" s="406">
        <f>IF(ｽ.金属くず!$P$16="エラー！：⑥残さ物量があるのに、④自ら中間処理した量がゼロになっています",1,0)</f>
        <v>0</v>
      </c>
      <c r="T58" s="406">
        <f>IF(ｾ.ｶﾞﾗｽ･ｺﾝｸﾘ･陶磁器くず!$P$16="エラー！：⑥残さ物量があるのに、④自ら中間処理した量がゼロになっています",1,0)</f>
        <v>0</v>
      </c>
      <c r="U58" s="406">
        <f>IF(ｿ.鉱さい!$P$16="エラー！：⑥残さ物量があるのに、④自ら中間処理した量がゼロになっています",1,0)</f>
        <v>0</v>
      </c>
      <c r="V58" s="406">
        <f>IF(ﾀ.がれき類!$P$16="エラー！：⑥残さ物量があるのに、④自ら中間処理した量がゼロになっています",1,0)</f>
        <v>0</v>
      </c>
      <c r="W58" s="406">
        <f>IF(ﾁ.動物のふん尿!$P$16="エラー！：⑥残さ物量があるのに、④自ら中間処理した量がゼロになっています",1,0)</f>
        <v>0</v>
      </c>
      <c r="X58" s="406">
        <f>IF(ﾂ.動物の死体!$P$16="エラー！：⑥残さ物量があるのに、④自ら中間処理した量がゼロになっています",1,0)</f>
        <v>0</v>
      </c>
      <c r="Y58" s="406">
        <f>IF(ﾃ.ばいじん!$P$16="エラー！：⑥残さ物量があるのに、④自ら中間処理した量がゼロになっています",1,0)</f>
        <v>0</v>
      </c>
      <c r="Z58" s="406">
        <f>IF(ﾄ.混合廃棄物その他!$P$16="エラー！：⑥残さ物量があるのに、④自ら中間処理した量がゼロになっています",1,0)</f>
        <v>0</v>
      </c>
    </row>
    <row r="59" spans="2:27" s="406" customFormat="1">
      <c r="G59" s="406">
        <f>IF(ｱ.燃え殻!$P$22="エラー !：④の内数である⑤の量が④を超えています",1,0)</f>
        <v>0</v>
      </c>
      <c r="H59" s="406">
        <f>IF(ｲ.汚泥!$P$22="エラー !：④の内数である⑤の量が④を超えています",1,0)</f>
        <v>0</v>
      </c>
      <c r="I59" s="406">
        <f>IF(ｳ.廃油!$P$22="エラー !：④の内数である⑤の量が④を超えています",1,0)</f>
        <v>0</v>
      </c>
      <c r="J59" s="406">
        <f>IF(ｴ.廃酸!$P$22="エラー !：④の内数である⑤の量が④を超えています",1,0)</f>
        <v>0</v>
      </c>
      <c r="K59" s="406">
        <f>IF(ｵ.廃ｱﾙｶﾘ!$P$22="エラー !：④の内数である⑤の量が④を超えています",1,0)</f>
        <v>0</v>
      </c>
      <c r="L59" s="406">
        <f>IF(ｶ.廃ﾌﾟﾗ類!$P$22="エラー !：④の内数である⑤の量が④を超えています",1,0)</f>
        <v>0</v>
      </c>
      <c r="M59" s="406">
        <f>IF(ｷ.紙くず!$P$22="エラー !：④の内数である⑤の量が④を超えています",1,0)</f>
        <v>0</v>
      </c>
      <c r="N59" s="406">
        <f>IF(ｸ.木くず!$P$22="エラー !：④の内数である⑤の量が④を超えています",1,0)</f>
        <v>0</v>
      </c>
      <c r="O59" s="406">
        <f>IF(ｹ.繊維くず!$P$22="エラー !：④の内数である⑤の量が④を超えています",1,0)</f>
        <v>0</v>
      </c>
      <c r="P59" s="406">
        <f>IF(ｺ.動植物性残さ!$P$22="エラー !：④の内数である⑤の量が④を超えています",1,0)</f>
        <v>0</v>
      </c>
      <c r="Q59" s="406">
        <f>IF(ｻ.動物系固形不要物!$P$22="エラー !：④の内数である⑤の量が④を超えています",1,0)</f>
        <v>0</v>
      </c>
      <c r="R59" s="406">
        <f>IF(ｼ.ｺﾞﾑくず!$P$22="エラー !：④の内数である⑤の量が④を超えています",1,0)</f>
        <v>0</v>
      </c>
      <c r="S59" s="406">
        <f>IF(ｽ.金属くず!$P$22="エラー !：④の内数である⑤の量が④を超えています",1,0)</f>
        <v>0</v>
      </c>
      <c r="T59" s="406">
        <f>IF(ｾ.ｶﾞﾗｽ･ｺﾝｸﾘ･陶磁器くず!$P$22="エラー !：④の内数である⑤の量が④を超えています",1,0)</f>
        <v>0</v>
      </c>
      <c r="U59" s="406">
        <f>IF(ｿ.鉱さい!$P$22="エラー !：④の内数である⑤の量が④を超えています",1,0)</f>
        <v>0</v>
      </c>
      <c r="V59" s="406">
        <f>IF(ﾀ.がれき類!$P$22="エラー !：④の内数である⑤の量が④を超えています",1,0)</f>
        <v>0</v>
      </c>
      <c r="W59" s="406">
        <f>IF(ﾁ.動物のふん尿!$P$22="エラー !：④の内数である⑤の量が④を超えています",1,0)</f>
        <v>0</v>
      </c>
      <c r="X59" s="406">
        <f>IF(ﾂ.動物の死体!$P$22="エラー !：④の内数である⑤の量が④を超えています",1,0)</f>
        <v>0</v>
      </c>
      <c r="Y59" s="406">
        <f>IF(ﾃ.ばいじん!$P$22="エラー !：④の内数である⑤の量が④を超えています",1,0)</f>
        <v>0</v>
      </c>
      <c r="Z59" s="406">
        <f>IF(ﾄ.混合廃棄物その他!$P$22="エラー !：④の内数である⑤の量が④を超えています",1,0)</f>
        <v>0</v>
      </c>
    </row>
    <row r="60" spans="2:27" s="406" customFormat="1">
      <c r="G60" s="406">
        <f>IF(ｱ.燃え殻!$AL$31="エラー !：⑩の内数である⑪の量が⑩を超えています",1,0)</f>
        <v>0</v>
      </c>
      <c r="H60" s="406">
        <f>IF(ｲ.汚泥!$AL$31="エラー !：⑩の内数である⑪の量が⑩を超えています",1,0)</f>
        <v>0</v>
      </c>
      <c r="I60" s="406">
        <f>IF(ｳ.廃油!$AL$31="エラー !：⑩の内数である⑪の量が⑩を超えています",1,0)</f>
        <v>0</v>
      </c>
      <c r="J60" s="406">
        <f>IF(ｴ.廃酸!$AL$31="エラー !：⑩の内数である⑪の量が⑩を超えています",1,0)</f>
        <v>0</v>
      </c>
      <c r="K60" s="406">
        <f>IF(ｵ.廃ｱﾙｶﾘ!$AL$31="エラー !：⑩の内数である⑪の量が⑩を超えています",1,0)</f>
        <v>0</v>
      </c>
      <c r="L60" s="406">
        <f>IF(ｶ.廃ﾌﾟﾗ類!$AL$31="エラー !：⑩の内数である⑪の量が⑩を超えています",1,0)</f>
        <v>0</v>
      </c>
      <c r="M60" s="406">
        <f>IF(ｷ.紙くず!$AL$31="エラー !：⑩の内数である⑪の量が⑩を超えています",1,0)</f>
        <v>0</v>
      </c>
      <c r="N60" s="406">
        <f>IF(ｸ.木くず!$AL$31="エラー !：⑩の内数である⑪の量が⑩を超えています",1,0)</f>
        <v>0</v>
      </c>
      <c r="O60" s="406">
        <f>IF(ｹ.繊維くず!$AL$31="エラー !：⑩の内数である⑪の量が⑩を超えています",1,0)</f>
        <v>0</v>
      </c>
      <c r="P60" s="406">
        <f>IF(ｺ.動植物性残さ!$AL$31="エラー !：⑩の内数である⑪の量が⑩を超えています",1,0)</f>
        <v>0</v>
      </c>
      <c r="Q60" s="406">
        <f>IF(ｻ.動物系固形不要物!$AL$31="エラー !：⑩の内数である⑪の量が⑩を超えています",1,0)</f>
        <v>0</v>
      </c>
      <c r="R60" s="406">
        <f>IF(ｼ.ｺﾞﾑくず!$AL$31="エラー !：⑩の内数である⑪の量が⑩を超えています",1,0)</f>
        <v>0</v>
      </c>
      <c r="S60" s="406">
        <f>IF(ｽ.金属くず!$AL$31="エラー !：⑩の内数である⑪の量が⑩を超えています",1,0)</f>
        <v>0</v>
      </c>
      <c r="T60" s="406">
        <f>IF(ｾ.ｶﾞﾗｽ･ｺﾝｸﾘ･陶磁器くず!$AL$31="エラー !：⑩の内数である⑪の量が⑩を超えています",1,0)</f>
        <v>0</v>
      </c>
      <c r="U60" s="406">
        <f>IF(ｿ.鉱さい!$AL$31="エラー !：⑩の内数である⑪の量が⑩を超えています",1,0)</f>
        <v>0</v>
      </c>
      <c r="V60" s="406">
        <f>IF(ﾀ.がれき類!$AL$31="エラー !：⑩の内数である⑪の量が⑩を超えています",1,0)</f>
        <v>0</v>
      </c>
      <c r="W60" s="406">
        <f>IF(ﾁ.動物のふん尿!$AL$31="エラー !：⑩の内数である⑪の量が⑩を超えています",1,0)</f>
        <v>0</v>
      </c>
      <c r="X60" s="406">
        <f>IF(ﾂ.動物の死体!$AL$31="エラー !：⑩の内数である⑪の量が⑩を超えています",1,0)</f>
        <v>0</v>
      </c>
      <c r="Y60" s="406">
        <f>IF(ﾃ.ばいじん!$AL$31="エラー !：⑩の内数である⑪の量が⑩を超えています",1,0)</f>
        <v>0</v>
      </c>
      <c r="Z60" s="406">
        <f>IF(ﾄ.混合廃棄物その他!$AL$31="エラー !：⑩の内数である⑪の量が⑩を超えています",1,0)</f>
        <v>0</v>
      </c>
    </row>
    <row r="61" spans="2:27" s="406" customFormat="1">
      <c r="G61" s="406">
        <f>IF(ｱ.燃え殻!$AS$28="エラー !：⑩の内数である（⑫+⑬＋⑭）の量が⑩を超えています",1,0)</f>
        <v>0</v>
      </c>
      <c r="H61" s="406">
        <f>IF(ｲ.汚泥!$AS$28="エラー !：⑩の内数である（⑫+⑬＋⑭）の量が⑩を超えています",1,0)</f>
        <v>0</v>
      </c>
      <c r="I61" s="406">
        <f>IF(ｳ.廃油!$AS$28="エラー !：⑩の内数である（⑫+⑬＋⑭）の量が⑩を超えています",1,0)</f>
        <v>0</v>
      </c>
      <c r="J61" s="406">
        <f>IF(ｴ.廃酸!$AS$28="エラー !：⑩の内数である（⑫+⑬＋⑭）の量が⑩を超えています",1,0)</f>
        <v>0</v>
      </c>
      <c r="K61" s="406">
        <f>IF(ｵ.廃ｱﾙｶﾘ!$AS$28="エラー !：⑩の内数である（⑫+⑬＋⑭）の量が⑩を超えています",1,0)</f>
        <v>0</v>
      </c>
      <c r="L61" s="406">
        <f>IF(ｶ.廃ﾌﾟﾗ類!$AS$28="エラー !：⑩の内数である（⑫+⑬＋⑭）の量が⑩を超えています",1,0)</f>
        <v>0</v>
      </c>
      <c r="M61" s="406">
        <f>IF(ｷ.紙くず!$AS$28="エラー !：⑩の内数である（⑫+⑬＋⑭）の量が⑩を超えています",1,0)</f>
        <v>0</v>
      </c>
      <c r="N61" s="406">
        <f>IF(ｸ.木くず!$AS$28="エラー !：⑩の内数である（⑫+⑬＋⑭）の量が⑩を超えています",1,0)</f>
        <v>0</v>
      </c>
      <c r="O61" s="406">
        <f>IF(ｹ.繊維くず!$AS$28="エラー !：⑩の内数である（⑫+⑬＋⑭）の量が⑩を超えています",1,0)</f>
        <v>0</v>
      </c>
      <c r="P61" s="406">
        <f>IF(ｺ.動植物性残さ!$AS$28="エラー !：⑩の内数である（⑫+⑬＋⑭）の量が⑩を超えています",1,0)</f>
        <v>0</v>
      </c>
      <c r="Q61" s="406">
        <f>IF(ｻ.動物系固形不要物!$AS$28="エラー !：⑩の内数である（⑫+⑬＋⑭）の量が⑩を超えています",1,0)</f>
        <v>0</v>
      </c>
      <c r="R61" s="406">
        <f>IF(ｼ.ｺﾞﾑくず!$AS$28="エラー !：⑩の内数である（⑫+⑬＋⑭）の量が⑩を超えています",1,0)</f>
        <v>0</v>
      </c>
      <c r="S61" s="406">
        <f>IF(ｽ.金属くず!$AS$28="エラー !：⑩の内数である（⑫+⑬＋⑭）の量が⑩を超えています",1,0)</f>
        <v>0</v>
      </c>
      <c r="T61" s="406">
        <f>IF(ｾ.ｶﾞﾗｽ･ｺﾝｸﾘ･陶磁器くず!$AS$28="エラー !：⑩の内数である（⑫+⑬＋⑭）の量が⑩を超えています",1,0)</f>
        <v>0</v>
      </c>
      <c r="U61" s="406">
        <f>IF(ｿ.鉱さい!$AS$28="エラー !：⑩の内数である（⑫+⑬＋⑭）の量が⑩を超えています",1,0)</f>
        <v>0</v>
      </c>
      <c r="V61" s="406">
        <f>IF(ﾀ.がれき類!$AS$28="エラー !：⑩の内数である（⑫+⑬＋⑭）の量が⑩を超えています",1,0)</f>
        <v>0</v>
      </c>
      <c r="W61" s="406">
        <f>IF(ﾁ.動物のふん尿!$AS$28="エラー !：⑩の内数である（⑫+⑬＋⑭）の量が⑩を超えています",1,0)</f>
        <v>0</v>
      </c>
      <c r="X61" s="406">
        <f>IF(ﾂ.動物の死体!$AS$28="エラー !：⑩の内数である（⑫+⑬＋⑭）の量が⑩を超えています",1,0)</f>
        <v>0</v>
      </c>
      <c r="Y61" s="406">
        <f>IF(ﾃ.ばいじん!$AS$28="エラー !：⑩の内数である（⑫+⑬＋⑭）の量が⑩を超えています",1,0)</f>
        <v>0</v>
      </c>
      <c r="Z61" s="406">
        <f>IF(ﾄ.混合廃棄物その他!$AS$28="エラー !：⑩の内数である（⑫+⑬＋⑭）の量が⑩を超えています",1,0)</f>
        <v>0</v>
      </c>
    </row>
    <row r="62" spans="2:27" s="406" customFormat="1">
      <c r="G62" s="406">
        <f>IF(ｱ.燃え殻!$AS$32="エラー !：⑩の内数である（⑫+⑬＋⑭）の量が⑩を超えています",1,0)</f>
        <v>0</v>
      </c>
      <c r="H62" s="406">
        <f>IF(ｲ.汚泥!$AS$32="エラー !：⑩の内数である（⑫+⑬＋⑭）の量が⑩を超えています",1,0)</f>
        <v>0</v>
      </c>
      <c r="I62" s="406">
        <f>IF(ｳ.廃油!$AS$32="エラー !：⑩の内数である（⑫+⑬＋⑭）の量が⑩を超えています",1,0)</f>
        <v>0</v>
      </c>
      <c r="J62" s="406">
        <f>IF(ｴ.廃酸!$AS$32="エラー !：⑩の内数である（⑫+⑬＋⑭）の量が⑩を超えています",1,0)</f>
        <v>0</v>
      </c>
      <c r="K62" s="406">
        <f>IF(ｵ.廃ｱﾙｶﾘ!$AS$32="エラー !：⑩の内数である（⑫+⑬＋⑭）の量が⑩を超えています",1,0)</f>
        <v>0</v>
      </c>
      <c r="L62" s="406">
        <f>IF(ｶ.廃ﾌﾟﾗ類!$AS$32="エラー !：⑩の内数である（⑫+⑬＋⑭）の量が⑩を超えています",1,0)</f>
        <v>0</v>
      </c>
      <c r="M62" s="406">
        <f>IF(ｷ.紙くず!$AS$32="エラー !：⑩の内数である（⑫+⑬＋⑭）の量が⑩を超えています",1,0)</f>
        <v>0</v>
      </c>
      <c r="N62" s="406">
        <f>IF(ｸ.木くず!$AS$32="エラー !：⑩の内数である（⑫+⑬＋⑭）の量が⑩を超えています",1,0)</f>
        <v>0</v>
      </c>
      <c r="O62" s="406">
        <f>IF(ｹ.繊維くず!$AS$32="エラー !：⑩の内数である（⑫+⑬＋⑭）の量が⑩を超えています",1,0)</f>
        <v>0</v>
      </c>
      <c r="P62" s="406">
        <f>IF(ｺ.動植物性残さ!$AS$32="エラー !：⑩の内数である（⑫+⑬＋⑭）の量が⑩を超えています",1,0)</f>
        <v>0</v>
      </c>
      <c r="Q62" s="406">
        <f>IF(ｻ.動物系固形不要物!$AS$32="エラー !：⑩の内数である（⑫+⑬＋⑭）の量が⑩を超えています",1,0)</f>
        <v>0</v>
      </c>
      <c r="R62" s="406">
        <f>IF(ｼ.ｺﾞﾑくず!$AS$32="エラー !：⑩の内数である（⑫+⑬＋⑭）の量が⑩を超えています",1,0)</f>
        <v>0</v>
      </c>
      <c r="S62" s="406">
        <f>IF(ｽ.金属くず!$AS$32="エラー !：⑩の内数である（⑫+⑬＋⑭）の量が⑩を超えています",1,0)</f>
        <v>0</v>
      </c>
      <c r="T62" s="406">
        <f>IF(ｾ.ｶﾞﾗｽ･ｺﾝｸﾘ･陶磁器くず!$AS$32="エラー !：⑩の内数である（⑫+⑬＋⑭）の量が⑩を超えています",1,0)</f>
        <v>0</v>
      </c>
      <c r="U62" s="406">
        <f>IF(ｿ.鉱さい!$AS$32="エラー !：⑩の内数である（⑫+⑬＋⑭）の量が⑩を超えています",1,0)</f>
        <v>0</v>
      </c>
      <c r="V62" s="406">
        <f>IF(ﾀ.がれき類!$AS$32="エラー !：⑩の内数である（⑫+⑬＋⑭）の量が⑩を超えています",1,0)</f>
        <v>0</v>
      </c>
      <c r="W62" s="406">
        <f>IF(ﾁ.動物のふん尿!$AS$32="エラー !：⑩の内数である（⑫+⑬＋⑭）の量が⑩を超えています",1,0)</f>
        <v>0</v>
      </c>
      <c r="X62" s="406">
        <f>IF(ﾂ.動物の死体!$AS$32="エラー !：⑩の内数である（⑫+⑬＋⑭）の量が⑩を超えています",1,0)</f>
        <v>0</v>
      </c>
      <c r="Y62" s="406">
        <f>IF(ﾃ.ばいじん!$AS$32="エラー !：⑩の内数である（⑫+⑬＋⑭）の量が⑩を超えています",1,0)</f>
        <v>0</v>
      </c>
      <c r="Z62" s="406">
        <f>IF(ﾄ.混合廃棄物その他!$AS$32="エラー !：⑩の内数である（⑫+⑬＋⑭）の量が⑩を超えています",1,0)</f>
        <v>0</v>
      </c>
    </row>
    <row r="63" spans="2:27" s="406" customFormat="1">
      <c r="G63" s="406">
        <f>IF(G9="0",+G19+G20,+G9+G19+G20)</f>
        <v>0</v>
      </c>
      <c r="H63" s="406">
        <f t="shared" ref="H63:Z63" si="10">IF(H9="0",+H19+H20,+H9+H19+H20)</f>
        <v>0</v>
      </c>
      <c r="I63" s="406">
        <f t="shared" si="10"/>
        <v>0</v>
      </c>
      <c r="J63" s="406">
        <f t="shared" si="10"/>
        <v>0</v>
      </c>
      <c r="K63" s="406">
        <f t="shared" si="10"/>
        <v>0</v>
      </c>
      <c r="L63" s="406">
        <f t="shared" si="10"/>
        <v>158.80000000000001</v>
      </c>
      <c r="M63" s="406">
        <f t="shared" si="10"/>
        <v>131.9</v>
      </c>
      <c r="N63" s="406">
        <f t="shared" si="10"/>
        <v>691.2</v>
      </c>
      <c r="O63" s="406">
        <f t="shared" si="10"/>
        <v>2.5</v>
      </c>
      <c r="P63" s="406">
        <f t="shared" si="10"/>
        <v>0</v>
      </c>
      <c r="Q63" s="406">
        <f t="shared" si="10"/>
        <v>0</v>
      </c>
      <c r="R63" s="406">
        <f t="shared" si="10"/>
        <v>0</v>
      </c>
      <c r="S63" s="406">
        <f t="shared" si="10"/>
        <v>213.6</v>
      </c>
      <c r="T63" s="406">
        <f t="shared" si="10"/>
        <v>335.9</v>
      </c>
      <c r="U63" s="406">
        <f t="shared" si="10"/>
        <v>0</v>
      </c>
      <c r="V63" s="406">
        <f t="shared" si="10"/>
        <v>1575.2</v>
      </c>
      <c r="W63" s="406">
        <f t="shared" si="10"/>
        <v>0</v>
      </c>
      <c r="X63" s="406">
        <f t="shared" si="10"/>
        <v>0</v>
      </c>
      <c r="Y63" s="406">
        <f t="shared" si="10"/>
        <v>0</v>
      </c>
      <c r="Z63" s="406">
        <f t="shared" si="10"/>
        <v>304</v>
      </c>
      <c r="AA63" s="407">
        <f>+AA9+AA19+AA20</f>
        <v>3413.1</v>
      </c>
    </row>
    <row r="64" spans="2:27" s="406" customFormat="1" ht="13.5">
      <c r="F64" s="408"/>
    </row>
    <row r="65" spans="6:6" s="406" customFormat="1" ht="13.5">
      <c r="F65" s="408"/>
    </row>
    <row r="66" spans="6:6" s="406" customFormat="1" ht="13.5">
      <c r="F66" s="408"/>
    </row>
    <row r="67" spans="6:6" s="406" customFormat="1" ht="13.5">
      <c r="F67" s="408"/>
    </row>
  </sheetData>
  <sheetProtection algorithmName="SHA-512" hashValue="i9AJdjxl8awGSZ65R68yPsO8IGHTlUx6iWdBezUJKOe/tH6Sud5VJIPxbC9Plgt0XyffA0nZ5d0YoSrozrddlA==" saltValue="mBggt5OAkBgp/nQKd4mSFw==" spinCount="100000" sheet="1" objects="1" scenarios="1"/>
  <mergeCells count="37">
    <mergeCell ref="E54:F54"/>
    <mergeCell ref="E55:F55"/>
    <mergeCell ref="C41:C46"/>
    <mergeCell ref="D28:D34"/>
    <mergeCell ref="D47:F47"/>
    <mergeCell ref="E41:F41"/>
    <mergeCell ref="E48:F48"/>
    <mergeCell ref="E49:F49"/>
    <mergeCell ref="E50:F50"/>
    <mergeCell ref="E51:F51"/>
    <mergeCell ref="E52:F52"/>
    <mergeCell ref="E53:F53"/>
    <mergeCell ref="E26:F26"/>
    <mergeCell ref="E27:F27"/>
    <mergeCell ref="C26:C35"/>
    <mergeCell ref="D19:F19"/>
    <mergeCell ref="D20:F20"/>
    <mergeCell ref="E21:F21"/>
    <mergeCell ref="E35:F35"/>
    <mergeCell ref="E23:F23"/>
    <mergeCell ref="E25:F25"/>
    <mergeCell ref="E22:F22"/>
    <mergeCell ref="D18:F18"/>
    <mergeCell ref="C10:F10"/>
    <mergeCell ref="C11:F11"/>
    <mergeCell ref="C12:F12"/>
    <mergeCell ref="C13:F13"/>
    <mergeCell ref="C14:F14"/>
    <mergeCell ref="C15:F15"/>
    <mergeCell ref="C16:F16"/>
    <mergeCell ref="C17:F17"/>
    <mergeCell ref="B3:F4"/>
    <mergeCell ref="V6:Z6"/>
    <mergeCell ref="C9:F9"/>
    <mergeCell ref="M6:N6"/>
    <mergeCell ref="Y4:Y5"/>
    <mergeCell ref="P6:U6"/>
  </mergeCells>
  <phoneticPr fontId="3"/>
  <conditionalFormatting sqref="G23">
    <cfRule type="expression" dxfId="99" priority="1" stopIfTrue="1">
      <formula>$G$58=1</formula>
    </cfRule>
  </conditionalFormatting>
  <conditionalFormatting sqref="G24">
    <cfRule type="expression" dxfId="98" priority="2" stopIfTrue="1">
      <formula>$G$59=1</formula>
    </cfRule>
  </conditionalFormatting>
  <conditionalFormatting sqref="G48">
    <cfRule type="expression" dxfId="97" priority="3" stopIfTrue="1">
      <formula>$G$60=1</formula>
    </cfRule>
  </conditionalFormatting>
  <conditionalFormatting sqref="G54">
    <cfRule type="expression" dxfId="96" priority="4" stopIfTrue="1">
      <formula>$G$61=1</formula>
    </cfRule>
  </conditionalFormatting>
  <conditionalFormatting sqref="G55">
    <cfRule type="expression" dxfId="95" priority="5" stopIfTrue="1">
      <formula>$G$62=1</formula>
    </cfRule>
  </conditionalFormatting>
  <conditionalFormatting sqref="H23">
    <cfRule type="expression" dxfId="94" priority="6" stopIfTrue="1">
      <formula>$H$58=1</formula>
    </cfRule>
  </conditionalFormatting>
  <conditionalFormatting sqref="H24">
    <cfRule type="expression" dxfId="93" priority="7" stopIfTrue="1">
      <formula>$H$59=1</formula>
    </cfRule>
  </conditionalFormatting>
  <conditionalFormatting sqref="H48">
    <cfRule type="expression" dxfId="92" priority="8" stopIfTrue="1">
      <formula>$H$60=1</formula>
    </cfRule>
  </conditionalFormatting>
  <conditionalFormatting sqref="H54">
    <cfRule type="expression" dxfId="91" priority="9" stopIfTrue="1">
      <formula>$H$61=1</formula>
    </cfRule>
  </conditionalFormatting>
  <conditionalFormatting sqref="H55">
    <cfRule type="expression" dxfId="90" priority="10" stopIfTrue="1">
      <formula>$H$62=1</formula>
    </cfRule>
  </conditionalFormatting>
  <conditionalFormatting sqref="I23">
    <cfRule type="expression" dxfId="89" priority="11" stopIfTrue="1">
      <formula>$I$58=1</formula>
    </cfRule>
  </conditionalFormatting>
  <conditionalFormatting sqref="I24">
    <cfRule type="expression" dxfId="88" priority="12" stopIfTrue="1">
      <formula>$I$59=1</formula>
    </cfRule>
  </conditionalFormatting>
  <conditionalFormatting sqref="I48">
    <cfRule type="expression" dxfId="87" priority="100" stopIfTrue="1">
      <formula>$I$60=1</formula>
    </cfRule>
  </conditionalFormatting>
  <conditionalFormatting sqref="I54">
    <cfRule type="expression" dxfId="86" priority="13" stopIfTrue="1">
      <formula>$I$61=1</formula>
    </cfRule>
  </conditionalFormatting>
  <conditionalFormatting sqref="I55">
    <cfRule type="expression" dxfId="85" priority="14" stopIfTrue="1">
      <formula>$I$62=1</formula>
    </cfRule>
  </conditionalFormatting>
  <conditionalFormatting sqref="J23">
    <cfRule type="expression" dxfId="84" priority="15" stopIfTrue="1">
      <formula>$J$58=1</formula>
    </cfRule>
  </conditionalFormatting>
  <conditionalFormatting sqref="J24">
    <cfRule type="expression" dxfId="83" priority="16" stopIfTrue="1">
      <formula>$J$59=1</formula>
    </cfRule>
  </conditionalFormatting>
  <conditionalFormatting sqref="J48">
    <cfRule type="expression" dxfId="82" priority="17" stopIfTrue="1">
      <formula>$J$60=1</formula>
    </cfRule>
  </conditionalFormatting>
  <conditionalFormatting sqref="J54">
    <cfRule type="expression" dxfId="81" priority="18" stopIfTrue="1">
      <formula>$J$61=1</formula>
    </cfRule>
  </conditionalFormatting>
  <conditionalFormatting sqref="J55">
    <cfRule type="expression" dxfId="80" priority="19" stopIfTrue="1">
      <formula>$J$62=1</formula>
    </cfRule>
  </conditionalFormatting>
  <conditionalFormatting sqref="K23">
    <cfRule type="expression" dxfId="79" priority="20" stopIfTrue="1">
      <formula>$K$58=1</formula>
    </cfRule>
  </conditionalFormatting>
  <conditionalFormatting sqref="K24">
    <cfRule type="expression" dxfId="78" priority="21" stopIfTrue="1">
      <formula>$K$59=1</formula>
    </cfRule>
  </conditionalFormatting>
  <conditionalFormatting sqref="K48">
    <cfRule type="expression" dxfId="77" priority="22" stopIfTrue="1">
      <formula>$K$60=1</formula>
    </cfRule>
  </conditionalFormatting>
  <conditionalFormatting sqref="K54">
    <cfRule type="expression" dxfId="76" priority="23" stopIfTrue="1">
      <formula>$K$61=1</formula>
    </cfRule>
  </conditionalFormatting>
  <conditionalFormatting sqref="K55">
    <cfRule type="expression" dxfId="75" priority="24" stopIfTrue="1">
      <formula>$K$62=1</formula>
    </cfRule>
  </conditionalFormatting>
  <conditionalFormatting sqref="L23">
    <cfRule type="expression" dxfId="74" priority="25" stopIfTrue="1">
      <formula>$L$58=1</formula>
    </cfRule>
  </conditionalFormatting>
  <conditionalFormatting sqref="L24">
    <cfRule type="expression" dxfId="73" priority="26" stopIfTrue="1">
      <formula>$L$59=1</formula>
    </cfRule>
  </conditionalFormatting>
  <conditionalFormatting sqref="L48">
    <cfRule type="expression" dxfId="72" priority="27" stopIfTrue="1">
      <formula>$L$60=1</formula>
    </cfRule>
  </conditionalFormatting>
  <conditionalFormatting sqref="L54">
    <cfRule type="expression" dxfId="71" priority="28" stopIfTrue="1">
      <formula>$L$61=1</formula>
    </cfRule>
  </conditionalFormatting>
  <conditionalFormatting sqref="L55">
    <cfRule type="expression" dxfId="70" priority="29" stopIfTrue="1">
      <formula>$L$62=1</formula>
    </cfRule>
  </conditionalFormatting>
  <conditionalFormatting sqref="M23">
    <cfRule type="expression" dxfId="69" priority="30" stopIfTrue="1">
      <formula>$M$58=1</formula>
    </cfRule>
  </conditionalFormatting>
  <conditionalFormatting sqref="M24">
    <cfRule type="expression" dxfId="68" priority="31" stopIfTrue="1">
      <formula>$M$59=1</formula>
    </cfRule>
  </conditionalFormatting>
  <conditionalFormatting sqref="M48">
    <cfRule type="expression" dxfId="67" priority="32" stopIfTrue="1">
      <formula>$M$60=1</formula>
    </cfRule>
  </conditionalFormatting>
  <conditionalFormatting sqref="M54">
    <cfRule type="expression" dxfId="66" priority="33" stopIfTrue="1">
      <formula>$M$61=1</formula>
    </cfRule>
  </conditionalFormatting>
  <conditionalFormatting sqref="M55">
    <cfRule type="expression" dxfId="65" priority="34" stopIfTrue="1">
      <formula>$M$62=1</formula>
    </cfRule>
  </conditionalFormatting>
  <conditionalFormatting sqref="N23">
    <cfRule type="expression" dxfId="64" priority="35" stopIfTrue="1">
      <formula>$N$58=1</formula>
    </cfRule>
  </conditionalFormatting>
  <conditionalFormatting sqref="N24">
    <cfRule type="expression" dxfId="63" priority="36" stopIfTrue="1">
      <formula>$N$59=1</formula>
    </cfRule>
  </conditionalFormatting>
  <conditionalFormatting sqref="N48">
    <cfRule type="expression" dxfId="62" priority="37" stopIfTrue="1">
      <formula>$N$60=1</formula>
    </cfRule>
  </conditionalFormatting>
  <conditionalFormatting sqref="N54">
    <cfRule type="expression" dxfId="61" priority="38" stopIfTrue="1">
      <formula>$N$61=1</formula>
    </cfRule>
  </conditionalFormatting>
  <conditionalFormatting sqref="N55">
    <cfRule type="expression" dxfId="60" priority="39" stopIfTrue="1">
      <formula>$N$62=1</formula>
    </cfRule>
  </conditionalFormatting>
  <conditionalFormatting sqref="O23">
    <cfRule type="expression" dxfId="59" priority="40" stopIfTrue="1">
      <formula>$O$58=1</formula>
    </cfRule>
  </conditionalFormatting>
  <conditionalFormatting sqref="O24">
    <cfRule type="expression" dxfId="58" priority="41" stopIfTrue="1">
      <formula>$O$59=1</formula>
    </cfRule>
  </conditionalFormatting>
  <conditionalFormatting sqref="O48">
    <cfRule type="expression" dxfId="57" priority="42" stopIfTrue="1">
      <formula>$O$60=1</formula>
    </cfRule>
  </conditionalFormatting>
  <conditionalFormatting sqref="O54">
    <cfRule type="expression" dxfId="56" priority="43" stopIfTrue="1">
      <formula>$O$61=1</formula>
    </cfRule>
  </conditionalFormatting>
  <conditionalFormatting sqref="O55">
    <cfRule type="expression" dxfId="55" priority="44" stopIfTrue="1">
      <formula>$O$62=1</formula>
    </cfRule>
  </conditionalFormatting>
  <conditionalFormatting sqref="P23">
    <cfRule type="expression" dxfId="54" priority="45" stopIfTrue="1">
      <formula>$P$58=1</formula>
    </cfRule>
  </conditionalFormatting>
  <conditionalFormatting sqref="P24">
    <cfRule type="expression" dxfId="53" priority="99" stopIfTrue="1">
      <formula>$P$59=1</formula>
    </cfRule>
  </conditionalFormatting>
  <conditionalFormatting sqref="P48">
    <cfRule type="expression" dxfId="52" priority="46" stopIfTrue="1">
      <formula>$P$60=1</formula>
    </cfRule>
  </conditionalFormatting>
  <conditionalFormatting sqref="P54">
    <cfRule type="expression" dxfId="51" priority="47" stopIfTrue="1">
      <formula>$P$61=1</formula>
    </cfRule>
  </conditionalFormatting>
  <conditionalFormatting sqref="P55">
    <cfRule type="expression" dxfId="50" priority="48" stopIfTrue="1">
      <formula>$P$62=1</formula>
    </cfRule>
  </conditionalFormatting>
  <conditionalFormatting sqref="Q23">
    <cfRule type="expression" dxfId="49" priority="49" stopIfTrue="1">
      <formula>$Q$58=1</formula>
    </cfRule>
  </conditionalFormatting>
  <conditionalFormatting sqref="Q24">
    <cfRule type="expression" dxfId="48" priority="50" stopIfTrue="1">
      <formula>$G$59=1</formula>
    </cfRule>
  </conditionalFormatting>
  <conditionalFormatting sqref="Q48">
    <cfRule type="expression" dxfId="47" priority="51" stopIfTrue="1">
      <formula>$Q$60=1</formula>
    </cfRule>
  </conditionalFormatting>
  <conditionalFormatting sqref="Q54">
    <cfRule type="expression" dxfId="46" priority="52" stopIfTrue="1">
      <formula>$Q$61=1</formula>
    </cfRule>
  </conditionalFormatting>
  <conditionalFormatting sqref="Q55">
    <cfRule type="expression" dxfId="45" priority="53" stopIfTrue="1">
      <formula>$Q$62=1</formula>
    </cfRule>
  </conditionalFormatting>
  <conditionalFormatting sqref="R23">
    <cfRule type="expression" dxfId="44" priority="54" stopIfTrue="1">
      <formula>$R$58=1</formula>
    </cfRule>
  </conditionalFormatting>
  <conditionalFormatting sqref="R24">
    <cfRule type="expression" dxfId="43" priority="55" stopIfTrue="1">
      <formula>$R$59=1</formula>
    </cfRule>
  </conditionalFormatting>
  <conditionalFormatting sqref="R48">
    <cfRule type="expression" dxfId="42" priority="56" stopIfTrue="1">
      <formula>$R$60=1</formula>
    </cfRule>
  </conditionalFormatting>
  <conditionalFormatting sqref="R54">
    <cfRule type="expression" dxfId="41" priority="57" stopIfTrue="1">
      <formula>$R$61=1</formula>
    </cfRule>
  </conditionalFormatting>
  <conditionalFormatting sqref="R55">
    <cfRule type="expression" dxfId="40" priority="58" stopIfTrue="1">
      <formula>$R$62=1</formula>
    </cfRule>
  </conditionalFormatting>
  <conditionalFormatting sqref="S23">
    <cfRule type="expression" dxfId="39" priority="59" stopIfTrue="1">
      <formula>$S$58=1</formula>
    </cfRule>
  </conditionalFormatting>
  <conditionalFormatting sqref="S24">
    <cfRule type="expression" dxfId="38" priority="60" stopIfTrue="1">
      <formula>$S$59=1</formula>
    </cfRule>
  </conditionalFormatting>
  <conditionalFormatting sqref="S48">
    <cfRule type="expression" dxfId="37" priority="61" stopIfTrue="1">
      <formula>$S$60=1</formula>
    </cfRule>
  </conditionalFormatting>
  <conditionalFormatting sqref="S54">
    <cfRule type="expression" dxfId="36" priority="62" stopIfTrue="1">
      <formula>$S$61=1</formula>
    </cfRule>
  </conditionalFormatting>
  <conditionalFormatting sqref="S55">
    <cfRule type="expression" dxfId="35" priority="63" stopIfTrue="1">
      <formula>$S$62=1</formula>
    </cfRule>
  </conditionalFormatting>
  <conditionalFormatting sqref="T23">
    <cfRule type="expression" dxfId="34" priority="64" stopIfTrue="1">
      <formula>$T$58=1</formula>
    </cfRule>
  </conditionalFormatting>
  <conditionalFormatting sqref="T24">
    <cfRule type="expression" dxfId="33" priority="65" stopIfTrue="1">
      <formula>$T$59=1</formula>
    </cfRule>
  </conditionalFormatting>
  <conditionalFormatting sqref="T48">
    <cfRule type="expression" dxfId="32" priority="66" stopIfTrue="1">
      <formula>$T$60=1</formula>
    </cfRule>
  </conditionalFormatting>
  <conditionalFormatting sqref="T54">
    <cfRule type="expression" dxfId="31" priority="67" stopIfTrue="1">
      <formula>$T$61=1</formula>
    </cfRule>
  </conditionalFormatting>
  <conditionalFormatting sqref="T55">
    <cfRule type="expression" dxfId="30" priority="68" stopIfTrue="1">
      <formula>$T$62=1</formula>
    </cfRule>
  </conditionalFormatting>
  <conditionalFormatting sqref="U23">
    <cfRule type="expression" dxfId="29" priority="69" stopIfTrue="1">
      <formula>$U$58=1</formula>
    </cfRule>
  </conditionalFormatting>
  <conditionalFormatting sqref="U24">
    <cfRule type="expression" dxfId="28" priority="70" stopIfTrue="1">
      <formula>$U$59=1</formula>
    </cfRule>
  </conditionalFormatting>
  <conditionalFormatting sqref="U48">
    <cfRule type="expression" dxfId="27" priority="71" stopIfTrue="1">
      <formula>$U$60=1</formula>
    </cfRule>
  </conditionalFormatting>
  <conditionalFormatting sqref="U54">
    <cfRule type="expression" dxfId="26" priority="72" stopIfTrue="1">
      <formula>$U$61=1</formula>
    </cfRule>
  </conditionalFormatting>
  <conditionalFormatting sqref="U55">
    <cfRule type="expression" dxfId="25" priority="73" stopIfTrue="1">
      <formula>$U$62=1</formula>
    </cfRule>
  </conditionalFormatting>
  <conditionalFormatting sqref="V23">
    <cfRule type="expression" dxfId="24" priority="74" stopIfTrue="1">
      <formula>$V$58=1</formula>
    </cfRule>
  </conditionalFormatting>
  <conditionalFormatting sqref="V24">
    <cfRule type="expression" dxfId="23" priority="75" stopIfTrue="1">
      <formula>$V$59=1</formula>
    </cfRule>
  </conditionalFormatting>
  <conditionalFormatting sqref="V48">
    <cfRule type="expression" dxfId="22" priority="76" stopIfTrue="1">
      <formula>$V$60=1</formula>
    </cfRule>
  </conditionalFormatting>
  <conditionalFormatting sqref="V54">
    <cfRule type="expression" dxfId="21" priority="77" stopIfTrue="1">
      <formula>$V$61=1</formula>
    </cfRule>
  </conditionalFormatting>
  <conditionalFormatting sqref="V55">
    <cfRule type="expression" dxfId="20" priority="78" stopIfTrue="1">
      <formula>$V$62=1</formula>
    </cfRule>
  </conditionalFormatting>
  <conditionalFormatting sqref="W23">
    <cfRule type="expression" dxfId="19" priority="79" stopIfTrue="1">
      <formula>$W$58=1</formula>
    </cfRule>
  </conditionalFormatting>
  <conditionalFormatting sqref="W24">
    <cfRule type="expression" dxfId="18" priority="80" stopIfTrue="1">
      <formula>$W$59=1</formula>
    </cfRule>
  </conditionalFormatting>
  <conditionalFormatting sqref="W48">
    <cfRule type="expression" dxfId="17" priority="81" stopIfTrue="1">
      <formula>$W$60=1</formula>
    </cfRule>
  </conditionalFormatting>
  <conditionalFormatting sqref="W54">
    <cfRule type="expression" dxfId="16" priority="82" stopIfTrue="1">
      <formula>$W$61=1</formula>
    </cfRule>
  </conditionalFormatting>
  <conditionalFormatting sqref="W55">
    <cfRule type="expression" dxfId="15" priority="83" stopIfTrue="1">
      <formula>$W$62=1</formula>
    </cfRule>
  </conditionalFormatting>
  <conditionalFormatting sqref="X23">
    <cfRule type="expression" dxfId="14" priority="84" stopIfTrue="1">
      <formula>$X$58=1</formula>
    </cfRule>
  </conditionalFormatting>
  <conditionalFormatting sqref="X24">
    <cfRule type="expression" dxfId="13" priority="85" stopIfTrue="1">
      <formula>$X$59=1</formula>
    </cfRule>
  </conditionalFormatting>
  <conditionalFormatting sqref="X48">
    <cfRule type="expression" dxfId="12" priority="86" stopIfTrue="1">
      <formula>$X$60=1</formula>
    </cfRule>
  </conditionalFormatting>
  <conditionalFormatting sqref="X54">
    <cfRule type="expression" dxfId="11" priority="87" stopIfTrue="1">
      <formula>$X$61=1</formula>
    </cfRule>
  </conditionalFormatting>
  <conditionalFormatting sqref="X55">
    <cfRule type="expression" dxfId="10" priority="88" stopIfTrue="1">
      <formula>$X$62=1</formula>
    </cfRule>
  </conditionalFormatting>
  <conditionalFormatting sqref="Y23">
    <cfRule type="expression" dxfId="9" priority="89" stopIfTrue="1">
      <formula>$Y$58=1</formula>
    </cfRule>
  </conditionalFormatting>
  <conditionalFormatting sqref="Y24">
    <cfRule type="expression" dxfId="8" priority="90" stopIfTrue="1">
      <formula>$Y$59=1</formula>
    </cfRule>
  </conditionalFormatting>
  <conditionalFormatting sqref="Y48">
    <cfRule type="expression" dxfId="7" priority="91" stopIfTrue="1">
      <formula>$Y$60=1</formula>
    </cfRule>
  </conditionalFormatting>
  <conditionalFormatting sqref="Y54">
    <cfRule type="expression" dxfId="6" priority="92" stopIfTrue="1">
      <formula>$Y$61=1</formula>
    </cfRule>
  </conditionalFormatting>
  <conditionalFormatting sqref="Y55">
    <cfRule type="expression" dxfId="5" priority="93" stopIfTrue="1">
      <formula>$Y$62=1</formula>
    </cfRule>
  </conditionalFormatting>
  <conditionalFormatting sqref="Z23">
    <cfRule type="expression" dxfId="4" priority="94" stopIfTrue="1">
      <formula>$Z$58=1</formula>
    </cfRule>
  </conditionalFormatting>
  <conditionalFormatting sqref="Z24">
    <cfRule type="expression" dxfId="3" priority="95" stopIfTrue="1">
      <formula>$Z$59=1</formula>
    </cfRule>
  </conditionalFormatting>
  <conditionalFormatting sqref="Z48">
    <cfRule type="expression" dxfId="2" priority="96" stopIfTrue="1">
      <formula>$Z$60=1</formula>
    </cfRule>
  </conditionalFormatting>
  <conditionalFormatting sqref="Z54">
    <cfRule type="expression" dxfId="1" priority="97" stopIfTrue="1">
      <formula>$Z$61=1</formula>
    </cfRule>
  </conditionalFormatting>
  <conditionalFormatting sqref="Z55">
    <cfRule type="expression" dxfId="0" priority="98" stopIfTrue="1">
      <formula>$Z$62=1</formula>
    </cfRule>
  </conditionalFormatting>
  <printOptions horizontalCentered="1"/>
  <pageMargins left="0.39370078740157483" right="0.39370078740157483" top="0.6692913385826772" bottom="0.55118110236220474" header="0.51181102362204722" footer="0.51181102362204722"/>
  <headerFooter alignWithMargins="0"/>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dimension ref="A1:P80"/>
  <sheetViews>
    <sheetView showGridLines="0" showZeros="0" view="pageBreakPreview" topLeftCell="B1" zoomScaleNormal="100" zoomScaleSheetLayoutView="100" workbookViewId="0">
      <selection activeCell="Q15" sqref="Q15"/>
    </sheetView>
  </sheetViews>
  <sheetFormatPr defaultColWidth="9" defaultRowHeight="12"/>
  <cols>
    <col min="1" max="1" width="3.375" style="22" hidden="1" customWidth="1"/>
    <col min="2" max="2" width="3.375" style="22" customWidth="1"/>
    <col min="3" max="3" width="3.375" style="21" customWidth="1"/>
    <col min="4" max="4" width="2.625" style="21" customWidth="1"/>
    <col min="5" max="5" width="9.625" style="21" customWidth="1"/>
    <col min="6" max="6" width="2.75" style="21" customWidth="1"/>
    <col min="7" max="7" width="6.75" style="21" customWidth="1"/>
    <col min="8" max="8" width="13.75" style="21" customWidth="1"/>
    <col min="9" max="9" width="5.75" style="21" customWidth="1"/>
    <col min="10" max="10" width="3.75" style="21" customWidth="1"/>
    <col min="11" max="11" width="10.75" style="21" customWidth="1"/>
    <col min="12" max="12" width="6.75" style="21" customWidth="1"/>
    <col min="13" max="13" width="7.75" style="21" customWidth="1"/>
    <col min="14" max="14" width="6.75" style="21" customWidth="1"/>
    <col min="15" max="15" width="7.75" style="21" customWidth="1"/>
    <col min="16" max="16" width="2.25" style="21" customWidth="1"/>
    <col min="17" max="16384" width="9" style="21"/>
  </cols>
  <sheetData>
    <row r="1" spans="1:16" ht="16.149999999999999" customHeight="1">
      <c r="C1" s="74" t="s">
        <v>272</v>
      </c>
    </row>
    <row r="2" spans="1:16" ht="16.149999999999999" customHeight="1">
      <c r="C2" s="74"/>
    </row>
    <row r="3" spans="1:16" ht="13.9" customHeight="1" thickBot="1">
      <c r="O3" s="98" t="s">
        <v>158</v>
      </c>
    </row>
    <row r="4" spans="1:16" ht="13.5">
      <c r="A4" s="21">
        <v>14</v>
      </c>
      <c r="M4" s="452" t="s">
        <v>325</v>
      </c>
      <c r="N4" s="96" t="s">
        <v>112</v>
      </c>
      <c r="O4" s="97" t="s">
        <v>113</v>
      </c>
    </row>
    <row r="5" spans="1:16" ht="20.100000000000001" customHeight="1" thickBot="1">
      <c r="A5" s="22" t="e">
        <f>+#REF!</f>
        <v>#REF!</v>
      </c>
      <c r="C5" s="21" t="s">
        <v>295</v>
      </c>
      <c r="M5" s="692"/>
      <c r="N5" s="233" t="str">
        <f>+表紙!N28</f>
        <v>○</v>
      </c>
      <c r="O5" s="234" t="str">
        <f>+表紙!O28</f>
        <v>　</v>
      </c>
    </row>
    <row r="6" spans="1:16" ht="13.5">
      <c r="C6" s="487" t="s">
        <v>390</v>
      </c>
      <c r="D6" s="488"/>
      <c r="E6" s="488"/>
      <c r="F6" s="488"/>
      <c r="G6" s="488"/>
      <c r="H6" s="488"/>
      <c r="I6" s="488"/>
      <c r="J6" s="488"/>
      <c r="K6" s="488"/>
      <c r="L6" s="488"/>
      <c r="M6" s="488"/>
      <c r="N6" s="488"/>
      <c r="O6" s="488"/>
    </row>
    <row r="7" spans="1:16" ht="7.5" customHeight="1">
      <c r="C7" s="75"/>
      <c r="D7" s="76"/>
      <c r="E7" s="76"/>
      <c r="F7" s="76"/>
      <c r="G7" s="76"/>
      <c r="H7" s="76"/>
      <c r="I7" s="76"/>
      <c r="J7" s="76"/>
      <c r="K7" s="76"/>
      <c r="L7" s="76"/>
      <c r="M7" s="76"/>
      <c r="N7" s="76"/>
      <c r="O7" s="77"/>
    </row>
    <row r="8" spans="1:16" ht="12" customHeight="1">
      <c r="C8" s="494" t="s">
        <v>296</v>
      </c>
      <c r="D8" s="783"/>
      <c r="E8" s="783"/>
      <c r="F8" s="783"/>
      <c r="G8" s="783"/>
      <c r="H8" s="783"/>
      <c r="I8" s="783"/>
      <c r="J8" s="783"/>
      <c r="K8" s="783"/>
      <c r="L8" s="783"/>
      <c r="M8" s="783"/>
      <c r="N8" s="783"/>
      <c r="O8" s="784"/>
      <c r="P8" s="20"/>
    </row>
    <row r="9" spans="1:16" ht="12" customHeight="1">
      <c r="C9" s="785"/>
      <c r="D9" s="786"/>
      <c r="E9" s="786"/>
      <c r="F9" s="786"/>
      <c r="G9" s="786"/>
      <c r="H9" s="786"/>
      <c r="I9" s="786"/>
      <c r="J9" s="786"/>
      <c r="K9" s="786"/>
      <c r="L9" s="786"/>
      <c r="M9" s="786"/>
      <c r="N9" s="786"/>
      <c r="O9" s="787"/>
    </row>
    <row r="10" spans="1:16" ht="10.15" customHeight="1">
      <c r="C10" s="78"/>
      <c r="O10" s="79"/>
    </row>
    <row r="11" spans="1:16" ht="13.5">
      <c r="C11" s="78"/>
      <c r="L11" s="788" t="str">
        <f>+表紙!L34</f>
        <v>令和   7年   6月  25日</v>
      </c>
      <c r="M11" s="789"/>
      <c r="N11" s="789"/>
      <c r="O11" s="790"/>
    </row>
    <row r="12" spans="1:16" ht="13.15" customHeight="1">
      <c r="C12" s="78"/>
      <c r="O12" s="80"/>
    </row>
    <row r="13" spans="1:16" ht="13.5">
      <c r="C13" s="791" t="str">
        <f>+表紙!C36</f>
        <v>横浜市長</v>
      </c>
      <c r="D13" s="792"/>
      <c r="E13" s="792"/>
      <c r="F13" s="792"/>
      <c r="G13" s="88" t="s">
        <v>5</v>
      </c>
      <c r="O13" s="79"/>
    </row>
    <row r="14" spans="1:16" ht="8.25" customHeight="1">
      <c r="C14" s="78"/>
      <c r="O14" s="79"/>
    </row>
    <row r="15" spans="1:16" ht="13.15" customHeight="1">
      <c r="A15" s="22">
        <v>3</v>
      </c>
      <c r="C15" s="78"/>
      <c r="H15" s="221" t="s">
        <v>270</v>
      </c>
      <c r="I15" s="221"/>
      <c r="O15" s="79"/>
    </row>
    <row r="16" spans="1:16" ht="26.25" customHeight="1">
      <c r="C16" s="78"/>
      <c r="H16" s="23" t="s">
        <v>6</v>
      </c>
      <c r="I16" s="23"/>
      <c r="J16" s="780" t="str">
        <f>+表紙!J39</f>
        <v>東京都新宿区新宿6-27-30 
   新宿イーストサイドスクエア7階</v>
      </c>
      <c r="K16" s="780"/>
      <c r="L16" s="781"/>
      <c r="M16" s="781"/>
      <c r="N16" s="781"/>
      <c r="O16" s="782"/>
    </row>
    <row r="17" spans="1:15" ht="26.25" customHeight="1">
      <c r="C17" s="78"/>
      <c r="H17" s="23" t="s">
        <v>7</v>
      </c>
      <c r="I17" s="23"/>
      <c r="J17" s="780" t="str">
        <f>+表紙!J40</f>
        <v>三菱地所ホーム株式会社
代表取締役社長 細谷　惣一郎</v>
      </c>
      <c r="K17" s="780"/>
      <c r="L17" s="781"/>
      <c r="M17" s="781"/>
      <c r="N17" s="781"/>
      <c r="O17" s="782"/>
    </row>
    <row r="18" spans="1:15">
      <c r="C18" s="78"/>
      <c r="J18" s="21" t="s">
        <v>8</v>
      </c>
      <c r="O18" s="79"/>
    </row>
    <row r="19" spans="1:15">
      <c r="C19" s="78"/>
      <c r="J19" s="24" t="s">
        <v>9</v>
      </c>
      <c r="K19" s="24"/>
      <c r="L19" s="746" t="str">
        <f>IF(+表紙!L42="","",+表紙!L42)</f>
        <v>03-6774-2644</v>
      </c>
      <c r="M19" s="746"/>
      <c r="N19" s="746"/>
      <c r="O19" s="747"/>
    </row>
    <row r="20" spans="1:15">
      <c r="C20" s="78"/>
      <c r="J20" s="24"/>
      <c r="K20" s="24"/>
      <c r="O20" s="79"/>
    </row>
    <row r="21" spans="1:15" ht="6" customHeight="1">
      <c r="C21" s="78"/>
      <c r="O21" s="79"/>
    </row>
    <row r="22" spans="1:15" ht="30" customHeight="1">
      <c r="A22" s="22">
        <v>4</v>
      </c>
      <c r="C22" s="503" t="s">
        <v>461</v>
      </c>
      <c r="D22" s="754"/>
      <c r="E22" s="754"/>
      <c r="F22" s="754"/>
      <c r="G22" s="754"/>
      <c r="H22" s="754"/>
      <c r="I22" s="754"/>
      <c r="J22" s="754"/>
      <c r="K22" s="754"/>
      <c r="L22" s="754"/>
      <c r="M22" s="754"/>
      <c r="N22" s="754"/>
      <c r="O22" s="755"/>
    </row>
    <row r="23" spans="1:15">
      <c r="C23" s="81"/>
      <c r="D23" s="25"/>
      <c r="E23" s="25"/>
      <c r="F23" s="25"/>
      <c r="G23" s="25"/>
      <c r="H23" s="25"/>
      <c r="I23" s="25"/>
      <c r="J23" s="25"/>
      <c r="K23" s="25"/>
      <c r="L23" s="25"/>
      <c r="M23" s="25"/>
      <c r="N23" s="25"/>
      <c r="O23" s="82"/>
    </row>
    <row r="24" spans="1:15" ht="18" customHeight="1">
      <c r="C24" s="457" t="s">
        <v>10</v>
      </c>
      <c r="D24" s="458"/>
      <c r="E24" s="459"/>
      <c r="F24" s="762" t="str">
        <f>+表紙!F47</f>
        <v>三菱地所ホーム株式会社</v>
      </c>
      <c r="G24" s="763"/>
      <c r="H24" s="764"/>
      <c r="I24" s="764"/>
      <c r="J24" s="764"/>
      <c r="K24" s="764"/>
      <c r="L24" s="764"/>
      <c r="M24" s="454" t="s">
        <v>436</v>
      </c>
      <c r="N24" s="767"/>
      <c r="O24" s="768"/>
    </row>
    <row r="25" spans="1:15" ht="18" customHeight="1">
      <c r="C25" s="460"/>
      <c r="D25" s="461"/>
      <c r="E25" s="462"/>
      <c r="F25" s="765"/>
      <c r="G25" s="766"/>
      <c r="H25" s="766"/>
      <c r="I25" s="766"/>
      <c r="J25" s="766"/>
      <c r="K25" s="766"/>
      <c r="L25" s="766"/>
      <c r="M25" s="769">
        <f>表紙!M48</f>
        <v>2619</v>
      </c>
      <c r="N25" s="770"/>
      <c r="O25" s="771"/>
    </row>
    <row r="26" spans="1:15" ht="18" customHeight="1">
      <c r="C26" s="457" t="s">
        <v>11</v>
      </c>
      <c r="D26" s="489"/>
      <c r="E26" s="490"/>
      <c r="F26" s="756" t="str">
        <f>+表紙!F49</f>
        <v>東京都新宿区新宿6-27-30 新宿イーストサイドスクエア7階</v>
      </c>
      <c r="G26" s="757"/>
      <c r="H26" s="757"/>
      <c r="I26" s="757"/>
      <c r="J26" s="757"/>
      <c r="K26" s="757"/>
      <c r="L26" s="126" t="s">
        <v>172</v>
      </c>
      <c r="M26" s="222"/>
      <c r="N26" s="760" t="str">
        <f>IF(+表紙!N49="","",+表紙!N49)</f>
        <v>03-6774-2644</v>
      </c>
      <c r="O26" s="761"/>
    </row>
    <row r="27" spans="1:15" ht="18" customHeight="1">
      <c r="C27" s="491"/>
      <c r="D27" s="492"/>
      <c r="E27" s="493"/>
      <c r="F27" s="758"/>
      <c r="G27" s="759"/>
      <c r="H27" s="759"/>
      <c r="I27" s="759"/>
      <c r="J27" s="759"/>
      <c r="K27" s="759"/>
      <c r="L27" s="219"/>
      <c r="M27" s="218"/>
      <c r="N27" s="220"/>
      <c r="O27" s="125"/>
    </row>
    <row r="28" spans="1:15" ht="26.25" customHeight="1">
      <c r="C28" s="177" t="s">
        <v>364</v>
      </c>
      <c r="D28" s="178"/>
      <c r="E28" s="178"/>
      <c r="F28" s="30"/>
      <c r="G28" s="30"/>
      <c r="H28" s="30"/>
      <c r="I28" s="30"/>
      <c r="J28" s="30"/>
      <c r="K28" s="30"/>
      <c r="L28" s="302"/>
      <c r="M28" s="292"/>
      <c r="N28" s="303"/>
      <c r="O28" s="293"/>
    </row>
    <row r="29" spans="1:15" ht="24" customHeight="1">
      <c r="C29" s="294"/>
      <c r="D29" s="304" t="s">
        <v>17</v>
      </c>
      <c r="E29" s="305" t="s">
        <v>12</v>
      </c>
      <c r="F29" s="772" t="str">
        <f>+表紙!F52</f>
        <v>Ｄ－建設業</v>
      </c>
      <c r="G29" s="773"/>
      <c r="H29" s="773"/>
      <c r="I29" s="773"/>
      <c r="J29" s="30" t="s">
        <v>47</v>
      </c>
      <c r="K29" s="30"/>
      <c r="L29" s="774" t="str">
        <f>+表紙!L52</f>
        <v>住宅メーカー</v>
      </c>
      <c r="M29" s="774"/>
      <c r="N29" s="775"/>
      <c r="O29" s="776"/>
    </row>
    <row r="30" spans="1:15" ht="22.5" customHeight="1">
      <c r="C30" s="295"/>
      <c r="D30" s="306" t="s">
        <v>19</v>
      </c>
      <c r="E30" s="307" t="s">
        <v>365</v>
      </c>
      <c r="F30" s="772" t="s">
        <v>366</v>
      </c>
      <c r="G30" s="545"/>
      <c r="H30" s="777"/>
      <c r="I30" s="772" t="s">
        <v>367</v>
      </c>
      <c r="J30" s="547"/>
      <c r="K30" s="548"/>
      <c r="L30" s="778">
        <f>+表紙!L53</f>
        <v>0</v>
      </c>
      <c r="M30" s="779"/>
      <c r="N30" s="308" t="s">
        <v>368</v>
      </c>
      <c r="O30" s="309"/>
    </row>
    <row r="31" spans="1:15" ht="22.5" customHeight="1">
      <c r="C31" s="295"/>
      <c r="D31" s="294"/>
      <c r="E31" s="310"/>
      <c r="F31" s="772" t="s">
        <v>369</v>
      </c>
      <c r="G31" s="545"/>
      <c r="H31" s="777"/>
      <c r="I31" s="773" t="s">
        <v>370</v>
      </c>
      <c r="J31" s="547"/>
      <c r="K31" s="547"/>
      <c r="L31" s="778">
        <f>+表紙!L54</f>
        <v>3138</v>
      </c>
      <c r="M31" s="779"/>
      <c r="N31" s="308" t="s">
        <v>368</v>
      </c>
      <c r="O31" s="309"/>
    </row>
    <row r="32" spans="1:15" ht="22.5" customHeight="1">
      <c r="C32" s="295"/>
      <c r="D32" s="552" t="s">
        <v>371</v>
      </c>
      <c r="E32" s="553"/>
      <c r="F32" s="772" t="s">
        <v>372</v>
      </c>
      <c r="G32" s="545"/>
      <c r="H32" s="777"/>
      <c r="I32" s="773" t="s">
        <v>373</v>
      </c>
      <c r="J32" s="547"/>
      <c r="K32" s="547"/>
      <c r="L32" s="778">
        <f>+表紙!L55</f>
        <v>0</v>
      </c>
      <c r="M32" s="779"/>
      <c r="N32" s="308" t="s">
        <v>374</v>
      </c>
      <c r="O32" s="309"/>
    </row>
    <row r="33" spans="3:15" ht="22.5" customHeight="1">
      <c r="C33" s="295"/>
      <c r="D33" s="552"/>
      <c r="E33" s="553"/>
      <c r="F33" s="772" t="s">
        <v>375</v>
      </c>
      <c r="G33" s="545"/>
      <c r="H33" s="777"/>
      <c r="I33" s="773" t="s">
        <v>376</v>
      </c>
      <c r="J33" s="547"/>
      <c r="K33" s="547"/>
      <c r="L33" s="778">
        <f>+表紙!L56</f>
        <v>0</v>
      </c>
      <c r="M33" s="779"/>
      <c r="N33" s="308" t="s">
        <v>368</v>
      </c>
      <c r="O33" s="309"/>
    </row>
    <row r="34" spans="3:15" ht="26.25" customHeight="1">
      <c r="C34" s="295"/>
      <c r="D34" s="294"/>
      <c r="E34" s="310"/>
      <c r="F34" s="223" t="s">
        <v>377</v>
      </c>
      <c r="G34" s="311"/>
      <c r="H34" s="311"/>
      <c r="I34" s="311"/>
      <c r="J34" s="35"/>
      <c r="K34" s="35"/>
      <c r="L34" s="312"/>
      <c r="M34" s="312"/>
      <c r="N34" s="313"/>
      <c r="O34" s="314"/>
    </row>
    <row r="35" spans="3:15" ht="24" customHeight="1">
      <c r="C35" s="295"/>
      <c r="D35" s="315"/>
      <c r="E35" s="316"/>
      <c r="F35" s="793">
        <f>+表紙!F58</f>
        <v>0</v>
      </c>
      <c r="G35" s="794"/>
      <c r="H35" s="794"/>
      <c r="I35" s="794"/>
      <c r="J35" s="794"/>
      <c r="K35" s="794"/>
      <c r="L35" s="794"/>
      <c r="M35" s="794"/>
      <c r="N35" s="794"/>
      <c r="O35" s="795"/>
    </row>
    <row r="36" spans="3:15" ht="23.25" customHeight="1">
      <c r="C36" s="300"/>
      <c r="D36" s="317" t="s">
        <v>24</v>
      </c>
      <c r="E36" s="318" t="s">
        <v>378</v>
      </c>
      <c r="F36" s="796">
        <f>+表紙!F59</f>
        <v>11</v>
      </c>
      <c r="G36" s="775"/>
      <c r="H36" s="775"/>
      <c r="I36" s="775"/>
      <c r="J36" s="775"/>
      <c r="K36" s="775"/>
      <c r="L36" s="775"/>
      <c r="M36" s="775"/>
      <c r="N36" s="775"/>
      <c r="O36" s="776"/>
    </row>
    <row r="37" spans="3:15" ht="23.25" customHeight="1">
      <c r="C37" s="748" t="s">
        <v>297</v>
      </c>
      <c r="D37" s="749"/>
      <c r="E37" s="750"/>
      <c r="F37" s="751" t="str">
        <f>+表紙!F60</f>
        <v>令和 ６ 年 ４ 月 １ 日 ～ 令和 ７ 年 ３ 月 31 日（ １ 年間）</v>
      </c>
      <c r="G37" s="752"/>
      <c r="H37" s="752"/>
      <c r="I37" s="752"/>
      <c r="J37" s="752"/>
      <c r="K37" s="752"/>
      <c r="L37" s="752"/>
      <c r="M37" s="752"/>
      <c r="N37" s="752"/>
      <c r="O37" s="753"/>
    </row>
    <row r="38" spans="3:15" ht="30" customHeight="1">
      <c r="C38" s="177" t="s">
        <v>317</v>
      </c>
      <c r="D38" s="176"/>
      <c r="E38" s="178"/>
      <c r="F38" s="27"/>
      <c r="G38" s="27"/>
      <c r="H38" s="28"/>
      <c r="I38" s="28"/>
      <c r="J38" s="29"/>
      <c r="K38" s="29"/>
      <c r="L38" s="30"/>
      <c r="M38" s="30"/>
      <c r="N38" s="30"/>
      <c r="O38" s="31"/>
    </row>
    <row r="39" spans="3:15" ht="24.75" customHeight="1">
      <c r="C39" s="735"/>
      <c r="D39" s="449" t="s">
        <v>298</v>
      </c>
      <c r="E39" s="450"/>
      <c r="F39" s="450"/>
      <c r="G39" s="451"/>
      <c r="H39" s="449" t="s">
        <v>318</v>
      </c>
      <c r="I39" s="451"/>
      <c r="J39" s="449" t="s">
        <v>299</v>
      </c>
      <c r="K39" s="450"/>
      <c r="L39" s="451"/>
      <c r="M39" s="449" t="s">
        <v>319</v>
      </c>
      <c r="N39" s="450"/>
      <c r="O39" s="451"/>
    </row>
    <row r="40" spans="3:15" ht="24.75" customHeight="1">
      <c r="C40" s="736"/>
      <c r="D40" s="513" t="s">
        <v>300</v>
      </c>
      <c r="E40" s="514"/>
      <c r="F40" s="514"/>
      <c r="G40" s="515"/>
      <c r="H40" s="245">
        <f>+表紙!H63</f>
        <v>2241.6</v>
      </c>
      <c r="I40" s="240" t="s">
        <v>4</v>
      </c>
      <c r="J40" s="525" t="s">
        <v>324</v>
      </c>
      <c r="K40" s="526"/>
      <c r="L40" s="527"/>
      <c r="M40" s="741">
        <f>+表紙!M63</f>
        <v>2241.6</v>
      </c>
      <c r="N40" s="742">
        <f>+表紙!N63</f>
        <v>0</v>
      </c>
      <c r="O40" s="305" t="s">
        <v>4</v>
      </c>
    </row>
    <row r="41" spans="3:15" ht="24.75" customHeight="1">
      <c r="C41" s="736"/>
      <c r="D41" s="513" t="s">
        <v>301</v>
      </c>
      <c r="E41" s="514"/>
      <c r="F41" s="514"/>
      <c r="G41" s="515"/>
      <c r="H41" s="245" t="str">
        <f>+表紙!H64</f>
        <v>0</v>
      </c>
      <c r="I41" s="240" t="s">
        <v>4</v>
      </c>
      <c r="J41" s="525" t="s">
        <v>305</v>
      </c>
      <c r="K41" s="526"/>
      <c r="L41" s="527"/>
      <c r="M41" s="741">
        <f>+表紙!M64</f>
        <v>1192.5999999999999</v>
      </c>
      <c r="N41" s="742">
        <f>+表紙!N64</f>
        <v>0</v>
      </c>
      <c r="O41" s="31" t="s">
        <v>4</v>
      </c>
    </row>
    <row r="42" spans="3:15" ht="24.75" customHeight="1">
      <c r="C42" s="736"/>
      <c r="D42" s="513" t="s">
        <v>302</v>
      </c>
      <c r="E42" s="514"/>
      <c r="F42" s="514"/>
      <c r="G42" s="515"/>
      <c r="H42" s="245" t="str">
        <f>+表紙!H65</f>
        <v>0</v>
      </c>
      <c r="I42" s="240" t="s">
        <v>4</v>
      </c>
      <c r="J42" s="743" t="s">
        <v>306</v>
      </c>
      <c r="K42" s="744"/>
      <c r="L42" s="745"/>
      <c r="M42" s="741">
        <f>+表紙!M65</f>
        <v>2191.2999999999997</v>
      </c>
      <c r="N42" s="742">
        <f>+表紙!N65</f>
        <v>0</v>
      </c>
      <c r="O42" s="180" t="s">
        <v>4</v>
      </c>
    </row>
    <row r="43" spans="3:15" ht="24.75" customHeight="1">
      <c r="C43" s="175"/>
      <c r="D43" s="513" t="s">
        <v>303</v>
      </c>
      <c r="E43" s="514"/>
      <c r="F43" s="514"/>
      <c r="G43" s="515"/>
      <c r="H43" s="245" t="str">
        <f>+表紙!H66</f>
        <v>0</v>
      </c>
      <c r="I43" s="240" t="s">
        <v>4</v>
      </c>
      <c r="J43" s="743" t="s">
        <v>387</v>
      </c>
      <c r="K43" s="744"/>
      <c r="L43" s="745"/>
      <c r="M43" s="741" t="str">
        <f>+表紙!M66</f>
        <v>0</v>
      </c>
      <c r="N43" s="742">
        <f>+表紙!N66</f>
        <v>0</v>
      </c>
      <c r="O43" s="180" t="s">
        <v>4</v>
      </c>
    </row>
    <row r="44" spans="3:15" ht="24.75" customHeight="1">
      <c r="C44" s="239"/>
      <c r="D44" s="513" t="s">
        <v>304</v>
      </c>
      <c r="E44" s="514"/>
      <c r="F44" s="514"/>
      <c r="G44" s="515"/>
      <c r="H44" s="245" t="str">
        <f>+表紙!H67</f>
        <v>0</v>
      </c>
      <c r="I44" s="240" t="s">
        <v>4</v>
      </c>
      <c r="J44" s="743" t="s">
        <v>388</v>
      </c>
      <c r="K44" s="744"/>
      <c r="L44" s="745"/>
      <c r="M44" s="741" t="str">
        <f>+表紙!M67</f>
        <v>0</v>
      </c>
      <c r="N44" s="742">
        <f>+表紙!N67</f>
        <v>0</v>
      </c>
      <c r="O44" s="180" t="s">
        <v>4</v>
      </c>
    </row>
    <row r="45" spans="3:15" ht="31.9" customHeight="1">
      <c r="C45" s="737" t="s">
        <v>15</v>
      </c>
      <c r="D45" s="738"/>
      <c r="E45" s="739"/>
      <c r="F45" s="27"/>
      <c r="G45" s="27"/>
      <c r="H45" s="28"/>
      <c r="I45" s="28"/>
      <c r="J45" s="29"/>
      <c r="K45" s="29"/>
      <c r="L45" s="30"/>
      <c r="M45" s="30"/>
      <c r="N45" s="30"/>
      <c r="O45" s="31"/>
    </row>
    <row r="46" spans="3:15" ht="3.6" customHeight="1">
      <c r="C46" s="228"/>
      <c r="D46" s="229"/>
      <c r="E46" s="229"/>
      <c r="F46" s="230"/>
      <c r="G46" s="230"/>
      <c r="H46" s="231"/>
      <c r="I46" s="231"/>
      <c r="J46" s="232"/>
      <c r="K46" s="232"/>
      <c r="L46" s="179"/>
      <c r="M46" s="179"/>
      <c r="N46" s="179"/>
      <c r="O46" s="231"/>
    </row>
    <row r="47" spans="3:15" ht="15" customHeight="1">
      <c r="C47" s="487" t="s">
        <v>409</v>
      </c>
      <c r="D47" s="740"/>
      <c r="E47" s="740"/>
      <c r="F47" s="740"/>
      <c r="G47" s="740"/>
      <c r="H47" s="740"/>
      <c r="I47" s="740"/>
      <c r="J47" s="740"/>
      <c r="K47" s="740"/>
      <c r="L47" s="740"/>
      <c r="M47" s="740"/>
      <c r="N47" s="740"/>
      <c r="O47" s="740"/>
    </row>
    <row r="48" spans="3:15" ht="13.5">
      <c r="C48" s="223" t="s">
        <v>240</v>
      </c>
      <c r="D48" s="4"/>
      <c r="E48" s="4"/>
      <c r="F48" s="32"/>
      <c r="G48" s="32"/>
      <c r="H48" s="33"/>
      <c r="I48" s="33"/>
      <c r="J48" s="34"/>
      <c r="K48" s="34"/>
      <c r="L48" s="35"/>
      <c r="M48" s="35"/>
      <c r="N48" s="35"/>
      <c r="O48" s="224"/>
    </row>
    <row r="49" spans="1:15" ht="15" customHeight="1">
      <c r="A49" s="22">
        <v>11</v>
      </c>
      <c r="C49" s="225"/>
      <c r="D49" s="226"/>
      <c r="E49" s="226"/>
      <c r="F49" s="226"/>
      <c r="G49" s="226"/>
      <c r="H49" s="226"/>
      <c r="I49" s="226"/>
      <c r="J49" s="226"/>
      <c r="K49" s="226"/>
      <c r="L49" s="226"/>
      <c r="M49" s="226"/>
      <c r="N49" s="226"/>
      <c r="O49" s="227"/>
    </row>
    <row r="50" spans="1:15" ht="15" customHeight="1">
      <c r="C50" s="181">
        <v>1</v>
      </c>
      <c r="D50" s="511" t="s">
        <v>442</v>
      </c>
      <c r="E50" s="511"/>
      <c r="F50" s="511"/>
      <c r="G50" s="511"/>
      <c r="H50" s="511"/>
      <c r="I50" s="511"/>
      <c r="J50" s="511"/>
      <c r="K50" s="511"/>
      <c r="L50" s="511"/>
      <c r="M50" s="511"/>
      <c r="N50" s="511"/>
      <c r="O50" s="512"/>
    </row>
    <row r="51" spans="1:15" ht="15" customHeight="1">
      <c r="C51" s="181">
        <v>2</v>
      </c>
      <c r="D51" s="511" t="s">
        <v>362</v>
      </c>
      <c r="E51" s="511"/>
      <c r="F51" s="511"/>
      <c r="G51" s="511"/>
      <c r="H51" s="511"/>
      <c r="I51" s="511"/>
      <c r="J51" s="511"/>
      <c r="K51" s="511"/>
      <c r="L51" s="511"/>
      <c r="M51" s="511"/>
      <c r="N51" s="511"/>
      <c r="O51" s="512"/>
    </row>
    <row r="52" spans="1:15" ht="15" customHeight="1">
      <c r="C52" s="181"/>
      <c r="D52" s="511" t="s">
        <v>363</v>
      </c>
      <c r="E52" s="511"/>
      <c r="F52" s="511"/>
      <c r="G52" s="511"/>
      <c r="H52" s="511"/>
      <c r="I52" s="511"/>
      <c r="J52" s="511"/>
      <c r="K52" s="511"/>
      <c r="L52" s="511"/>
      <c r="M52" s="511"/>
      <c r="N52" s="511"/>
      <c r="O52" s="512"/>
    </row>
    <row r="53" spans="1:15" ht="39" customHeight="1">
      <c r="C53" s="181"/>
      <c r="D53" s="511" t="s">
        <v>379</v>
      </c>
      <c r="E53" s="511"/>
      <c r="F53" s="511"/>
      <c r="G53" s="511"/>
      <c r="H53" s="511"/>
      <c r="I53" s="511"/>
      <c r="J53" s="511"/>
      <c r="K53" s="511"/>
      <c r="L53" s="511"/>
      <c r="M53" s="511"/>
      <c r="N53" s="511"/>
      <c r="O53" s="512"/>
    </row>
    <row r="54" spans="1:15" ht="28.15" customHeight="1">
      <c r="A54" s="21"/>
      <c r="B54" s="21"/>
      <c r="C54" s="181">
        <v>3</v>
      </c>
      <c r="D54" s="511" t="s">
        <v>443</v>
      </c>
      <c r="E54" s="511"/>
      <c r="F54" s="511"/>
      <c r="G54" s="511"/>
      <c r="H54" s="511"/>
      <c r="I54" s="511"/>
      <c r="J54" s="511"/>
      <c r="K54" s="511"/>
      <c r="L54" s="511"/>
      <c r="M54" s="511"/>
      <c r="N54" s="511"/>
      <c r="O54" s="512"/>
    </row>
    <row r="55" spans="1:15" ht="28.15" customHeight="1">
      <c r="A55" s="21"/>
      <c r="B55" s="21"/>
      <c r="C55" s="181">
        <v>4</v>
      </c>
      <c r="D55" s="511" t="s">
        <v>462</v>
      </c>
      <c r="E55" s="511"/>
      <c r="F55" s="511"/>
      <c r="G55" s="511"/>
      <c r="H55" s="511"/>
      <c r="I55" s="511"/>
      <c r="J55" s="511"/>
      <c r="K55" s="511"/>
      <c r="L55" s="511"/>
      <c r="M55" s="511"/>
      <c r="N55" s="511"/>
      <c r="O55" s="512"/>
    </row>
    <row r="56" spans="1:15" ht="15" customHeight="1">
      <c r="A56" s="21"/>
      <c r="B56" s="21"/>
      <c r="C56" s="181"/>
      <c r="D56" s="182" t="s">
        <v>391</v>
      </c>
      <c r="E56" s="511" t="s">
        <v>312</v>
      </c>
      <c r="F56" s="511"/>
      <c r="G56" s="511"/>
      <c r="H56" s="511"/>
      <c r="I56" s="511"/>
      <c r="J56" s="511"/>
      <c r="K56" s="511"/>
      <c r="L56" s="511"/>
      <c r="M56" s="511"/>
      <c r="N56" s="511"/>
      <c r="O56" s="512"/>
    </row>
    <row r="57" spans="1:15" ht="15" customHeight="1">
      <c r="A57" s="21"/>
      <c r="B57" s="21"/>
      <c r="C57" s="181"/>
      <c r="D57" s="182" t="s">
        <v>392</v>
      </c>
      <c r="E57" s="511" t="s">
        <v>393</v>
      </c>
      <c r="F57" s="511"/>
      <c r="G57" s="511"/>
      <c r="H57" s="511"/>
      <c r="I57" s="511"/>
      <c r="J57" s="511"/>
      <c r="K57" s="511"/>
      <c r="L57" s="511"/>
      <c r="M57" s="511"/>
      <c r="N57" s="511"/>
      <c r="O57" s="512"/>
    </row>
    <row r="58" spans="1:15" ht="15" customHeight="1">
      <c r="A58" s="21"/>
      <c r="B58" s="21"/>
      <c r="C58" s="181"/>
      <c r="D58" s="182" t="s">
        <v>394</v>
      </c>
      <c r="E58" s="511" t="s">
        <v>395</v>
      </c>
      <c r="F58" s="511"/>
      <c r="G58" s="511"/>
      <c r="H58" s="511"/>
      <c r="I58" s="511"/>
      <c r="J58" s="511"/>
      <c r="K58" s="511"/>
      <c r="L58" s="511"/>
      <c r="M58" s="511"/>
      <c r="N58" s="511"/>
      <c r="O58" s="512"/>
    </row>
    <row r="59" spans="1:15" ht="15" customHeight="1">
      <c r="A59" s="21"/>
      <c r="B59" s="21"/>
      <c r="C59" s="181"/>
      <c r="D59" s="182" t="s">
        <v>396</v>
      </c>
      <c r="E59" s="511" t="s">
        <v>397</v>
      </c>
      <c r="F59" s="511"/>
      <c r="G59" s="511"/>
      <c r="H59" s="511"/>
      <c r="I59" s="511"/>
      <c r="J59" s="511"/>
      <c r="K59" s="511"/>
      <c r="L59" s="511"/>
      <c r="M59" s="511"/>
      <c r="N59" s="511"/>
      <c r="O59" s="512"/>
    </row>
    <row r="60" spans="1:15" ht="15" customHeight="1">
      <c r="A60" s="21"/>
      <c r="B60" s="21"/>
      <c r="C60" s="181"/>
      <c r="D60" s="182" t="s">
        <v>398</v>
      </c>
      <c r="E60" s="511" t="s">
        <v>399</v>
      </c>
      <c r="F60" s="511"/>
      <c r="G60" s="511"/>
      <c r="H60" s="511"/>
      <c r="I60" s="511"/>
      <c r="J60" s="511"/>
      <c r="K60" s="511"/>
      <c r="L60" s="511"/>
      <c r="M60" s="511"/>
      <c r="N60" s="511"/>
      <c r="O60" s="512"/>
    </row>
    <row r="61" spans="1:15" ht="15" customHeight="1">
      <c r="A61" s="21"/>
      <c r="B61" s="21"/>
      <c r="C61" s="181"/>
      <c r="D61" s="182" t="s">
        <v>400</v>
      </c>
      <c r="E61" s="511" t="s">
        <v>313</v>
      </c>
      <c r="F61" s="511"/>
      <c r="G61" s="511"/>
      <c r="H61" s="511"/>
      <c r="I61" s="511"/>
      <c r="J61" s="511"/>
      <c r="K61" s="511"/>
      <c r="L61" s="511"/>
      <c r="M61" s="511"/>
      <c r="N61" s="511"/>
      <c r="O61" s="512"/>
    </row>
    <row r="62" spans="1:15" ht="15" customHeight="1">
      <c r="A62" s="21"/>
      <c r="B62" s="21"/>
      <c r="C62" s="181"/>
      <c r="D62" s="182" t="s">
        <v>401</v>
      </c>
      <c r="E62" s="511" t="s">
        <v>402</v>
      </c>
      <c r="F62" s="511"/>
      <c r="G62" s="511"/>
      <c r="H62" s="511"/>
      <c r="I62" s="511"/>
      <c r="J62" s="511"/>
      <c r="K62" s="511"/>
      <c r="L62" s="511"/>
      <c r="M62" s="511"/>
      <c r="N62" s="511"/>
      <c r="O62" s="512"/>
    </row>
    <row r="63" spans="1:15" ht="15" customHeight="1">
      <c r="A63" s="21"/>
      <c r="B63" s="21"/>
      <c r="C63" s="181"/>
      <c r="D63" s="182" t="s">
        <v>403</v>
      </c>
      <c r="E63" s="511" t="s">
        <v>404</v>
      </c>
      <c r="F63" s="511"/>
      <c r="G63" s="511"/>
      <c r="H63" s="511"/>
      <c r="I63" s="511"/>
      <c r="J63" s="511"/>
      <c r="K63" s="511"/>
      <c r="L63" s="511"/>
      <c r="M63" s="511"/>
      <c r="N63" s="511"/>
      <c r="O63" s="512"/>
    </row>
    <row r="64" spans="1:15" ht="15" customHeight="1">
      <c r="A64" s="21"/>
      <c r="B64" s="21"/>
      <c r="C64" s="181"/>
      <c r="D64" s="182" t="s">
        <v>405</v>
      </c>
      <c r="E64" s="511" t="s">
        <v>406</v>
      </c>
      <c r="F64" s="511"/>
      <c r="G64" s="511"/>
      <c r="H64" s="511"/>
      <c r="I64" s="511"/>
      <c r="J64" s="511"/>
      <c r="K64" s="511"/>
      <c r="L64" s="511"/>
      <c r="M64" s="511"/>
      <c r="N64" s="511"/>
      <c r="O64" s="512"/>
    </row>
    <row r="65" spans="1:15" ht="15" customHeight="1">
      <c r="A65" s="21"/>
      <c r="B65" s="21"/>
      <c r="C65" s="181"/>
      <c r="D65" s="182" t="s">
        <v>307</v>
      </c>
      <c r="E65" s="511" t="s">
        <v>314</v>
      </c>
      <c r="F65" s="511"/>
      <c r="G65" s="511"/>
      <c r="H65" s="511"/>
      <c r="I65" s="511"/>
      <c r="J65" s="511"/>
      <c r="K65" s="511"/>
      <c r="L65" s="511"/>
      <c r="M65" s="511"/>
      <c r="N65" s="511"/>
      <c r="O65" s="512"/>
    </row>
    <row r="66" spans="1:15" ht="28.15" customHeight="1">
      <c r="A66" s="21"/>
      <c r="B66" s="21"/>
      <c r="C66" s="181"/>
      <c r="D66" s="182" t="s">
        <v>308</v>
      </c>
      <c r="E66" s="511" t="s">
        <v>407</v>
      </c>
      <c r="F66" s="511"/>
      <c r="G66" s="511"/>
      <c r="H66" s="511"/>
      <c r="I66" s="511"/>
      <c r="J66" s="511"/>
      <c r="K66" s="511"/>
      <c r="L66" s="511"/>
      <c r="M66" s="511"/>
      <c r="N66" s="511"/>
      <c r="O66" s="512"/>
    </row>
    <row r="67" spans="1:15" ht="15" customHeight="1">
      <c r="A67" s="21"/>
      <c r="B67" s="21"/>
      <c r="C67" s="181"/>
      <c r="D67" s="182" t="s">
        <v>309</v>
      </c>
      <c r="E67" s="511" t="s">
        <v>315</v>
      </c>
      <c r="F67" s="511"/>
      <c r="G67" s="511"/>
      <c r="H67" s="511"/>
      <c r="I67" s="511"/>
      <c r="J67" s="511"/>
      <c r="K67" s="511"/>
      <c r="L67" s="511"/>
      <c r="M67" s="511"/>
      <c r="N67" s="511"/>
      <c r="O67" s="512"/>
    </row>
    <row r="68" spans="1:15" ht="28.15" customHeight="1">
      <c r="A68" s="21"/>
      <c r="B68" s="21"/>
      <c r="C68" s="181"/>
      <c r="D68" s="182" t="s">
        <v>310</v>
      </c>
      <c r="E68" s="511" t="s">
        <v>408</v>
      </c>
      <c r="F68" s="511"/>
      <c r="G68" s="511"/>
      <c r="H68" s="511"/>
      <c r="I68" s="511"/>
      <c r="J68" s="511"/>
      <c r="K68" s="511"/>
      <c r="L68" s="511"/>
      <c r="M68" s="511"/>
      <c r="N68" s="511"/>
      <c r="O68" s="512"/>
    </row>
    <row r="69" spans="1:15" ht="28.15" customHeight="1">
      <c r="A69" s="21"/>
      <c r="B69" s="21"/>
      <c r="C69" s="181"/>
      <c r="D69" s="182" t="s">
        <v>311</v>
      </c>
      <c r="E69" s="511" t="s">
        <v>316</v>
      </c>
      <c r="F69" s="511"/>
      <c r="G69" s="511"/>
      <c r="H69" s="511"/>
      <c r="I69" s="511"/>
      <c r="J69" s="511"/>
      <c r="K69" s="511"/>
      <c r="L69" s="511"/>
      <c r="M69" s="511"/>
      <c r="N69" s="511"/>
      <c r="O69" s="512"/>
    </row>
    <row r="70" spans="1:15" ht="28.15" customHeight="1">
      <c r="A70" s="21"/>
      <c r="B70" s="21"/>
      <c r="C70" s="181">
        <v>5</v>
      </c>
      <c r="D70" s="511" t="s">
        <v>386</v>
      </c>
      <c r="E70" s="511"/>
      <c r="F70" s="511"/>
      <c r="G70" s="511"/>
      <c r="H70" s="511"/>
      <c r="I70" s="511"/>
      <c r="J70" s="511"/>
      <c r="K70" s="511"/>
      <c r="L70" s="511"/>
      <c r="M70" s="511"/>
      <c r="N70" s="511"/>
      <c r="O70" s="512"/>
    </row>
    <row r="71" spans="1:15" ht="15" customHeight="1">
      <c r="A71" s="21"/>
      <c r="B71" s="21"/>
      <c r="C71" s="181">
        <v>6</v>
      </c>
      <c r="D71" s="511" t="s">
        <v>385</v>
      </c>
      <c r="E71" s="511"/>
      <c r="F71" s="511"/>
      <c r="G71" s="511"/>
      <c r="H71" s="511"/>
      <c r="I71" s="511"/>
      <c r="J71" s="511"/>
      <c r="K71" s="511"/>
      <c r="L71" s="511"/>
      <c r="M71" s="511"/>
      <c r="N71" s="511"/>
      <c r="O71" s="512"/>
    </row>
    <row r="72" spans="1:15" ht="15" customHeight="1">
      <c r="A72" s="21"/>
      <c r="B72" s="21"/>
      <c r="C72" s="183"/>
      <c r="D72" s="36"/>
      <c r="E72" s="36"/>
      <c r="F72" s="36"/>
      <c r="G72" s="36"/>
      <c r="H72" s="36"/>
      <c r="I72" s="36"/>
      <c r="J72" s="36"/>
      <c r="K72" s="36"/>
      <c r="L72" s="36"/>
      <c r="M72" s="36"/>
      <c r="N72" s="36"/>
      <c r="O72" s="37"/>
    </row>
    <row r="73" spans="1:15" ht="15" customHeight="1">
      <c r="A73" s="21"/>
      <c r="B73" s="21"/>
    </row>
    <row r="74" spans="1:15" ht="23.25" customHeight="1">
      <c r="A74" s="21"/>
      <c r="B74" s="21"/>
    </row>
    <row r="75" spans="1:15" ht="23.25" customHeight="1">
      <c r="A75" s="21"/>
      <c r="B75" s="21"/>
    </row>
    <row r="76" spans="1:15" ht="23.25" customHeight="1">
      <c r="A76" s="21"/>
      <c r="B76" s="21"/>
    </row>
    <row r="77" spans="1:15" ht="23.25" customHeight="1">
      <c r="A77" s="21"/>
      <c r="B77" s="21"/>
    </row>
    <row r="78" spans="1:15">
      <c r="A78" s="21"/>
      <c r="B78" s="21"/>
    </row>
    <row r="79" spans="1:15">
      <c r="A79" s="21"/>
      <c r="B79" s="21"/>
    </row>
    <row r="80" spans="1:15">
      <c r="A80" s="21"/>
      <c r="B80" s="21"/>
    </row>
  </sheetData>
  <sheetProtection algorithmName="SHA-512" hashValue="fEHMoYtb6vOHFfVRO99jqFCpHgbUZFl9oUqTi7uu7PfCmQ4uyArd1gApzy0ng6ejOduDr+OzUpKCDh/HaMhvxQ==" saltValue="Mf1CE3F+ThrV17WX5pZuBQ==" spinCount="100000" sheet="1" objects="1" scenarios="1"/>
  <mergeCells count="79">
    <mergeCell ref="D39:G39"/>
    <mergeCell ref="H39:I39"/>
    <mergeCell ref="J39:L39"/>
    <mergeCell ref="M39:O39"/>
    <mergeCell ref="J40:L40"/>
    <mergeCell ref="D32:E33"/>
    <mergeCell ref="F32:H32"/>
    <mergeCell ref="I32:K32"/>
    <mergeCell ref="L32:M32"/>
    <mergeCell ref="F33:H33"/>
    <mergeCell ref="I33:K33"/>
    <mergeCell ref="L33:M33"/>
    <mergeCell ref="F31:H31"/>
    <mergeCell ref="I31:K31"/>
    <mergeCell ref="L31:M31"/>
    <mergeCell ref="F35:O35"/>
    <mergeCell ref="F36:O36"/>
    <mergeCell ref="J17:O17"/>
    <mergeCell ref="M4:M5"/>
    <mergeCell ref="C6:O6"/>
    <mergeCell ref="C8:O9"/>
    <mergeCell ref="L11:O11"/>
    <mergeCell ref="J16:O16"/>
    <mergeCell ref="C13:F13"/>
    <mergeCell ref="L19:O19"/>
    <mergeCell ref="C37:E37"/>
    <mergeCell ref="F37:O37"/>
    <mergeCell ref="C22:O22"/>
    <mergeCell ref="F26:K27"/>
    <mergeCell ref="N26:O26"/>
    <mergeCell ref="C26:E27"/>
    <mergeCell ref="C24:E25"/>
    <mergeCell ref="F24:L25"/>
    <mergeCell ref="M24:O24"/>
    <mergeCell ref="M25:O25"/>
    <mergeCell ref="F29:I29"/>
    <mergeCell ref="L29:O29"/>
    <mergeCell ref="F30:H30"/>
    <mergeCell ref="I30:K30"/>
    <mergeCell ref="L30:M30"/>
    <mergeCell ref="D70:O70"/>
    <mergeCell ref="E60:O60"/>
    <mergeCell ref="E61:O61"/>
    <mergeCell ref="E62:O62"/>
    <mergeCell ref="E66:O66"/>
    <mergeCell ref="E67:O67"/>
    <mergeCell ref="E69:O69"/>
    <mergeCell ref="E64:O64"/>
    <mergeCell ref="E65:O65"/>
    <mergeCell ref="E68:O68"/>
    <mergeCell ref="E57:O57"/>
    <mergeCell ref="E58:O58"/>
    <mergeCell ref="M43:N43"/>
    <mergeCell ref="M42:N42"/>
    <mergeCell ref="D43:G43"/>
    <mergeCell ref="J43:L43"/>
    <mergeCell ref="D52:O52"/>
    <mergeCell ref="D53:O53"/>
    <mergeCell ref="D41:G41"/>
    <mergeCell ref="J41:L41"/>
    <mergeCell ref="J42:L42"/>
    <mergeCell ref="D40:G40"/>
    <mergeCell ref="M41:N41"/>
    <mergeCell ref="C39:C42"/>
    <mergeCell ref="D71:O71"/>
    <mergeCell ref="E63:O63"/>
    <mergeCell ref="C45:E45"/>
    <mergeCell ref="C47:O47"/>
    <mergeCell ref="D50:O50"/>
    <mergeCell ref="E59:O59"/>
    <mergeCell ref="D54:O54"/>
    <mergeCell ref="D51:O51"/>
    <mergeCell ref="D55:O55"/>
    <mergeCell ref="M40:N40"/>
    <mergeCell ref="E56:O56"/>
    <mergeCell ref="D44:G44"/>
    <mergeCell ref="J44:L44"/>
    <mergeCell ref="M44:N44"/>
    <mergeCell ref="D42:G42"/>
  </mergeCells>
  <phoneticPr fontId="3"/>
  <printOptions horizontalCentered="1"/>
  <pageMargins left="0.6692913385826772" right="0.62992125984251968" top="0.55118110236220474" bottom="0.55118110236220474" header="0" footer="0.51181102362204722"/>
  <pageSetup paperSize="9" orientation="portrait" horizontalDpi="300" verticalDpi="300" r:id="rId1"/>
  <headerFooter alignWithMargins="0"/>
  <rowBreaks count="1" manualBreakCount="1">
    <brk id="46" min="2" max="14"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B2:D14"/>
  <sheetViews>
    <sheetView showGridLines="0" zoomScaleNormal="100" workbookViewId="0">
      <selection activeCell="I7" sqref="I7"/>
    </sheetView>
  </sheetViews>
  <sheetFormatPr defaultRowHeight="13.5"/>
  <cols>
    <col min="2" max="2" width="17.625" customWidth="1"/>
    <col min="3" max="3" width="65.625" customWidth="1"/>
    <col min="4" max="4" width="1.625" customWidth="1"/>
  </cols>
  <sheetData>
    <row r="2" spans="2:4">
      <c r="B2" t="s">
        <v>162</v>
      </c>
    </row>
    <row r="4" spans="2:4" ht="65.099999999999994" customHeight="1">
      <c r="B4" s="797" t="s">
        <v>170</v>
      </c>
      <c r="C4" s="797"/>
    </row>
    <row r="5" spans="2:4" ht="14.25" thickBot="1">
      <c r="B5" s="5"/>
    </row>
    <row r="6" spans="2:4">
      <c r="B6" s="99" t="s">
        <v>160</v>
      </c>
      <c r="C6" s="6" t="s">
        <v>161</v>
      </c>
    </row>
    <row r="7" spans="2:4" ht="114.95" customHeight="1">
      <c r="B7" s="100" t="s">
        <v>51</v>
      </c>
      <c r="C7" s="7" t="s">
        <v>163</v>
      </c>
    </row>
    <row r="8" spans="2:4" ht="125.1" customHeight="1">
      <c r="B8" s="101" t="s">
        <v>52</v>
      </c>
      <c r="C8" s="7" t="s">
        <v>164</v>
      </c>
    </row>
    <row r="9" spans="2:4" ht="75" customHeight="1">
      <c r="B9" s="102" t="s">
        <v>53</v>
      </c>
      <c r="C9" s="7" t="s">
        <v>165</v>
      </c>
    </row>
    <row r="10" spans="2:4" ht="65.099999999999994" customHeight="1">
      <c r="B10" s="102" t="s">
        <v>54</v>
      </c>
      <c r="C10" s="7" t="s">
        <v>166</v>
      </c>
    </row>
    <row r="11" spans="2:4" ht="39.950000000000003" customHeight="1">
      <c r="B11" s="102" t="s">
        <v>55</v>
      </c>
      <c r="C11" s="7" t="s">
        <v>167</v>
      </c>
    </row>
    <row r="12" spans="2:4" ht="30" customHeight="1">
      <c r="B12" s="102" t="s">
        <v>56</v>
      </c>
      <c r="C12" s="7" t="s">
        <v>168</v>
      </c>
    </row>
    <row r="13" spans="2:4" ht="30" customHeight="1" thickBot="1">
      <c r="B13" s="103" t="s">
        <v>57</v>
      </c>
      <c r="C13" s="8" t="s">
        <v>169</v>
      </c>
      <c r="D13" s="104"/>
    </row>
    <row r="14" spans="2:4" ht="60" customHeight="1">
      <c r="B14" s="798" t="s">
        <v>171</v>
      </c>
      <c r="C14" s="798"/>
      <c r="D14" s="105"/>
    </row>
  </sheetData>
  <sheetProtection algorithmName="SHA-512" hashValue="0uIFe0THrUAIWrGnrGv39UjSCdj0LCx4QN3zGfs581q+XlFsq3UFEJ2czZR6WUHf/dW8u9nlqZ7d6pshlgTFhw==" saltValue="adIJgWH8vzByk0fsrQ95IA==" spinCount="100000" sheet="1" objects="1" scenarios="1"/>
  <mergeCells count="2">
    <mergeCell ref="B4:C4"/>
    <mergeCell ref="B14:C14"/>
  </mergeCells>
  <phoneticPr fontId="3"/>
  <printOptions horizontalCentered="1"/>
  <pageMargins left="0.78740157480314965" right="0.78740157480314965" top="0.98425196850393704" bottom="0.98425196850393704" header="0.51181102362204722" footer="0.51181102362204722"/>
  <pageSetup paperSize="9"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pageSetUpPr fitToPage="1"/>
  </sheetPr>
  <dimension ref="B1:BJ76"/>
  <sheetViews>
    <sheetView showGridLines="0" zoomScaleNormal="100" workbookViewId="0">
      <selection activeCell="C1" sqref="C1"/>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三菱地所ホーム株式会社</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203</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yweuoQZRdAHmc5mm2YsAFZt8NILB2BpiVLi8fxExybOX4PT9SGBIkbNmf+KxSuHP9C0azSjuVzBq2uWRGvZ/2w==" saltValue="64KJsaNTX/o/93BpJdGGFg=="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三菱地所ホーム株式会社</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204</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Vd+70moQmvB9bVhw7eIgegfjI3n/0yPfRxfoQMVbd4OTarbHad7GPKFGyYltKhaanfosGNgX1zWgTj3NRDeZaA==" saltValue="ZbvXZsnvPAbNoF8gXx1dh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4">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formula1>D9=ROUND(D9,1)</formula1>
    </dataValidation>
    <dataValidation type="textLength" allowBlank="1" showInputMessage="1" showErrorMessage="1" errorTitle="要確認" error="「廃油」は、中間処理を経ずに「最終処分」はできません。" sqref="R33:U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三菱地所ホーム株式会社</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205</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RPj5FG3q6Bt/W6IEYiZn88mgznWwywtwkbotTZyRfflHwyZ1SZlC1k41zefPUeciob0gT7VN5BcjhOcf0JX/SA==" saltValue="6k5HZIK3BHlTS5TTCYRgHQ=="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4">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formula1>D9=ROUND(D9,1)</formula1>
    </dataValidation>
    <dataValidation type="textLength" allowBlank="1" showInputMessage="1" showErrorMessage="1" errorTitle="要確認" error="「廃酸」は、中間処理を経ずに「最終処分」はできません。" sqref="R33:U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三菱地所ホーム株式会社</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206</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7UA6M7JwN50AxAi6M+BTUwcsKwUnaI2RTRshd4IaA9g3n4S8157XD9SPukeBhkYHmx0HGy4y2pyZqK/dwneV2g==" saltValue="7XWOT9NV1mQ5NjfoXB4K4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4">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formula1>D9=ROUND(D9,1)</formula1>
    </dataValidation>
    <dataValidation type="textLength" allowBlank="1" showInputMessage="1" showErrorMessage="1" errorTitle="要確認" error="「廃ｱﾙｶﾘ」は、中間処理を経ずに「最終処分」はできません。" sqref="R33:U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pageSetUpPr fitToPage="1"/>
  </sheetPr>
  <dimension ref="B1:BJ76"/>
  <sheetViews>
    <sheetView showGridLines="0" topLeftCell="Y16" zoomScaleNormal="100" workbookViewId="0">
      <selection activeCell="AU18" sqref="AU18:AU20"/>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50" ht="27" customHeight="1">
      <c r="F1" s="39"/>
      <c r="S1" s="85" t="s">
        <v>94</v>
      </c>
      <c r="T1" s="85" t="s">
        <v>283</v>
      </c>
    </row>
    <row r="2" spans="2:50"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50"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50"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50"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三菱地所ホーム株式会社</v>
      </c>
      <c r="AG5" s="572"/>
      <c r="AH5" s="572"/>
      <c r="AI5" s="572"/>
      <c r="AJ5" s="572"/>
      <c r="AK5" s="572"/>
      <c r="AL5" s="572"/>
      <c r="AM5" s="572"/>
      <c r="AN5" s="572"/>
      <c r="AO5" s="572"/>
      <c r="AP5" s="572"/>
      <c r="AQ5" s="572"/>
      <c r="AR5" s="572"/>
      <c r="AS5" s="572"/>
      <c r="AT5" s="572"/>
      <c r="AU5" s="572"/>
      <c r="AV5" s="242"/>
      <c r="AW5" s="405"/>
    </row>
    <row r="6" spans="2:50"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42" t="str">
        <f>IF(SUM(AU7:AU10)&gt;AH9,"下の表は、⑧の内数であるア～エの量が⑧を超えています","")</f>
        <v/>
      </c>
      <c r="AS6" s="42"/>
      <c r="AT6" s="42"/>
      <c r="AU6" s="42"/>
      <c r="AV6" s="42"/>
      <c r="AW6" s="405"/>
    </row>
    <row r="7" spans="2:50" ht="28.15" customHeight="1" thickBot="1">
      <c r="B7" s="645" t="s">
        <v>89</v>
      </c>
      <c r="C7" s="646"/>
      <c r="D7" s="615" t="s">
        <v>207</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663" t="s">
        <v>457</v>
      </c>
      <c r="AS7" s="663"/>
      <c r="AT7" s="663"/>
      <c r="AU7" s="95"/>
      <c r="AV7" s="438" t="s">
        <v>198</v>
      </c>
      <c r="AW7" s="405"/>
      <c r="AX7" s="439"/>
    </row>
    <row r="8" spans="2:50"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663" t="s">
        <v>458</v>
      </c>
      <c r="AS8" s="663"/>
      <c r="AT8" s="663"/>
      <c r="AU8" s="95"/>
      <c r="AV8" s="438" t="s">
        <v>198</v>
      </c>
      <c r="AW8" s="405"/>
    </row>
    <row r="9" spans="2:50"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663" t="s">
        <v>459</v>
      </c>
      <c r="AS9" s="663"/>
      <c r="AT9" s="663"/>
      <c r="AU9" s="95"/>
      <c r="AV9" s="438" t="s">
        <v>198</v>
      </c>
      <c r="AW9" s="405"/>
    </row>
    <row r="10" spans="2:50"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663" t="s">
        <v>460</v>
      </c>
      <c r="AS10" s="663"/>
      <c r="AT10" s="663"/>
      <c r="AU10" s="95"/>
      <c r="AV10" s="438" t="s">
        <v>198</v>
      </c>
      <c r="AW10" s="405"/>
    </row>
    <row r="11" spans="2:50"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W11" s="405"/>
    </row>
    <row r="12" spans="2:50" ht="24.75" customHeight="1" thickTop="1" thickBot="1">
      <c r="F12" s="603">
        <f>+ROUND(P12,1)+ROUND(P15,1)+ROUND(P18,1)+ROUND(P24,1)+P27-ROUND(F15,1)</f>
        <v>78.8</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s="62" t="s">
        <v>30</v>
      </c>
      <c r="AT12" s="63"/>
      <c r="AW12" s="405"/>
    </row>
    <row r="13" spans="2:50"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585" t="s">
        <v>175</v>
      </c>
      <c r="AT13" s="586"/>
      <c r="AU13" s="95"/>
      <c r="AV13" s="44" t="s">
        <v>13</v>
      </c>
      <c r="AW13" s="405"/>
    </row>
    <row r="14" spans="2:50"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585" t="s">
        <v>259</v>
      </c>
      <c r="AT14" s="586"/>
      <c r="AU14" s="95"/>
      <c r="AV14" s="44" t="s">
        <v>34</v>
      </c>
      <c r="AW14" s="405"/>
    </row>
    <row r="15" spans="2:50"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585" t="s">
        <v>177</v>
      </c>
      <c r="AT15" s="586"/>
      <c r="AU15" s="95"/>
      <c r="AV15" s="44" t="s">
        <v>26</v>
      </c>
      <c r="AW15" s="405"/>
    </row>
    <row r="16" spans="2:50"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W16" s="405"/>
    </row>
    <row r="17" spans="2:51"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R17" s="440"/>
      <c r="AS17" s="441" t="str">
        <f>IF(SUM(AU18:AU21)&gt;AS24,"下の表は、⑫の内数であるア～エの量が⑫を超えています","")</f>
        <v/>
      </c>
      <c r="AW17" s="405"/>
    </row>
    <row r="18" spans="2:51"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+ROUND(AU13,1)+ROUND(AU14,1)+ROUND(AU15,1)</f>
        <v>0</v>
      </c>
      <c r="AP18" s="44" t="s">
        <v>34</v>
      </c>
      <c r="AR18" s="663" t="s">
        <v>457</v>
      </c>
      <c r="AS18" s="663"/>
      <c r="AT18" s="663"/>
      <c r="AU18" s="95">
        <v>19.7</v>
      </c>
      <c r="AV18" s="438" t="s">
        <v>198</v>
      </c>
      <c r="AW18" s="405"/>
      <c r="AY18" s="439"/>
    </row>
    <row r="19" spans="2:51"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R19" s="663" t="s">
        <v>458</v>
      </c>
      <c r="AS19" s="663"/>
      <c r="AT19" s="663"/>
      <c r="AU19" s="95">
        <v>3.9</v>
      </c>
      <c r="AV19" s="438" t="s">
        <v>198</v>
      </c>
      <c r="AW19" s="659"/>
      <c r="AX19" s="659" t="s">
        <v>437</v>
      </c>
    </row>
    <row r="20" spans="2:51"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663" t="s">
        <v>459</v>
      </c>
      <c r="AS20" s="663"/>
      <c r="AT20" s="663"/>
      <c r="AU20" s="95">
        <v>55</v>
      </c>
      <c r="AV20" s="438" t="s">
        <v>198</v>
      </c>
      <c r="AW20" s="659"/>
      <c r="AX20" s="659"/>
    </row>
    <row r="21" spans="2:51"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663" t="s">
        <v>460</v>
      </c>
      <c r="AS21" s="663"/>
      <c r="AT21" s="663"/>
      <c r="AU21" s="95"/>
      <c r="AV21" s="438" t="s">
        <v>198</v>
      </c>
      <c r="AW21" s="405"/>
    </row>
    <row r="22" spans="2:51"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51"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51" ht="27" customHeight="1" thickBot="1">
      <c r="B24" s="560" t="s">
        <v>200</v>
      </c>
      <c r="C24" s="561"/>
      <c r="D24" s="584">
        <v>80</v>
      </c>
      <c r="E24" s="584"/>
      <c r="F24" s="584"/>
      <c r="G24" s="194" t="s">
        <v>198</v>
      </c>
      <c r="H24" s="573">
        <f>+F12</f>
        <v>78.8</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+ROUND(AU13,1)+ROUND(AA28,1)</f>
        <v>78.599999999999994</v>
      </c>
      <c r="AT24" s="604"/>
      <c r="AU24" s="604"/>
      <c r="AV24" s="52" t="s">
        <v>13</v>
      </c>
      <c r="AW24" s="405"/>
    </row>
    <row r="25" spans="2:51"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51"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51" ht="27" customHeight="1" thickBot="1">
      <c r="B27" s="560" t="s">
        <v>223</v>
      </c>
      <c r="C27" s="561"/>
      <c r="D27" s="584">
        <v>0</v>
      </c>
      <c r="E27" s="584"/>
      <c r="F27" s="584"/>
      <c r="G27" s="194" t="s">
        <v>198</v>
      </c>
      <c r="H27" s="573">
        <f>+Y21</f>
        <v>0</v>
      </c>
      <c r="I27" s="574"/>
      <c r="J27" s="194" t="s">
        <v>198</v>
      </c>
      <c r="M27" s="582"/>
      <c r="P27" s="587">
        <f>+R30+ROUND(R33,1)</f>
        <v>78.8</v>
      </c>
      <c r="Q27" s="633"/>
      <c r="R27" s="633"/>
      <c r="S27" s="633"/>
      <c r="T27" s="44" t="s">
        <v>38</v>
      </c>
      <c r="U27" s="64"/>
      <c r="V27" s="64"/>
      <c r="Y27" s="62" t="s">
        <v>39</v>
      </c>
      <c r="Z27" s="65"/>
      <c r="AH27" s="53"/>
      <c r="AI27" s="53"/>
      <c r="AJ27" s="53"/>
      <c r="AK27" s="53"/>
      <c r="AL27" s="603">
        <f>+AH18+P27</f>
        <v>78.8</v>
      </c>
      <c r="AM27" s="604"/>
      <c r="AN27" s="604"/>
      <c r="AO27" s="604"/>
      <c r="AP27" s="52" t="s">
        <v>13</v>
      </c>
      <c r="AQ27" s="267"/>
      <c r="AR27" s="128"/>
      <c r="AS27" s="606"/>
      <c r="AT27" s="607"/>
      <c r="AU27" s="607"/>
      <c r="AV27" s="52" t="s">
        <v>13</v>
      </c>
      <c r="AW27" s="405"/>
    </row>
    <row r="28" spans="2:51"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v>78.599999999999994</v>
      </c>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51" ht="27" customHeight="1" thickTop="1" thickBot="1">
      <c r="B29" s="560" t="s">
        <v>224</v>
      </c>
      <c r="C29" s="561"/>
      <c r="D29" s="584">
        <v>80</v>
      </c>
      <c r="E29" s="584"/>
      <c r="F29" s="584"/>
      <c r="G29" s="194" t="s">
        <v>198</v>
      </c>
      <c r="H29" s="573">
        <f>+AL27</f>
        <v>78.8</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51" ht="27" customHeight="1" thickBot="1">
      <c r="B30" s="560" t="s">
        <v>225</v>
      </c>
      <c r="C30" s="561"/>
      <c r="D30" s="584">
        <v>80</v>
      </c>
      <c r="E30" s="584"/>
      <c r="F30" s="584"/>
      <c r="G30" s="194" t="s">
        <v>198</v>
      </c>
      <c r="H30" s="573">
        <f>+AL30</f>
        <v>78.599999999999994</v>
      </c>
      <c r="I30" s="574"/>
      <c r="J30" s="194" t="s">
        <v>198</v>
      </c>
      <c r="M30" s="582"/>
      <c r="P30" s="56"/>
      <c r="R30" s="587">
        <f>+ROUND(AA28,1)+ROUND(AA29,1)+ROUND(AA30,1)</f>
        <v>78.599999999999994</v>
      </c>
      <c r="S30" s="633"/>
      <c r="T30" s="633"/>
      <c r="U30" s="633"/>
      <c r="V30" s="44" t="s">
        <v>16</v>
      </c>
      <c r="Y30" s="588" t="s">
        <v>186</v>
      </c>
      <c r="Z30" s="589"/>
      <c r="AA30" s="629"/>
      <c r="AB30" s="630"/>
      <c r="AC30" s="630"/>
      <c r="AD30" s="630"/>
      <c r="AE30" s="630"/>
      <c r="AF30" s="44" t="s">
        <v>13</v>
      </c>
      <c r="AL30" s="606">
        <v>78.599999999999994</v>
      </c>
      <c r="AM30" s="607"/>
      <c r="AN30" s="607"/>
      <c r="AO30" s="607"/>
      <c r="AP30" s="52" t="s">
        <v>13</v>
      </c>
      <c r="AS30" s="625"/>
      <c r="AT30" s="622"/>
      <c r="AU30" s="622"/>
      <c r="AV30" s="623"/>
      <c r="AW30" s="405"/>
    </row>
    <row r="31" spans="2:51" ht="27" customHeight="1" thickTop="1" thickBot="1">
      <c r="B31" s="560" t="s">
        <v>226</v>
      </c>
      <c r="C31" s="561"/>
      <c r="D31" s="584">
        <v>80</v>
      </c>
      <c r="E31" s="584"/>
      <c r="F31" s="584"/>
      <c r="G31" s="194" t="s">
        <v>198</v>
      </c>
      <c r="H31" s="573">
        <f>+AS24</f>
        <v>78.599999999999994</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51"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v>0.2</v>
      </c>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AA34" s="567"/>
      <c r="AB34" s="568"/>
      <c r="AC34" s="568"/>
      <c r="AD34" s="568"/>
      <c r="AE34" s="568"/>
      <c r="AF34" s="568"/>
      <c r="AG34" s="568"/>
      <c r="AH34" s="568"/>
      <c r="AI34" s="568"/>
      <c r="AJ34" s="568"/>
      <c r="AK34" s="568"/>
      <c r="AL34" s="568"/>
      <c r="AM34" s="568"/>
      <c r="AN34" s="568"/>
      <c r="AO34" s="571"/>
      <c r="AP34" s="188"/>
      <c r="AW34" s="405"/>
    </row>
    <row r="35" spans="2:62" ht="24.6" customHeight="1" thickBot="1">
      <c r="B35" s="668" t="s">
        <v>453</v>
      </c>
      <c r="C35" s="668"/>
      <c r="D35" s="668"/>
      <c r="E35" s="668"/>
      <c r="F35" s="668"/>
      <c r="G35" s="668"/>
      <c r="H35" s="668"/>
      <c r="I35" s="668"/>
      <c r="J35" s="668"/>
      <c r="AF35" s="64"/>
      <c r="AG35" s="64"/>
      <c r="AH35" s="64"/>
      <c r="AI35" s="64"/>
      <c r="AJ35" s="64"/>
      <c r="AK35" s="64"/>
      <c r="AL35" s="53"/>
      <c r="AM35" s="53"/>
      <c r="AN35" s="53"/>
      <c r="AO35" s="53"/>
      <c r="AP35" s="53"/>
      <c r="AQ35" s="53"/>
      <c r="AR35" s="53"/>
    </row>
    <row r="36" spans="2:62" ht="27" customHeight="1">
      <c r="B36" s="664" t="s">
        <v>454</v>
      </c>
      <c r="C36" s="665"/>
      <c r="D36" s="665"/>
      <c r="E36" s="665"/>
      <c r="F36" s="665"/>
      <c r="G36" s="665"/>
      <c r="H36" s="669">
        <f>IF(SUM(F12,F15)&gt;0,SUM(P12,P21,AH9,AS24,AS27,AS31)/SUM(F12,F15)*100,"")</f>
        <v>99.746192893401002</v>
      </c>
      <c r="I36" s="670"/>
      <c r="J36" s="436" t="s">
        <v>456</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27" customHeight="1" thickBot="1">
      <c r="B37" s="144"/>
      <c r="C37" s="666" t="s">
        <v>455</v>
      </c>
      <c r="D37" s="667"/>
      <c r="E37" s="667"/>
      <c r="F37" s="667"/>
      <c r="G37" s="667"/>
      <c r="H37" s="671">
        <f>IF(SUM(F12,F15)&gt;0,SUM(P21,AS27,AS31,AU9,AU20)/SUM(F12,F15)*100,"")</f>
        <v>69.796954314720821</v>
      </c>
      <c r="I37" s="672"/>
      <c r="J37" s="437" t="s">
        <v>456</v>
      </c>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C38" s="53"/>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C39" s="435" t="str">
        <f>+IF(D30=0,"",IF(D29&lt;D30,"エラー !：上の表は、⑩の内数である⑪の量が⑩を超えています",""))</f>
        <v/>
      </c>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C40" s="259" t="str">
        <f>+IF(D31=0,"",IF(D29&lt;D31,"エラー !：上の表は、⑩の内数である⑫の量が⑩を超えています",""))</f>
        <v/>
      </c>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C41" s="259" t="str">
        <f>+IF(D32=0,"",IF(D29&lt;D32,"エラー !：上の表は、⑩の内数である⑬の量が⑩を超えています",""))</f>
        <v/>
      </c>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C42" s="259" t="str">
        <f>+IF(D33=0,"",IF(D29&lt;D33,"エラー !：上の表は、⑩の内数である⑭の量が⑩を超えています",""))</f>
        <v/>
      </c>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Mp9jXWaCCedBxkh3QHKRgOSNo2lP6095QuPHKtvGkbILKh/cDihPbUBQ7+qv+yuLyj/IqTl/+JeXuduRUUNz+g==" saltValue="leH1eR4kvvg9q+7lvN/Ebg==" spinCount="100000" sheet="1" objects="1" scenarios="1"/>
  <mergeCells count="127">
    <mergeCell ref="B36:G36"/>
    <mergeCell ref="C37:G37"/>
    <mergeCell ref="B35:J35"/>
    <mergeCell ref="H36:I36"/>
    <mergeCell ref="H37:I37"/>
    <mergeCell ref="H24:I24"/>
    <mergeCell ref="M11:M24"/>
    <mergeCell ref="Q23:T23"/>
    <mergeCell ref="AS24:AU24"/>
    <mergeCell ref="AT23:AV23"/>
    <mergeCell ref="R33:U33"/>
    <mergeCell ref="AA32:AE34"/>
    <mergeCell ref="S32:V32"/>
    <mergeCell ref="AL32:AO34"/>
    <mergeCell ref="AL30:AO30"/>
    <mergeCell ref="AM29:AP29"/>
    <mergeCell ref="H25:I25"/>
    <mergeCell ref="M26:M33"/>
    <mergeCell ref="R30:U30"/>
    <mergeCell ref="Q11:T11"/>
    <mergeCell ref="P22:V22"/>
    <mergeCell ref="P18:S18"/>
    <mergeCell ref="P15:S15"/>
    <mergeCell ref="Q20:T20"/>
    <mergeCell ref="AR9:AT9"/>
    <mergeCell ref="AR10:AT10"/>
    <mergeCell ref="AB3:AD3"/>
    <mergeCell ref="AP3:AR4"/>
    <mergeCell ref="AS3:AT3"/>
    <mergeCell ref="AS4:AT4"/>
    <mergeCell ref="AH15:AM15"/>
    <mergeCell ref="AX19:AX20"/>
    <mergeCell ref="AR21:AT21"/>
    <mergeCell ref="AR20:AT20"/>
    <mergeCell ref="AR19:AT19"/>
    <mergeCell ref="AR18:AT18"/>
    <mergeCell ref="AE9:AE14"/>
    <mergeCell ref="Z5:AD5"/>
    <mergeCell ref="AH12:AM12"/>
    <mergeCell ref="AI11:AN11"/>
    <mergeCell ref="AS14:AT14"/>
    <mergeCell ref="AE17:AE21"/>
    <mergeCell ref="AI17:AL17"/>
    <mergeCell ref="AR7:AT7"/>
    <mergeCell ref="AR8:AT8"/>
    <mergeCell ref="AW19:AW20"/>
    <mergeCell ref="Q17:T17"/>
    <mergeCell ref="Y18:AA18"/>
    <mergeCell ref="Y21:AA21"/>
    <mergeCell ref="P16:AB16"/>
    <mergeCell ref="AS13:AT13"/>
    <mergeCell ref="AH18:AK18"/>
    <mergeCell ref="Z17:AB17"/>
    <mergeCell ref="AO17:AP17"/>
    <mergeCell ref="U17:X17"/>
    <mergeCell ref="AS15:AT15"/>
    <mergeCell ref="P21:S21"/>
    <mergeCell ref="Q14:T14"/>
    <mergeCell ref="Z20:AB20"/>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S7:V7"/>
    <mergeCell ref="AI8:AN8"/>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7:S27"/>
    <mergeCell ref="AL27:AO27"/>
    <mergeCell ref="D30:F30"/>
    <mergeCell ref="D31:F31"/>
    <mergeCell ref="H26:I26"/>
    <mergeCell ref="H27:I27"/>
    <mergeCell ref="H28:I28"/>
    <mergeCell ref="H30:I30"/>
    <mergeCell ref="H31:I31"/>
    <mergeCell ref="D25:F25"/>
    <mergeCell ref="D27:F27"/>
    <mergeCell ref="D28:F28"/>
    <mergeCell ref="U23:X23"/>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3:AU15 AO21 AA28:AE30 R33:U33 AL30:AO30 AS27:AU27 D24:F33 AU7:AU10 AU18:AU21">
      <formula1>D7=ROUND(D7,1)</formula1>
    </dataValidation>
  </dataValidations>
  <pageMargins left="1.3779527559055118" right="0.59055118110236227" top="0.82677165354330717" bottom="0.39370078740157483" header="0.51181102362204722" footer="0"/>
  <headerFooter alignWithMargins="0"/>
  <drawing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pageSetUpPr fitToPage="1"/>
  </sheetPr>
  <dimension ref="B1:BJ76"/>
  <sheetViews>
    <sheetView showGridLines="0" topLeftCell="B19" zoomScaleNormal="100" workbookViewId="0">
      <selection activeCell="D32" sqref="D32:F32"/>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三菱地所ホーム株式会社</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138"/>
      <c r="AA6" s="138"/>
      <c r="AB6" s="138"/>
      <c r="AC6" s="138"/>
      <c r="AD6" s="138"/>
      <c r="AE6" s="138"/>
      <c r="AF6" s="138"/>
      <c r="AG6" s="138"/>
      <c r="AH6" s="138"/>
      <c r="AI6" s="138"/>
      <c r="AJ6" s="138"/>
      <c r="AK6" s="138"/>
      <c r="AL6" s="138"/>
      <c r="AM6" s="138"/>
      <c r="AN6" s="138"/>
      <c r="AO6" s="138"/>
      <c r="AP6" s="138"/>
      <c r="AQ6" s="138"/>
      <c r="AR6" s="138"/>
      <c r="AS6" s="138"/>
      <c r="AT6" s="138"/>
      <c r="AU6" s="138"/>
      <c r="AV6" s="138"/>
      <c r="AW6" s="405"/>
    </row>
    <row r="7" spans="2:49" ht="28.15" customHeight="1" thickBot="1">
      <c r="B7" s="645" t="s">
        <v>89</v>
      </c>
      <c r="C7" s="646"/>
      <c r="D7" s="615" t="s">
        <v>208</v>
      </c>
      <c r="E7" s="616"/>
      <c r="F7" s="616"/>
      <c r="G7" s="616"/>
      <c r="H7" s="616"/>
      <c r="I7" s="617"/>
      <c r="J7" s="143"/>
      <c r="K7" s="53"/>
      <c r="L7" s="156"/>
      <c r="M7" s="673" t="s">
        <v>91</v>
      </c>
      <c r="N7" s="674"/>
      <c r="O7" s="674"/>
      <c r="P7" s="674"/>
      <c r="Q7" s="674"/>
      <c r="R7" s="674"/>
      <c r="S7" s="674"/>
      <c r="T7" s="674"/>
      <c r="U7" s="674"/>
      <c r="V7" s="674"/>
      <c r="W7" s="675"/>
      <c r="X7" s="675"/>
      <c r="Y7" s="674"/>
      <c r="Z7" s="674"/>
      <c r="AA7" s="674"/>
      <c r="AB7" s="676"/>
      <c r="AC7" s="138"/>
      <c r="AD7" s="138"/>
      <c r="AE7" s="138"/>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677"/>
      <c r="N8" s="678"/>
      <c r="O8" s="678"/>
      <c r="P8" s="678"/>
      <c r="Q8" s="678"/>
      <c r="R8" s="678"/>
      <c r="S8" s="678"/>
      <c r="T8" s="678"/>
      <c r="U8" s="678"/>
      <c r="V8" s="678"/>
      <c r="W8" s="678"/>
      <c r="X8" s="678"/>
      <c r="Y8" s="678"/>
      <c r="Z8" s="678"/>
      <c r="AA8" s="678"/>
      <c r="AB8" s="679"/>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67</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64.900000000000006</v>
      </c>
      <c r="E24" s="584"/>
      <c r="F24" s="584"/>
      <c r="G24" s="194" t="s">
        <v>198</v>
      </c>
      <c r="H24" s="573">
        <f>+F12</f>
        <v>67</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67</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67</v>
      </c>
      <c r="Q27" s="633"/>
      <c r="R27" s="633"/>
      <c r="S27" s="633"/>
      <c r="T27" s="44" t="s">
        <v>38</v>
      </c>
      <c r="U27" s="64"/>
      <c r="V27" s="64"/>
      <c r="Y27" s="62" t="s">
        <v>39</v>
      </c>
      <c r="Z27" s="65"/>
      <c r="AH27" s="53"/>
      <c r="AI27" s="53"/>
      <c r="AJ27" s="53"/>
      <c r="AK27" s="53"/>
      <c r="AL27" s="603">
        <f>+AH18+P27</f>
        <v>67</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v>67</v>
      </c>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64.900000000000006</v>
      </c>
      <c r="E29" s="584"/>
      <c r="F29" s="584"/>
      <c r="G29" s="194" t="s">
        <v>198</v>
      </c>
      <c r="H29" s="573">
        <f>+AL27</f>
        <v>67</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64.900000000000006</v>
      </c>
      <c r="E30" s="584"/>
      <c r="F30" s="584"/>
      <c r="G30" s="194" t="s">
        <v>198</v>
      </c>
      <c r="H30" s="573">
        <f>+AL30</f>
        <v>67</v>
      </c>
      <c r="I30" s="574"/>
      <c r="J30" s="194" t="s">
        <v>198</v>
      </c>
      <c r="M30" s="582"/>
      <c r="P30" s="56"/>
      <c r="R30" s="587">
        <f>+ROUND(AA28,1)+ROUND(AA29,1)+ROUND(AA30,1)</f>
        <v>67</v>
      </c>
      <c r="S30" s="633"/>
      <c r="T30" s="633"/>
      <c r="U30" s="633"/>
      <c r="V30" s="44" t="s">
        <v>16</v>
      </c>
      <c r="Y30" s="588" t="s">
        <v>186</v>
      </c>
      <c r="Z30" s="589"/>
      <c r="AA30" s="629"/>
      <c r="AB30" s="630"/>
      <c r="AC30" s="630"/>
      <c r="AD30" s="630"/>
      <c r="AE30" s="630"/>
      <c r="AF30" s="44" t="s">
        <v>13</v>
      </c>
      <c r="AL30" s="606">
        <v>67</v>
      </c>
      <c r="AM30" s="607"/>
      <c r="AN30" s="607"/>
      <c r="AO30" s="607"/>
      <c r="AP30" s="52" t="s">
        <v>13</v>
      </c>
      <c r="AS30" s="625"/>
      <c r="AT30" s="622"/>
      <c r="AU30" s="622"/>
      <c r="AV30" s="623"/>
      <c r="AW30" s="405"/>
    </row>
    <row r="31" spans="2:49" ht="27" customHeight="1" thickTop="1" thickBot="1">
      <c r="B31" s="560" t="s">
        <v>226</v>
      </c>
      <c r="C31" s="561"/>
      <c r="D31" s="584">
        <v>64.900000000000006</v>
      </c>
      <c r="E31" s="584"/>
      <c r="F31" s="584"/>
      <c r="G31" s="194" t="s">
        <v>198</v>
      </c>
      <c r="H31" s="573">
        <f>+AS24</f>
        <v>67</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fd/QIV1Lyl6S+AVfrc4u36tRFAtQpP1f1AVodbrS/Os7lEURznurVM166ZoXam2X0YV0U7xPq80erYiQsioTsg==" saltValue="xg9WW6wL0mb+GXJjyyExEA=="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pageSetUpPr fitToPage="1"/>
  </sheetPr>
  <dimension ref="B1:BJ76"/>
  <sheetViews>
    <sheetView showGridLines="0" topLeftCell="B19" zoomScaleNormal="100" workbookViewId="0">
      <selection activeCell="D32" sqref="D32:F32"/>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三菱地所ホーム株式会社</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57"/>
      <c r="AC6" s="158"/>
      <c r="AD6" s="158"/>
      <c r="AE6" s="158"/>
      <c r="AF6" s="158"/>
      <c r="AG6" s="158"/>
      <c r="AH6" s="158"/>
      <c r="AI6" s="158"/>
      <c r="AJ6" s="158"/>
      <c r="AK6" s="158"/>
      <c r="AL6" s="158"/>
      <c r="AM6" s="158"/>
      <c r="AN6" s="158"/>
      <c r="AO6" s="158"/>
      <c r="AP6" s="158"/>
      <c r="AQ6" s="158"/>
      <c r="AR6" s="158"/>
      <c r="AS6" s="158"/>
      <c r="AT6" s="158"/>
      <c r="AU6" s="158"/>
      <c r="AV6" s="158"/>
      <c r="AW6" s="405"/>
    </row>
    <row r="7" spans="2:49" ht="28.15" customHeight="1" thickBot="1">
      <c r="B7" s="645" t="s">
        <v>89</v>
      </c>
      <c r="C7" s="646"/>
      <c r="D7" s="615" t="s">
        <v>209</v>
      </c>
      <c r="E7" s="616"/>
      <c r="F7" s="616"/>
      <c r="G7" s="616"/>
      <c r="H7" s="616"/>
      <c r="I7" s="617"/>
      <c r="J7" s="143"/>
      <c r="K7" s="53"/>
      <c r="L7" s="156"/>
      <c r="M7" s="680" t="s">
        <v>227</v>
      </c>
      <c r="N7" s="681"/>
      <c r="O7" s="681"/>
      <c r="P7" s="681"/>
      <c r="Q7" s="681"/>
      <c r="R7" s="681"/>
      <c r="S7" s="681"/>
      <c r="T7" s="681"/>
      <c r="U7" s="681"/>
      <c r="V7" s="681"/>
      <c r="W7" s="682"/>
      <c r="X7" s="682"/>
      <c r="Y7" s="681"/>
      <c r="Z7" s="681"/>
      <c r="AA7" s="681"/>
      <c r="AB7" s="683"/>
      <c r="AC7" s="158"/>
      <c r="AD7" s="158"/>
      <c r="AE7" s="158"/>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684"/>
      <c r="N8" s="685"/>
      <c r="O8" s="685"/>
      <c r="P8" s="685"/>
      <c r="Q8" s="685"/>
      <c r="R8" s="685"/>
      <c r="S8" s="685"/>
      <c r="T8" s="685"/>
      <c r="U8" s="685"/>
      <c r="V8" s="685"/>
      <c r="W8" s="685"/>
      <c r="X8" s="685"/>
      <c r="Y8" s="685"/>
      <c r="Z8" s="685"/>
      <c r="AA8" s="685"/>
      <c r="AB8" s="686"/>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271.60000000000002</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419.6</v>
      </c>
      <c r="E24" s="584"/>
      <c r="F24" s="584"/>
      <c r="G24" s="194" t="s">
        <v>198</v>
      </c>
      <c r="H24" s="573">
        <f>+F12</f>
        <v>271.60000000000002</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271.60000000000002</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271.60000000000002</v>
      </c>
      <c r="Q27" s="633"/>
      <c r="R27" s="633"/>
      <c r="S27" s="633"/>
      <c r="T27" s="44" t="s">
        <v>38</v>
      </c>
      <c r="U27" s="64"/>
      <c r="V27" s="64"/>
      <c r="Y27" s="62" t="s">
        <v>39</v>
      </c>
      <c r="Z27" s="65"/>
      <c r="AH27" s="53"/>
      <c r="AI27" s="53"/>
      <c r="AJ27" s="53"/>
      <c r="AK27" s="53"/>
      <c r="AL27" s="603">
        <f>+AH18+P27</f>
        <v>271.60000000000002</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v>271.60000000000002</v>
      </c>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419.6</v>
      </c>
      <c r="E29" s="584"/>
      <c r="F29" s="584"/>
      <c r="G29" s="194" t="s">
        <v>198</v>
      </c>
      <c r="H29" s="573">
        <f>+AL27</f>
        <v>271.60000000000002</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419.6</v>
      </c>
      <c r="E30" s="584"/>
      <c r="F30" s="584"/>
      <c r="G30" s="194" t="s">
        <v>198</v>
      </c>
      <c r="H30" s="573">
        <f>+AL30</f>
        <v>271.60000000000002</v>
      </c>
      <c r="I30" s="574"/>
      <c r="J30" s="194" t="s">
        <v>198</v>
      </c>
      <c r="M30" s="582"/>
      <c r="P30" s="56"/>
      <c r="R30" s="587">
        <f>+ROUND(AA28,1)+ROUND(AA29,1)+ROUND(AA30,1)</f>
        <v>271.60000000000002</v>
      </c>
      <c r="S30" s="633"/>
      <c r="T30" s="633"/>
      <c r="U30" s="633"/>
      <c r="V30" s="44" t="s">
        <v>16</v>
      </c>
      <c r="Y30" s="588" t="s">
        <v>186</v>
      </c>
      <c r="Z30" s="589"/>
      <c r="AA30" s="629"/>
      <c r="AB30" s="630"/>
      <c r="AC30" s="630"/>
      <c r="AD30" s="630"/>
      <c r="AE30" s="630"/>
      <c r="AF30" s="44" t="s">
        <v>13</v>
      </c>
      <c r="AL30" s="606">
        <v>271.60000000000002</v>
      </c>
      <c r="AM30" s="607"/>
      <c r="AN30" s="607"/>
      <c r="AO30" s="607"/>
      <c r="AP30" s="52" t="s">
        <v>13</v>
      </c>
      <c r="AS30" s="625"/>
      <c r="AT30" s="622"/>
      <c r="AU30" s="622"/>
      <c r="AV30" s="623"/>
      <c r="AW30" s="405"/>
    </row>
    <row r="31" spans="2:49" ht="27" customHeight="1" thickTop="1" thickBot="1">
      <c r="B31" s="560" t="s">
        <v>226</v>
      </c>
      <c r="C31" s="561"/>
      <c r="D31" s="584">
        <v>419.6</v>
      </c>
      <c r="E31" s="584"/>
      <c r="F31" s="584"/>
      <c r="G31" s="194" t="s">
        <v>198</v>
      </c>
      <c r="H31" s="573">
        <f>+AS24</f>
        <v>271.60000000000002</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Snaah58Db+DDwfOT4Q5lE+PnPjBFUtJWklPjoF4Qaar2ziWsFwmGS863d+lZ5zUHemWTE73RJiKK2QISfcfCog==" saltValue="roDmUcMFe8yDNQt7mRT9oA==" spinCount="100000" sheet="1" objects="1" scenarios="1"/>
  <mergeCells count="113">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E9:AE14"/>
    <mergeCell ref="P12:S12"/>
    <mergeCell ref="Y21:AA21"/>
    <mergeCell ref="P18:S18"/>
    <mergeCell ref="Y18:AA18"/>
    <mergeCell ref="P16:AB16"/>
    <mergeCell ref="Q20:T20"/>
    <mergeCell ref="P21:S21"/>
    <mergeCell ref="U17:X17"/>
    <mergeCell ref="Q17:T17"/>
    <mergeCell ref="Z20:AB20"/>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2025-06-30T05:53:25Z</dcterms:created>
  <dcterms:modified xsi:type="dcterms:W3CDTF">2025-06-30T05:53:26Z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2025-02-24T20:15:49Z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8a9f4018-4617-4c24-a38d-6ef2ebdfafd7</vt:lpwstr>
  </property>
  <property fmtid="{D5CDD505-2E9C-101B-9397-08002B2CF9AE}" pid="8" name="MSIP_Label_e3679394-fcd4-48c1-82f3-c1b8601692ff_ContentBits">
    <vt:lpwstr>0</vt:lpwstr>
  </property>
</Properties>
</file>