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C6557DE8-1FA4-477E-BECA-1F9776E93DF6}"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3"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K31" i="75" s="1"/>
  <c r="I52" i="94" s="1"/>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<sst xmlns="http://schemas.openxmlformats.org/spreadsheetml/2006/main" count="3180" uniqueCount="462">
  <si>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</si>
  <si>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</si>
  <si>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</si>
  <si>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</si>
  <si>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</si>
  <si>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</si>
  <si>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</si>
  <si>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</si>
  <si>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</si>
  <si>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</si>
  <si>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</si>
  <si>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</si>
  <si>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</si>
  <si>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</si>
  <si>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</si>
  <si>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</si>
  <si>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</si>
  <si>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</si>
  <si>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</si>
  <si>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</si>
  <si>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</si>
  <si>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</si>
  <si>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</si>
  <si>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</si>
  <si>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</si>
  <si>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</si>
  <si>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</si>
  <si>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</si>
  <si>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</si>
  <si>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</si>
  <si>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</si>
  <si>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</si>
  <si>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</si>
  <si>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</si>
  <si>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</si>
  <si>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</si>
  <si>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</si>
  <si>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</si>
  <si>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</si>
  <si>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</si>
  <si>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</si>
  <si>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</si>
  <si>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</si>
  <si>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</si>
  <si>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</si>
  <si>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</si>
  <si>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</si>
  <si>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</si>
  <si>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</si>
  <si>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</si>
  <si>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</si>
  <si>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</si>
  <si>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</si>
  <si>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</si>
  <si>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</si>
  <si>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</si>
  <si>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</si>
  <si>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</si>
  <si>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</si>
  <si>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</si>
  <si>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</si>
  <si>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</si>
  <si>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</si>
  <si>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</si>
  <si>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</si>
  <si>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</si>
  <si>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</si>
  <si>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</si>
  <si>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</si>
  <si>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</si>
  <si>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</si>
  <si>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</si>
  <si>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</si>
  <si>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</si>
  <si>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</si>
  <si>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</si>
  <si>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</si>
  <si>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</si>
  <si>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</si>
  <si>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</si>
  <si>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</si>
  <si>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</si>
  <si>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</si>
  <si>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</si>
  <si>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</si>
  <si>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</si>
  <si>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</si>
  <si>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</si>
  <si>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</si>
  <si>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</si>
  <si>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</si>
  <si>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</si>
  <si>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</si>
  <si>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</si>
  <si>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</si>
  <si>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</si>
  <si>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</si>
  <si>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</si>
  <si>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</si>
  <si>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</si>
  <si>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</si>
  <si>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</si>
  <si>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</si>
  <si>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</si>
  <si>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</si>
  <si>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</si>
  <si>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</si>
  <si>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</si>
  <si>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</si>
  <si>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</si>
  <si>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</si>
  <si>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</si>
  <si>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</si>
  <si>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</si>
  <si>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</si>
  <si>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</si>
  <si>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</si>
  <si>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</si>
  <si>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</si>
  <si>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</si>
  <si>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</si>
  <si>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</si>
  <si>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</si>
  <si>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</si>
  <si>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</si>
  <si>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</si>
  <si>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</si>
  <si>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</si>
  <si>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</si>
  <si>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</si>
  <si>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</si>
  <si>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</si>
  <si>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</si>
  <si>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</si>
  <si>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</si>
  <si>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</si>
  <si>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</si>
  <si>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</si>
  <si>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</si>
  <si>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</si>
  <si>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</si>
  <si>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</si>
  <si>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</si>
  <si>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</si>
  <si>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</si>
  <si>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</si>
  <si>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</si>
  <si>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</si>
  <si>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</si>
  <si>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</si>
  <si>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</si>
  <si>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</si>
  <si>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</si>
  <si>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</si>
  <si>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</si>
  <si>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</si>
  <si>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</si>
  <si>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</si>
  <si>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</si>
  <si>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</si>
  <si>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</si>
  <si>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</si>
  <si>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</si>
  <si>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</si>
  <si>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</si>
  <si>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</si>
  <si>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</si>
  <si>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</si>
  <si>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</si>
  <si>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</si>
  <si>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</si>
  <si>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</si>
  <si>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</si>
  <si>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</si>
  <si>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</si>
  <si>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</si>
  <si>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</si>
  <si>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</si>
  <si>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</si>
  <si>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</si>
  <si>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</si>
  <si>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</si>
  <si>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</si>
  <si>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</si>
  <si>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</si>
  <si>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</si>
  <si>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</si>
  <si>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</si>
  <si>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</si>
  <si>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</si>
  <si>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</si>
  <si>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</si>
  <si>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</si>
  <si>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</si>
  <si>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</si>
  <si>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</si>
  <si>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</si>
  <si>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</si>
  <si>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</si>
  <si>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</si>
  <si>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</si>
  <si>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</si>
  <si>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</si>
  <si>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</si>
  <si>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</si>
  <si>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</si>
  <si>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</si>
  <si>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</si>
  <si>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</si>
  <si>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</si>
  <si>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</si>
  <si>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</si>
  <si>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</si>
  <si>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</si>
  <si>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</si>
  <si>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</si>
  <si>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</si>
  <si>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</si>
  <si>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</si>
  <si>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</si>
  <si>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</si>
  <si>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</si>
  <si>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</si>
  <si>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</si>
  <si>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</si>
  <si>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</si>
  <si>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</si>
  <si>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</si>
  <si>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</si>
  <si>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</si>
  <si>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</si>
  <si>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</si>
  <si>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</si>
  <si>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</si>
  <si>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</si>
  <si>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</si>
  <si>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</si>
  <si>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</si>
  <si>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</si>
  <si>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</si>
  <si>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</si>
  <si>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</si>
  <si>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</si>
  <si>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</si>
  <si>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</si>
  <si>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</si>
  <si>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</si>
  <si>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</si>
  <si>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</si>
  <si>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</si>
  <si>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</si>
  <si>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</si>
  <si>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</si>
  <si>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</si>
  <si>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</si>
  <si>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</si>
  <si>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</si>
  <si>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</si>
  <si>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</si>
  <si>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</si>
  <si>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</si>
  <si>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</si>
  <si>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</si>
  <si>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</si>
  <si>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</si>
  <si>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</si>
  <si>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</si>
  <si>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</si>
  <si>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</si>
  <si>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</si>
  <si>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</si>
  <si>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</si>
  <si>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</si>
  <si>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</si>
  <si>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</si>
  <si>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</si>
  <si>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</si>
  <si>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</si>
  <si>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</si>
  <si>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</si>
  <si>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</si>
  <si>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</si>
  <si>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</si>
  <si>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</si>
  <si>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</si>
  <si>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</si>
  <si>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</si>
  <si>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</si>
  <si>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</si>
  <si>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</si>
  <si>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</si>
  <si>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</si>
  <si>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</si>
  <si>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</si>
  <si>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</si>
  <si>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</si>
  <si>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</si>
  <si>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</si>
  <si>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</si>
  <si>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</si>
  <si>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</si>
  <si>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</si>
  <si>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</si>
  <si>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</si>
  <si>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</si>
  <si>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</si>
  <si>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</si>
  <si>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</si>
  <si>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</si>
  <si>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</si>
  <si>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</si>
  <si>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</si>
  <si>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</si>
  <si>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</si>
  <si>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</si>
  <si>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</si>
  <si>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</si>
  <si>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</si>
  <si>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</si>
  <si>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</si>
  <si>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</si>
  <si>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</si>
  <si>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</si>
  <si>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</si>
  <si>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</si>
  <si>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</si>
  <si>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</si>
  <si>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</si>
  <si>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</si>
  <si>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</si>
  <si>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</si>
  <si>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</si>
  <si>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</si>
  <si>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</si>
  <si>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</si>
  <si>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</si>
  <si>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</si>
  <si>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</si>
  <si>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</si>
  <si>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</si>
  <si>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</si>
  <si>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</si>
  <si>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</si>
  <si>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</si>
  <si>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</si>
  <si>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</si>
  <si>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</si>
  <si>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</si>
  <si>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</si>
  <si>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</si>
  <si>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</si>
  <si>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</si>
  <si>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</si>
  <si>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</si>
  <si>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</si>
  <si>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</si>
  <si>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</si>
  <si>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</si>
  <si>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</si>
  <si>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</si>
  <si>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</si>
  <si>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</si>
  <si>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</si>
  <si>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</si>
  <si>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</si>
  <si>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</si>
  <si>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</si>
  <si>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</si>
  <si>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</si>
  <si>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</si>
  <si>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</si>
  <si>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</si>
  <si>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</si>
  <si>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</si>
  <si>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</si>
  <si>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</si>
  <si>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</si>
  <si>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</si>
  <si>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</si>
  <si>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</si>
  <si>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</si>
  <si>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</si>
  <si>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</si>
  <si>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</si>
  <si>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</si>
  <si>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</si>
  <si>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</si>
  <si>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</si>
  <si>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</si>
  <si>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</si>
  <si>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</si>
  <si>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</si>
  <si>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</si>
  <si>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</si>
  <si>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</si>
  <si>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</si>
  <si>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</si>
  <si>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</si>
  <si>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</si>
  <si>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</si>
  <si>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</si>
  <si>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</si>
  <si>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</si>
  <si>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</si>
  <si>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</si>
  <si>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</si>
  <si>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</si>
  <si>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</si>
  <si>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</si>
  <si>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</si>
  <si>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</si>
  <si>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</si>
  <si>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</si>
  <si>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</si>
  <si>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</si>
  <si>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</si>
  <si>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</si>
  <si>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</si>
  <si>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</si>
  <si>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</si>
  <si>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</si>
  <si>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</si>
  <si>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</si>
  <si>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</si>
  <si>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</si>
  <si>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</si>
  <si>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</si>
  <si>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</si>
  <si>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</si>
  <si>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</si>
  <si>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</si>
  <si>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</si>
  <si>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</si>
  <si>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</si>
  <si>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</si>
  <si>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</si>
  <si>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</si>
  <si>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</si>
  <si>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</si>
  <si>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</si>
  <si>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</si>
  <si>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</si>
  <si>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</si>
  <si>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</si>
  <si>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</si>
  <si>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</si>
  <si>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050-3111-8402</t>
    <phoneticPr fontId="3"/>
  </si>
  <si>
    <t>廃油→焼却→排ガス処理
廃プラスチック→破砕・圧縮→再生利用
紙くず→圧縮→再生利用
木くず→圧縮→再生利用
金属くず→破砕→再生利用
がれき類→破砕→再生利用
混合廃棄物→粗選→再生利用
繊維くず→破砕・圧縮→再生利用</t>
    <rPh sb="0" eb="2">
      <t>ハイユ</t>
    </rPh>
    <rPh sb="3" eb="5">
      <t>ショウキャク</t>
    </rPh>
    <rPh sb="6" eb="7">
      <t>ハイ</t>
    </rPh>
    <rPh sb="9" eb="11">
      <t>ショリ</t>
    </rPh>
    <rPh sb="12" eb="13">
      <t>ハイ</t>
    </rPh>
    <rPh sb="20" eb="22">
      <t>ハサイ</t>
    </rPh>
    <rPh sb="23" eb="25">
      <t>アッシュク</t>
    </rPh>
    <rPh sb="26" eb="30">
      <t>サイセイリヨウ</t>
    </rPh>
    <rPh sb="31" eb="32">
      <t>カミ</t>
    </rPh>
    <rPh sb="35" eb="37">
      <t>アッシュク</t>
    </rPh>
    <rPh sb="38" eb="40">
      <t>サイセイ</t>
    </rPh>
    <rPh sb="40" eb="42">
      <t>リヨウ</t>
    </rPh>
    <rPh sb="43" eb="44">
      <t>キ</t>
    </rPh>
    <rPh sb="47" eb="49">
      <t>アッシュク</t>
    </rPh>
    <rPh sb="50" eb="52">
      <t>サイセイ</t>
    </rPh>
    <rPh sb="52" eb="54">
      <t>リヨウ</t>
    </rPh>
    <rPh sb="55" eb="57">
      <t>キンゾク</t>
    </rPh>
    <rPh sb="60" eb="62">
      <t>ハサイ</t>
    </rPh>
    <rPh sb="63" eb="65">
      <t>サイセイ</t>
    </rPh>
    <rPh sb="65" eb="67">
      <t>リヨウ</t>
    </rPh>
    <rPh sb="71" eb="72">
      <t>ルイ</t>
    </rPh>
    <rPh sb="73" eb="75">
      <t>ハサイ</t>
    </rPh>
    <rPh sb="76" eb="78">
      <t>サイセイ</t>
    </rPh>
    <rPh sb="78" eb="80">
      <t>リヨウ</t>
    </rPh>
    <rPh sb="81" eb="83">
      <t>コンゴウ</t>
    </rPh>
    <rPh sb="83" eb="86">
      <t>ハイキブツ</t>
    </rPh>
    <rPh sb="87" eb="88">
      <t>アラ</t>
    </rPh>
    <rPh sb="88" eb="89">
      <t>セン</t>
    </rPh>
    <rPh sb="90" eb="92">
      <t>サイセイ</t>
    </rPh>
    <rPh sb="92" eb="94">
      <t>リヨウ</t>
    </rPh>
    <rPh sb="95" eb="97">
      <t>センイ</t>
    </rPh>
    <rPh sb="100" eb="102">
      <t>ハサイ</t>
    </rPh>
    <rPh sb="103" eb="110">
      <t>アッシュクヤジルシサイセイリヨウ</t>
    </rPh>
    <phoneticPr fontId="3"/>
  </si>
  <si>
    <t>廃棄物管理責任者　注文住宅事業本部工事課課長
（権限）（廃棄に関する業務の責任者として注文住宅事業本部の業務遂行を指揮・管理する）
廃棄物処理統括責任者　注文住宅事業本部神奈川事業所長
（権限）（産廃に関する当該事業本部神奈川事業所の最高責任者として、部下の指揮、管理をし、業務執行を統括する）
廃棄物処理責任者　注文住宅事業本部神奈川中央工事長
（権限）（事業所内の部下への指揮・監督をし廃棄物に関する業務を遂行する）
産業廃棄物担当者　注文住宅事業本部神奈川事業所工事担当
（権限）（廃棄物処理責任者の任命を受け廃棄物処理に関する業務を遂行する）</t>
    <rPh sb="0" eb="3">
      <t>ハイキブツ</t>
    </rPh>
    <rPh sb="3" eb="5">
      <t>カンリ</t>
    </rPh>
    <rPh sb="5" eb="8">
      <t>セキニンシャ</t>
    </rPh>
    <rPh sb="9" eb="17">
      <t>チュウモンジュウタクジギョウホンブ</t>
    </rPh>
    <rPh sb="17" eb="20">
      <t>コウジカ</t>
    </rPh>
    <rPh sb="20" eb="22">
      <t>カチョウ</t>
    </rPh>
    <rPh sb="24" eb="26">
      <t>ケンゲン</t>
    </rPh>
    <rPh sb="28" eb="30">
      <t>ハイキ</t>
    </rPh>
    <rPh sb="31" eb="32">
      <t>カン</t>
    </rPh>
    <rPh sb="34" eb="36">
      <t>ギョウム</t>
    </rPh>
    <rPh sb="37" eb="40">
      <t>セキニンシャ</t>
    </rPh>
    <rPh sb="43" eb="51">
      <t>チュウモンジュウタクジギョウホンブ</t>
    </rPh>
    <rPh sb="52" eb="56">
      <t>ギョウムスイコウ</t>
    </rPh>
    <rPh sb="57" eb="59">
      <t>シキ</t>
    </rPh>
    <rPh sb="60" eb="62">
      <t>カンリ</t>
    </rPh>
    <rPh sb="66" eb="69">
      <t>ハイキブツ</t>
    </rPh>
    <rPh sb="69" eb="71">
      <t>ショリ</t>
    </rPh>
    <rPh sb="71" eb="76">
      <t>トウカツセキニンシャ</t>
    </rPh>
    <rPh sb="77" eb="85">
      <t>チュウモンジュウタクジギョウホンブ</t>
    </rPh>
    <rPh sb="85" eb="92">
      <t>カナガワジギョウショチョウ</t>
    </rPh>
    <rPh sb="94" eb="96">
      <t>ケンゲン</t>
    </rPh>
    <rPh sb="98" eb="100">
      <t>サンパイ</t>
    </rPh>
    <rPh sb="101" eb="102">
      <t>カン</t>
    </rPh>
    <rPh sb="104" eb="106">
      <t>トウガイ</t>
    </rPh>
    <rPh sb="106" eb="110">
      <t>ジギョウホンブ</t>
    </rPh>
    <rPh sb="110" eb="116">
      <t>カナガワジギョウショ</t>
    </rPh>
    <rPh sb="117" eb="122">
      <t>サイコウセキニンシャ</t>
    </rPh>
    <rPh sb="126" eb="128">
      <t>ブカ</t>
    </rPh>
    <rPh sb="129" eb="131">
      <t>シキ</t>
    </rPh>
    <rPh sb="132" eb="134">
      <t>カンリ</t>
    </rPh>
    <rPh sb="137" eb="141">
      <t>ギョウムシッコウ</t>
    </rPh>
    <rPh sb="142" eb="144">
      <t>トウカツ</t>
    </rPh>
    <rPh sb="148" eb="151">
      <t>ハイキブツ</t>
    </rPh>
    <rPh sb="151" eb="153">
      <t>ショリ</t>
    </rPh>
    <rPh sb="153" eb="156">
      <t>セキニンシャ</t>
    </rPh>
    <rPh sb="157" eb="165">
      <t>チュウモンジュウタクジギョウホンブ</t>
    </rPh>
    <rPh sb="165" eb="173">
      <t>カナガワチュウオウコウジチョウ</t>
    </rPh>
    <rPh sb="175" eb="177">
      <t>ケンゲン</t>
    </rPh>
    <rPh sb="179" eb="183">
      <t>ジギョウショナイ</t>
    </rPh>
    <rPh sb="184" eb="186">
      <t>ブカ</t>
    </rPh>
    <rPh sb="188" eb="190">
      <t>シキ</t>
    </rPh>
    <rPh sb="191" eb="193">
      <t>カントク</t>
    </rPh>
    <rPh sb="195" eb="198">
      <t>ハイキブツ</t>
    </rPh>
    <rPh sb="199" eb="200">
      <t>カン</t>
    </rPh>
    <rPh sb="202" eb="204">
      <t>ギョウム</t>
    </rPh>
    <rPh sb="205" eb="207">
      <t>スイコウ</t>
    </rPh>
    <rPh sb="211" eb="216">
      <t>サンギョウハイキブツ</t>
    </rPh>
    <rPh sb="216" eb="219">
      <t>タントウシャ</t>
    </rPh>
    <rPh sb="220" eb="231">
      <t>チュウモンジュウタクジギョウホンブカナガワ</t>
    </rPh>
    <rPh sb="231" eb="234">
      <t>ジギョウショ</t>
    </rPh>
    <rPh sb="234" eb="238">
      <t>コウジタントウ</t>
    </rPh>
    <rPh sb="240" eb="242">
      <t>ケンゲン</t>
    </rPh>
    <rPh sb="244" eb="247">
      <t>ハイキブツ</t>
    </rPh>
    <rPh sb="247" eb="249">
      <t>ショリ</t>
    </rPh>
    <rPh sb="249" eb="252">
      <t>セキニンシャ</t>
    </rPh>
    <rPh sb="253" eb="255">
      <t>ニンメイ</t>
    </rPh>
    <rPh sb="256" eb="257">
      <t>ウ</t>
    </rPh>
    <rPh sb="258" eb="263">
      <t>ハイキブツショリ</t>
    </rPh>
    <rPh sb="264" eb="265">
      <t>カン</t>
    </rPh>
    <rPh sb="267" eb="269">
      <t>ギョウム</t>
    </rPh>
    <rPh sb="270" eb="272">
      <t>スイコウ</t>
    </rPh>
    <phoneticPr fontId="3"/>
  </si>
  <si>
    <t>・現場養生材をレンタルの再使用可能なものに切り替えをし、産業廃棄物の抑制
・構造躯体のプレカット・パネル化の推進
・拾い数量の制度向上、発注数量の正確性向上を目指した資材残の削減
・現場巡回時に分別が適切にされているかの確認、適切でない場合、指導の上、再度分別を行う
・全現場、作業員への、品目ごとの分別をするように掲示物等による周知徹底</t>
    <rPh sb="1" eb="3">
      <t>ゲンバ</t>
    </rPh>
    <rPh sb="3" eb="6">
      <t>ヨウジョウザイ</t>
    </rPh>
    <rPh sb="12" eb="17">
      <t>サイシヨウカノウ</t>
    </rPh>
    <rPh sb="21" eb="22">
      <t>キ</t>
    </rPh>
    <rPh sb="23" eb="24">
      <t>カ</t>
    </rPh>
    <rPh sb="28" eb="33">
      <t>サンギョウハイキブツ</t>
    </rPh>
    <rPh sb="34" eb="36">
      <t>ヨクセイ</t>
    </rPh>
    <rPh sb="38" eb="42">
      <t>コウゾウクタイ</t>
    </rPh>
    <rPh sb="52" eb="53">
      <t>カ</t>
    </rPh>
    <rPh sb="54" eb="56">
      <t>スイシン</t>
    </rPh>
    <rPh sb="58" eb="59">
      <t>ヒロ</t>
    </rPh>
    <rPh sb="60" eb="62">
      <t>スウリョウ</t>
    </rPh>
    <rPh sb="63" eb="65">
      <t>セイド</t>
    </rPh>
    <rPh sb="65" eb="67">
      <t>コウジョウ</t>
    </rPh>
    <rPh sb="68" eb="72">
      <t>ハッチュウスウリョウ</t>
    </rPh>
    <rPh sb="73" eb="76">
      <t>セイカクセイ</t>
    </rPh>
    <rPh sb="76" eb="78">
      <t>コウジョウ</t>
    </rPh>
    <rPh sb="79" eb="81">
      <t>メザ</t>
    </rPh>
    <rPh sb="83" eb="86">
      <t>シザイザン</t>
    </rPh>
    <rPh sb="87" eb="89">
      <t>サクゲン</t>
    </rPh>
    <rPh sb="91" eb="96">
      <t>ゲンバジュンカイジ</t>
    </rPh>
    <rPh sb="97" eb="99">
      <t>ブンベツ</t>
    </rPh>
    <rPh sb="100" eb="102">
      <t>テキセツ</t>
    </rPh>
    <rPh sb="110" eb="112">
      <t>カクニン</t>
    </rPh>
    <rPh sb="113" eb="115">
      <t>テキセツ</t>
    </rPh>
    <rPh sb="118" eb="120">
      <t>バアイ</t>
    </rPh>
    <rPh sb="121" eb="123">
      <t>シドウ</t>
    </rPh>
    <rPh sb="124" eb="125">
      <t>ウエ</t>
    </rPh>
    <rPh sb="126" eb="130">
      <t>サイドブンベツ</t>
    </rPh>
    <rPh sb="131" eb="132">
      <t>オコナ</t>
    </rPh>
    <rPh sb="135" eb="138">
      <t>ゼンゲンバ</t>
    </rPh>
    <rPh sb="139" eb="142">
      <t>サギョウイン</t>
    </rPh>
    <rPh sb="145" eb="147">
      <t>ヒンモク</t>
    </rPh>
    <rPh sb="150" eb="152">
      <t>ブンベツ</t>
    </rPh>
    <rPh sb="158" eb="161">
      <t>ケイジブツ</t>
    </rPh>
    <rPh sb="161" eb="162">
      <t>トウ</t>
    </rPh>
    <rPh sb="165" eb="169">
      <t>シュウチテッテイ</t>
    </rPh>
    <phoneticPr fontId="3"/>
  </si>
  <si>
    <t>・納品資材荷余りが出ないように拾い数量の正確性を向上させる
・図面精度の向上を行い、現場での加工・処分を削減し産業廃棄物の削減を促進
・ペーパーレス化を推進し、産業廃棄物の抑制を行う</t>
    <rPh sb="1" eb="3">
      <t>ノウヒン</t>
    </rPh>
    <rPh sb="3" eb="5">
      <t>シザイ</t>
    </rPh>
    <rPh sb="5" eb="7">
      <t>ニアマ</t>
    </rPh>
    <rPh sb="9" eb="10">
      <t>デ</t>
    </rPh>
    <rPh sb="15" eb="16">
      <t>ヒロ</t>
    </rPh>
    <rPh sb="17" eb="19">
      <t>スウリョウ</t>
    </rPh>
    <rPh sb="20" eb="23">
      <t>セイカクセイ</t>
    </rPh>
    <rPh sb="24" eb="26">
      <t>コウジョウ</t>
    </rPh>
    <rPh sb="31" eb="33">
      <t>ズメン</t>
    </rPh>
    <rPh sb="33" eb="35">
      <t>セイド</t>
    </rPh>
    <rPh sb="36" eb="38">
      <t>コウジョウ</t>
    </rPh>
    <rPh sb="39" eb="40">
      <t>オコナ</t>
    </rPh>
    <rPh sb="42" eb="44">
      <t>ゲンバ</t>
    </rPh>
    <rPh sb="46" eb="48">
      <t>カコウ</t>
    </rPh>
    <rPh sb="49" eb="51">
      <t>ショブン</t>
    </rPh>
    <rPh sb="52" eb="54">
      <t>サクゲン</t>
    </rPh>
    <rPh sb="55" eb="57">
      <t>サンギョウ</t>
    </rPh>
    <rPh sb="57" eb="60">
      <t>ハイキブツ</t>
    </rPh>
    <rPh sb="61" eb="63">
      <t>サクゲン</t>
    </rPh>
    <rPh sb="64" eb="66">
      <t>ソクシン</t>
    </rPh>
    <rPh sb="74" eb="75">
      <t>カ</t>
    </rPh>
    <rPh sb="76" eb="78">
      <t>スイシン</t>
    </rPh>
    <rPh sb="80" eb="82">
      <t>サンギョウ</t>
    </rPh>
    <rPh sb="82" eb="85">
      <t>ハイキブツ</t>
    </rPh>
    <rPh sb="86" eb="88">
      <t>ヨクセイ</t>
    </rPh>
    <rPh sb="89" eb="90">
      <t>オコナ</t>
    </rPh>
    <phoneticPr fontId="3"/>
  </si>
  <si>
    <t>廃棄物の原則下記の品目毎に分別し処分するよう、関連業者へ指導
・廃プラスチック、紙くず、木くず、金属くず、ガラス陶器くず、がれき類、混合廃棄物に分類、袋詰め
・長尺物、段ボール等は束ねて排出</t>
    <rPh sb="0" eb="3">
      <t>ハイキブツ</t>
    </rPh>
    <rPh sb="4" eb="6">
      <t>ゲンソク</t>
    </rPh>
    <rPh sb="6" eb="8">
      <t>カキ</t>
    </rPh>
    <rPh sb="9" eb="12">
      <t>ヒンモクゴト</t>
    </rPh>
    <rPh sb="13" eb="15">
      <t>ブンベツ</t>
    </rPh>
    <rPh sb="16" eb="18">
      <t>ショブン</t>
    </rPh>
    <rPh sb="23" eb="27">
      <t>カンレンギョウシャ</t>
    </rPh>
    <rPh sb="28" eb="30">
      <t>シドウ</t>
    </rPh>
    <rPh sb="32" eb="33">
      <t>ハイ</t>
    </rPh>
    <rPh sb="40" eb="41">
      <t>カミ</t>
    </rPh>
    <rPh sb="44" eb="45">
      <t>キ</t>
    </rPh>
    <rPh sb="48" eb="50">
      <t>キンゾク</t>
    </rPh>
    <rPh sb="56" eb="58">
      <t>トウキ</t>
    </rPh>
    <rPh sb="64" eb="65">
      <t>ルイ</t>
    </rPh>
    <rPh sb="66" eb="71">
      <t>コンゴウハイキブツ</t>
    </rPh>
    <rPh sb="72" eb="74">
      <t>ブンルイ</t>
    </rPh>
    <rPh sb="75" eb="77">
      <t>フクロヅ</t>
    </rPh>
    <rPh sb="80" eb="83">
      <t>チョウジャクブツ</t>
    </rPh>
    <rPh sb="84" eb="85">
      <t>ダン</t>
    </rPh>
    <rPh sb="88" eb="89">
      <t>トウ</t>
    </rPh>
    <rPh sb="90" eb="91">
      <t>タバ</t>
    </rPh>
    <rPh sb="93" eb="95">
      <t>ハイシュツ</t>
    </rPh>
    <phoneticPr fontId="3"/>
  </si>
  <si>
    <t>全量委託のため該当なし</t>
    <rPh sb="0" eb="2">
      <t>ゼンリョウ</t>
    </rPh>
    <rPh sb="2" eb="4">
      <t>イタク</t>
    </rPh>
    <rPh sb="7" eb="9">
      <t>ガイトウ</t>
    </rPh>
    <phoneticPr fontId="3"/>
  </si>
  <si>
    <t>・業務委託は可能な限り優良認定業者から選定する
・取引業者は同業者を長期継続的に委託し続ける
・委託契約先処理施設の現地調査を行った上で、委託するか否か確認を行っている
・電子マニフェストの導入の上、今後も産廃管理徹底に努める
・委託業者へのISO1400又はエコアクション21の導入の指導を行っている
・産業廃棄物の収集運搬・処理処分を委託する場合には、事前に書面にて委託基本契約を締結している</t>
    <rPh sb="1" eb="3">
      <t>ギョウム</t>
    </rPh>
    <rPh sb="3" eb="5">
      <t>イタク</t>
    </rPh>
    <rPh sb="6" eb="8">
      <t>カノウ</t>
    </rPh>
    <rPh sb="9" eb="10">
      <t>カギ</t>
    </rPh>
    <rPh sb="11" eb="17">
      <t>ユウリョウニンテイギョウシャ</t>
    </rPh>
    <rPh sb="19" eb="21">
      <t>センテイ</t>
    </rPh>
    <rPh sb="25" eb="29">
      <t>トリヒキギョウシャ</t>
    </rPh>
    <rPh sb="30" eb="33">
      <t>ドウギョウシャ</t>
    </rPh>
    <rPh sb="34" eb="36">
      <t>チョウキ</t>
    </rPh>
    <rPh sb="36" eb="39">
      <t>ケイゾクテキ</t>
    </rPh>
    <rPh sb="40" eb="42">
      <t>イタク</t>
    </rPh>
    <rPh sb="43" eb="44">
      <t>ツヅ</t>
    </rPh>
    <rPh sb="48" eb="50">
      <t>イタク</t>
    </rPh>
    <rPh sb="50" eb="53">
      <t>ケイヤクサキ</t>
    </rPh>
    <rPh sb="53" eb="57">
      <t>ショリシセツ</t>
    </rPh>
    <rPh sb="58" eb="62">
      <t>ゲンチチョウサ</t>
    </rPh>
    <rPh sb="63" eb="64">
      <t>オコナ</t>
    </rPh>
    <rPh sb="66" eb="67">
      <t>ウエ</t>
    </rPh>
    <rPh sb="69" eb="71">
      <t>イタク</t>
    </rPh>
    <rPh sb="74" eb="75">
      <t>イナ</t>
    </rPh>
    <rPh sb="76" eb="78">
      <t>カクニン</t>
    </rPh>
    <rPh sb="79" eb="80">
      <t>オコナ</t>
    </rPh>
    <rPh sb="86" eb="88">
      <t>デンシ</t>
    </rPh>
    <rPh sb="95" eb="97">
      <t>ドウニュウ</t>
    </rPh>
    <rPh sb="98" eb="99">
      <t>ウエ</t>
    </rPh>
    <rPh sb="100" eb="102">
      <t>コンゴ</t>
    </rPh>
    <rPh sb="103" eb="107">
      <t>サンパイカンリ</t>
    </rPh>
    <rPh sb="107" eb="109">
      <t>テッテイ</t>
    </rPh>
    <rPh sb="110" eb="111">
      <t>ツト</t>
    </rPh>
    <rPh sb="115" eb="119">
      <t>イタクギョウシャ</t>
    </rPh>
    <rPh sb="128" eb="129">
      <t>マタ</t>
    </rPh>
    <rPh sb="140" eb="142">
      <t>ドウニュウ</t>
    </rPh>
    <rPh sb="143" eb="145">
      <t>シドウ</t>
    </rPh>
    <rPh sb="146" eb="147">
      <t>オコナ</t>
    </rPh>
    <rPh sb="153" eb="158">
      <t>サンギョウハイキブツ</t>
    </rPh>
    <rPh sb="159" eb="161">
      <t>シュウシュウ</t>
    </rPh>
    <rPh sb="161" eb="163">
      <t>ウンパン</t>
    </rPh>
    <rPh sb="164" eb="168">
      <t>ショリショブン</t>
    </rPh>
    <rPh sb="169" eb="171">
      <t>イタク</t>
    </rPh>
    <rPh sb="173" eb="175">
      <t>バアイ</t>
    </rPh>
    <rPh sb="178" eb="180">
      <t>ジゼン</t>
    </rPh>
    <rPh sb="181" eb="183">
      <t>ショメン</t>
    </rPh>
    <rPh sb="185" eb="187">
      <t>イタク</t>
    </rPh>
    <rPh sb="187" eb="191">
      <t>キホンケイヤク</t>
    </rPh>
    <rPh sb="192" eb="194">
      <t>テイケツ</t>
    </rPh>
    <phoneticPr fontId="3"/>
  </si>
  <si>
    <t>・委託契約先処理施設の定期的に行い、委託するに適するか否かの確認をし、視察の結果、委託に適さない処理施設については改善指導、又は取引を行わないようにする。また、優良処理施設に関しては委託量の拡大を図る
・委託業者へのISO1400又はエコアクション21導入指導を行う
・主要関係各位を集め、収集運搬時や処理運搬時や処理処分時の作業方法の確認・指導を行い、より良い処分場作りの推進をする</t>
    <rPh sb="1" eb="3">
      <t>イタク</t>
    </rPh>
    <rPh sb="3" eb="6">
      <t>ケイヤクサキ</t>
    </rPh>
    <rPh sb="6" eb="10">
      <t>ショリシセツ</t>
    </rPh>
    <rPh sb="11" eb="14">
      <t>テイキテキ</t>
    </rPh>
    <rPh sb="15" eb="16">
      <t>オコナ</t>
    </rPh>
    <rPh sb="18" eb="20">
      <t>イタク</t>
    </rPh>
    <rPh sb="23" eb="24">
      <t>テキ</t>
    </rPh>
    <rPh sb="27" eb="28">
      <t>イナ</t>
    </rPh>
    <rPh sb="30" eb="32">
      <t>カクニン</t>
    </rPh>
    <rPh sb="35" eb="37">
      <t>シサツ</t>
    </rPh>
    <rPh sb="38" eb="40">
      <t>ケッカ</t>
    </rPh>
    <rPh sb="41" eb="43">
      <t>イタク</t>
    </rPh>
    <rPh sb="44" eb="45">
      <t>テキ</t>
    </rPh>
    <rPh sb="48" eb="52">
      <t>ショリシセツ</t>
    </rPh>
    <rPh sb="57" eb="61">
      <t>カイゼンシドウ</t>
    </rPh>
    <rPh sb="62" eb="63">
      <t>マタ</t>
    </rPh>
    <rPh sb="64" eb="66">
      <t>トリヒキ</t>
    </rPh>
    <rPh sb="67" eb="68">
      <t>オコナ</t>
    </rPh>
    <rPh sb="80" eb="86">
      <t>ユウリョウショリシセツ</t>
    </rPh>
    <rPh sb="87" eb="88">
      <t>カン</t>
    </rPh>
    <rPh sb="91" eb="94">
      <t>イタクリョウ</t>
    </rPh>
    <rPh sb="95" eb="97">
      <t>カクダイ</t>
    </rPh>
    <rPh sb="98" eb="99">
      <t>ハカ</t>
    </rPh>
    <rPh sb="102" eb="104">
      <t>イタク</t>
    </rPh>
    <rPh sb="104" eb="106">
      <t>ギョウシャ</t>
    </rPh>
    <rPh sb="115" eb="116">
      <t>マタ</t>
    </rPh>
    <rPh sb="126" eb="130">
      <t>ドウニュウシドウ</t>
    </rPh>
    <rPh sb="131" eb="132">
      <t>オコナ</t>
    </rPh>
    <rPh sb="135" eb="137">
      <t>シュヨウ</t>
    </rPh>
    <rPh sb="137" eb="141">
      <t>カンケイカクイ</t>
    </rPh>
    <rPh sb="142" eb="143">
      <t>アツ</t>
    </rPh>
    <rPh sb="145" eb="150">
      <t>シュウシュウウンパンジ</t>
    </rPh>
    <rPh sb="151" eb="156">
      <t>ショリウンパンジ</t>
    </rPh>
    <rPh sb="157" eb="162">
      <t>ショリショブンジ</t>
    </rPh>
    <rPh sb="163" eb="167">
      <t>サギョウホウホウ</t>
    </rPh>
    <rPh sb="168" eb="170">
      <t>カクニン</t>
    </rPh>
    <rPh sb="171" eb="173">
      <t>シドウ</t>
    </rPh>
    <rPh sb="174" eb="175">
      <t>オコナ</t>
    </rPh>
    <rPh sb="179" eb="180">
      <t>ヨ</t>
    </rPh>
    <rPh sb="181" eb="184">
      <t>ショブンジョウ</t>
    </rPh>
    <rPh sb="184" eb="185">
      <t>ツク</t>
    </rPh>
    <rPh sb="187" eb="189">
      <t>スイシン</t>
    </rPh>
    <phoneticPr fontId="3"/>
  </si>
  <si>
    <t>神奈川県横浜市西区北幸2-11-10　シティハウス横浜3階</t>
    <phoneticPr fontId="3"/>
  </si>
  <si>
    <t>横浜市長</t>
    <phoneticPr fontId="3"/>
  </si>
  <si>
    <t>Ｄ－建設業</t>
    <phoneticPr fontId="3"/>
  </si>
  <si>
    <t>神奈川県横浜市西区北幸2-11-10
シティハウス横浜3階</t>
    <phoneticPr fontId="3"/>
  </si>
  <si>
    <t>住友不動産ハウジング株式会社
神奈川中央工事長　森田智貴</t>
    <phoneticPr fontId="3"/>
  </si>
  <si>
    <t>住友不動産ハウジング株式会社　注文住宅事業本部　工事課　神奈川事業所</t>
    <phoneticPr fontId="3"/>
  </si>
  <si>
    <t>令和   ７年  ６月 ２７日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</si>
</sst>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22227" y="2206228"/>
          <a:ext cx="432792" cy="634603"/>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0200" y="2219325"/>
          <a:ext cx="425450" cy="6445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24853" y="2182346"/>
          <a:ext cx="433668" cy="637054"/>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K68" zoomScale="70" zoomScaleNormal="115" zoomScaleSheetLayoutView="70" workbookViewId="0">
      <selection activeCell="F48" sqref="F48:O49"/>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ol min="25" max="25" width="10.875" style="22" customWidth="1"/>
    <col min="26" max="26" width="9" style="22"/>
    <col min="27" max="27" width="13.375" style="22" customWidth="1"/>
    <col min="28" max="33" width="9" style="22"/>
    <col min="34" max="34" width="33.8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35" customHeight="1" x14ac:dyDescent="0.15">
      <c r="C34" s="86"/>
      <c r="U34" s="87"/>
      <c r="W34" s="21"/>
      <c r="X34" s="21"/>
      <c r="Y34" s="23"/>
    </row>
    <row r="35" spans="1:25" ht="14.25" x14ac:dyDescent="0.15">
      <c r="C35" s="86"/>
      <c r="P35" s="614" t="s">
        <v>461</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456</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458</v>
      </c>
      <c r="M40" s="618"/>
      <c r="N40" s="618"/>
      <c r="O40" s="618"/>
      <c r="P40" s="618"/>
      <c r="Q40" s="618"/>
      <c r="R40" s="618"/>
      <c r="S40" s="618"/>
      <c r="T40" s="618"/>
      <c r="U40" s="619"/>
      <c r="W40" s="21"/>
      <c r="X40" s="21"/>
    </row>
    <row r="41" spans="1:25" ht="26.25" customHeight="1" x14ac:dyDescent="0.15">
      <c r="C41" s="86"/>
      <c r="I41" s="25"/>
      <c r="J41" s="25" t="s">
        <v>7</v>
      </c>
      <c r="K41" s="25"/>
      <c r="L41" s="618" t="s">
        <v>459</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446</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460</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2537</v>
      </c>
      <c r="Q49" s="598"/>
      <c r="R49" s="598"/>
      <c r="S49" s="598"/>
      <c r="T49" s="598"/>
      <c r="U49" s="599"/>
    </row>
    <row r="50" spans="3:23" ht="26.25" customHeight="1" x14ac:dyDescent="0.15">
      <c r="C50" s="570" t="s">
        <v>11</v>
      </c>
      <c r="D50" s="571"/>
      <c r="E50" s="572"/>
      <c r="F50" s="581" t="s">
        <v>455</v>
      </c>
      <c r="G50" s="582"/>
      <c r="H50" s="582"/>
      <c r="I50" s="582"/>
      <c r="J50" s="582"/>
      <c r="K50" s="582"/>
      <c r="L50" s="582"/>
      <c r="M50" s="582"/>
      <c r="N50" s="341" t="s">
        <v>172</v>
      </c>
      <c r="O50" s="449"/>
      <c r="P50" s="450"/>
      <c r="Q50" s="585" t="s">
        <v>446</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457</v>
      </c>
      <c r="G54" s="496"/>
      <c r="H54" s="496"/>
      <c r="I54" s="496"/>
      <c r="J54" s="496"/>
      <c r="K54" s="496"/>
      <c r="L54" s="32" t="s">
        <v>48</v>
      </c>
      <c r="M54" s="32"/>
      <c r="N54" s="502"/>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15336</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172</v>
      </c>
      <c r="G61" s="500"/>
      <c r="H61" s="500"/>
      <c r="I61" s="500"/>
      <c r="J61" s="500"/>
      <c r="K61" s="500"/>
      <c r="L61" s="500"/>
      <c r="M61" s="500"/>
      <c r="N61" s="500"/>
      <c r="O61" s="500"/>
      <c r="P61" s="500"/>
      <c r="Q61" s="500"/>
      <c r="R61" s="500"/>
      <c r="S61" s="500"/>
      <c r="T61" s="500"/>
      <c r="U61" s="501"/>
      <c r="W61" s="28"/>
    </row>
    <row r="62" spans="3:23" ht="14.1" customHeight="1" x14ac:dyDescent="0.15">
      <c r="C62" s="451"/>
      <c r="D62" s="373"/>
      <c r="E62" s="347"/>
      <c r="F62" s="546" t="s">
        <v>447</v>
      </c>
      <c r="G62" s="547"/>
      <c r="H62" s="547"/>
      <c r="I62" s="547"/>
      <c r="J62" s="547"/>
      <c r="K62" s="547"/>
      <c r="L62" s="547"/>
      <c r="M62" s="547"/>
      <c r="N62" s="547"/>
      <c r="O62" s="547"/>
      <c r="P62" s="547"/>
      <c r="Q62" s="547"/>
      <c r="R62" s="547"/>
      <c r="S62" s="547"/>
      <c r="T62" s="547"/>
      <c r="U62" s="548"/>
      <c r="W62" s="28" t="s">
        <v>445</v>
      </c>
    </row>
    <row r="63" spans="3:23" ht="14.1"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4.1"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4.1"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4.1"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4.1"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4.1"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4.1"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4.1"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4.1"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4.1"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40" t="s">
        <v>448</v>
      </c>
      <c r="E77" s="541"/>
      <c r="F77" s="541"/>
      <c r="G77" s="541"/>
      <c r="H77" s="541"/>
      <c r="I77" s="541"/>
      <c r="J77" s="541"/>
      <c r="K77" s="541"/>
      <c r="L77" s="541"/>
      <c r="M77" s="541"/>
      <c r="N77" s="541"/>
      <c r="O77" s="541"/>
      <c r="P77" s="541"/>
      <c r="Q77" s="541"/>
      <c r="R77" s="541"/>
      <c r="S77" s="541"/>
      <c r="T77" s="541"/>
      <c r="U77" s="542"/>
      <c r="W77" s="28" t="s">
        <v>445</v>
      </c>
    </row>
    <row r="78" spans="3:23" ht="14.1"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4.1"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4.1"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4.1"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4.1"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4.1"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4.1"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4.1"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4.1"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9</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3159.5000000000005</v>
      </c>
      <c r="L90" s="533"/>
      <c r="M90" s="533"/>
      <c r="N90" s="533"/>
      <c r="O90" s="533"/>
      <c r="P90" s="193" t="s">
        <v>291</v>
      </c>
      <c r="Q90" s="551"/>
      <c r="R90" s="551"/>
      <c r="S90" s="551"/>
      <c r="T90" s="551"/>
      <c r="U90" s="552"/>
      <c r="V90" s="292"/>
      <c r="W90" s="292"/>
      <c r="X90" s="525"/>
      <c r="Y90" s="525"/>
      <c r="Z90" s="525"/>
      <c r="AA90" s="525"/>
      <c r="AB90" s="525"/>
      <c r="AC90" s="525"/>
    </row>
    <row r="91" spans="1:29" ht="14.1"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55"/>
      <c r="D94" s="488"/>
      <c r="E94" s="523"/>
      <c r="F94" s="527" t="s">
        <v>449</v>
      </c>
      <c r="G94" s="528"/>
      <c r="H94" s="528"/>
      <c r="I94" s="528"/>
      <c r="J94" s="528"/>
      <c r="K94" s="528"/>
      <c r="L94" s="528"/>
      <c r="M94" s="528"/>
      <c r="N94" s="528"/>
      <c r="O94" s="528"/>
      <c r="P94" s="528"/>
      <c r="Q94" s="528"/>
      <c r="R94" s="528"/>
      <c r="S94" s="528"/>
      <c r="T94" s="528"/>
      <c r="U94" s="529"/>
      <c r="V94" s="164"/>
      <c r="W94" s="165"/>
      <c r="X94" s="165"/>
      <c r="Y94" s="165"/>
    </row>
    <row r="95" spans="1:29" ht="14.1"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4.1"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4.1"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4.1"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4.1"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4.1"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4.1"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4.1"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9</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3238.5</v>
      </c>
      <c r="L105" s="533"/>
      <c r="M105" s="533"/>
      <c r="N105" s="533"/>
      <c r="O105" s="533"/>
      <c r="P105" s="457" t="s">
        <v>291</v>
      </c>
      <c r="Q105" s="551"/>
      <c r="R105" s="551"/>
      <c r="S105" s="551"/>
      <c r="T105" s="551"/>
      <c r="U105" s="552"/>
      <c r="V105" s="292"/>
      <c r="W105" s="292"/>
      <c r="X105" s="102"/>
    </row>
    <row r="106" spans="1:27" ht="14.1"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6"/>
      <c r="D109" s="537"/>
      <c r="E109" s="634"/>
      <c r="F109" s="527" t="s">
        <v>450</v>
      </c>
      <c r="G109" s="528"/>
      <c r="H109" s="528"/>
      <c r="I109" s="528"/>
      <c r="J109" s="528"/>
      <c r="K109" s="528"/>
      <c r="L109" s="528"/>
      <c r="M109" s="528"/>
      <c r="N109" s="528"/>
      <c r="O109" s="528"/>
      <c r="P109" s="528"/>
      <c r="Q109" s="528"/>
      <c r="R109" s="528"/>
      <c r="S109" s="528"/>
      <c r="T109" s="528"/>
      <c r="U109" s="529"/>
      <c r="V109" s="179"/>
      <c r="W109" s="165"/>
      <c r="X109" s="165"/>
      <c r="Y109" s="165"/>
    </row>
    <row r="110" spans="1:27" ht="14.1"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4.1"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4.1"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4.1"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4.1"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4.1"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4.1"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4.1"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37"/>
      <c r="E120" s="634"/>
      <c r="F120" s="527" t="s">
        <v>451</v>
      </c>
      <c r="G120" s="528"/>
      <c r="H120" s="528"/>
      <c r="I120" s="528"/>
      <c r="J120" s="528"/>
      <c r="K120" s="528"/>
      <c r="L120" s="528"/>
      <c r="M120" s="528"/>
      <c r="N120" s="528"/>
      <c r="O120" s="528"/>
      <c r="P120" s="528"/>
      <c r="Q120" s="528"/>
      <c r="R120" s="528"/>
      <c r="S120" s="528"/>
      <c r="T120" s="528"/>
      <c r="U120" s="529"/>
      <c r="V120" s="179"/>
      <c r="W120" s="165"/>
      <c r="X120" s="165"/>
      <c r="Y120" s="165"/>
    </row>
    <row r="121" spans="3:27" ht="14.1"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4.1"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4.1"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4.1"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37"/>
      <c r="E126" s="634"/>
      <c r="F126" s="527" t="s">
        <v>451</v>
      </c>
      <c r="G126" s="528"/>
      <c r="H126" s="528"/>
      <c r="I126" s="528"/>
      <c r="J126" s="528"/>
      <c r="K126" s="528"/>
      <c r="L126" s="528"/>
      <c r="M126" s="528"/>
      <c r="N126" s="528"/>
      <c r="O126" s="528"/>
      <c r="P126" s="528"/>
      <c r="Q126" s="528"/>
      <c r="R126" s="528"/>
      <c r="S126" s="528"/>
      <c r="T126" s="528"/>
      <c r="U126" s="529"/>
      <c r="V126" s="179"/>
      <c r="W126" s="165"/>
      <c r="X126" s="165"/>
      <c r="Y126" s="165"/>
    </row>
    <row r="127" spans="3:27" ht="14.1"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4.1"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4.1"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4.1"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4.1"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4.1"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37"/>
      <c r="E136" s="637"/>
      <c r="F136" s="527" t="s">
        <v>452</v>
      </c>
      <c r="G136" s="528"/>
      <c r="H136" s="528"/>
      <c r="I136" s="528"/>
      <c r="J136" s="528"/>
      <c r="K136" s="528"/>
      <c r="L136" s="528"/>
      <c r="M136" s="528"/>
      <c r="N136" s="528"/>
      <c r="O136" s="528"/>
      <c r="P136" s="528"/>
      <c r="Q136" s="528"/>
      <c r="R136" s="528"/>
      <c r="S136" s="528"/>
      <c r="T136" s="528"/>
      <c r="U136" s="529"/>
      <c r="V136" s="164"/>
      <c r="W136" s="165"/>
      <c r="X136" s="165"/>
      <c r="Y136" s="165"/>
    </row>
    <row r="137" spans="3:27" ht="14.1"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4.1"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4.1"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4.1"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4.1"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4.1"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4.1"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4.1"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37"/>
      <c r="E147" s="634"/>
      <c r="F147" s="527" t="s">
        <v>452</v>
      </c>
      <c r="G147" s="528"/>
      <c r="H147" s="528"/>
      <c r="I147" s="528"/>
      <c r="J147" s="528"/>
      <c r="K147" s="528"/>
      <c r="L147" s="528"/>
      <c r="M147" s="528"/>
      <c r="N147" s="528"/>
      <c r="O147" s="528"/>
      <c r="P147" s="528"/>
      <c r="Q147" s="528"/>
      <c r="R147" s="528"/>
      <c r="S147" s="528"/>
      <c r="T147" s="528"/>
      <c r="U147" s="529"/>
      <c r="V147" s="164"/>
      <c r="W147" s="165"/>
      <c r="X147" s="165"/>
      <c r="Y147" s="165"/>
    </row>
    <row r="148" spans="3:27" ht="14.1"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4.1"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4.1"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4.1"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4.1"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4.1"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4.1"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8.1"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4.1"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37"/>
      <c r="E160" s="634"/>
      <c r="F160" s="527" t="s">
        <v>452</v>
      </c>
      <c r="G160" s="528"/>
      <c r="H160" s="528"/>
      <c r="I160" s="528"/>
      <c r="J160" s="528"/>
      <c r="K160" s="528"/>
      <c r="L160" s="528"/>
      <c r="M160" s="528"/>
      <c r="N160" s="528"/>
      <c r="O160" s="528"/>
      <c r="P160" s="528"/>
      <c r="Q160" s="528"/>
      <c r="R160" s="528"/>
      <c r="S160" s="528"/>
      <c r="T160" s="528"/>
      <c r="U160" s="529"/>
      <c r="V160" s="164"/>
      <c r="W160" s="165"/>
      <c r="X160" s="165"/>
      <c r="Y160" s="165"/>
    </row>
    <row r="161" spans="3:27" ht="14.1"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4.1"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4.1"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4.1"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4.1"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4.1"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4.1"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4.1"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8.1"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37"/>
      <c r="E172" s="634"/>
      <c r="F172" s="527" t="s">
        <v>452</v>
      </c>
      <c r="G172" s="528"/>
      <c r="H172" s="528"/>
      <c r="I172" s="528"/>
      <c r="J172" s="528"/>
      <c r="K172" s="528"/>
      <c r="L172" s="528"/>
      <c r="M172" s="528"/>
      <c r="N172" s="528"/>
      <c r="O172" s="528"/>
      <c r="P172" s="528"/>
      <c r="Q172" s="528"/>
      <c r="R172" s="528"/>
      <c r="S172" s="528"/>
      <c r="T172" s="528"/>
      <c r="U172" s="529"/>
      <c r="V172" s="164"/>
      <c r="W172" s="165"/>
      <c r="X172" s="165"/>
      <c r="Y172" s="165"/>
    </row>
    <row r="173" spans="3:27" ht="14.1"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4.1"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4.1"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4.1"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4.1"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4.1"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4.1"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4.1"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37"/>
      <c r="E185" s="637"/>
      <c r="F185" s="527" t="s">
        <v>452</v>
      </c>
      <c r="G185" s="528"/>
      <c r="H185" s="528"/>
      <c r="I185" s="528"/>
      <c r="J185" s="528"/>
      <c r="K185" s="528"/>
      <c r="L185" s="528"/>
      <c r="M185" s="528"/>
      <c r="N185" s="528"/>
      <c r="O185" s="528"/>
      <c r="P185" s="528"/>
      <c r="Q185" s="528"/>
      <c r="R185" s="528"/>
      <c r="S185" s="528"/>
      <c r="T185" s="528"/>
      <c r="U185" s="529"/>
      <c r="V185" s="164"/>
      <c r="W185" s="165"/>
      <c r="X185" s="165"/>
      <c r="Y185" s="165"/>
    </row>
    <row r="186" spans="3:27" ht="14.1"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4.1"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4.1"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4.1"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4.1"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4.1"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4.1"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4.1"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37"/>
      <c r="E197" s="634"/>
      <c r="F197" s="527" t="s">
        <v>452</v>
      </c>
      <c r="G197" s="528"/>
      <c r="H197" s="528"/>
      <c r="I197" s="528"/>
      <c r="J197" s="528"/>
      <c r="K197" s="528"/>
      <c r="L197" s="528"/>
      <c r="M197" s="528"/>
      <c r="N197" s="528"/>
      <c r="O197" s="528"/>
      <c r="P197" s="528"/>
      <c r="Q197" s="528"/>
      <c r="R197" s="528"/>
      <c r="S197" s="528"/>
      <c r="T197" s="528"/>
      <c r="U197" s="529"/>
      <c r="V197" s="164"/>
      <c r="W197" s="165"/>
      <c r="X197" s="165"/>
      <c r="Y197" s="165"/>
    </row>
    <row r="198" spans="3:27" ht="14.1"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4.1"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4.1"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4.1"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4.1"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4.1"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4.1"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4.1"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37"/>
      <c r="E208" s="634"/>
      <c r="F208" s="640" t="s">
        <v>267</v>
      </c>
      <c r="G208" s="641"/>
      <c r="H208" s="641"/>
      <c r="I208" s="641"/>
      <c r="J208" s="641"/>
      <c r="K208" s="639">
        <f>+別紙!AA14</f>
        <v>3159.5000000000005</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37"/>
      <c r="E209" s="634"/>
      <c r="F209" s="263"/>
      <c r="G209" s="631" t="s">
        <v>223</v>
      </c>
      <c r="H209" s="632"/>
      <c r="I209" s="632"/>
      <c r="J209" s="632"/>
      <c r="K209" s="639">
        <f>+別紙!AA15</f>
        <v>2442.9</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37"/>
      <c r="E210" s="634"/>
      <c r="F210" s="263"/>
      <c r="G210" s="631" t="s">
        <v>224</v>
      </c>
      <c r="H210" s="632"/>
      <c r="I210" s="632"/>
      <c r="J210" s="632"/>
      <c r="K210" s="639">
        <f>+別紙!AA16</f>
        <v>825.69999999999993</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37"/>
      <c r="E211" s="634"/>
      <c r="F211" s="263"/>
      <c r="G211" s="631" t="s">
        <v>408</v>
      </c>
      <c r="H211" s="632"/>
      <c r="I211" s="632"/>
      <c r="J211" s="632"/>
      <c r="K211" s="639">
        <f>+別紙!AA17</f>
        <v>8.1</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37"/>
      <c r="E212" s="634"/>
      <c r="F212" s="264"/>
      <c r="G212" s="631" t="s">
        <v>409</v>
      </c>
      <c r="H212" s="632"/>
      <c r="I212" s="632"/>
      <c r="J212" s="632"/>
      <c r="K212" s="639">
        <f>+別紙!AA18</f>
        <v>41.699999999999996</v>
      </c>
      <c r="L212" s="639"/>
      <c r="M212" s="639"/>
      <c r="N212" s="639"/>
      <c r="O212" s="639"/>
      <c r="P212" s="346" t="s">
        <v>13</v>
      </c>
      <c r="Q212" s="628"/>
      <c r="R212" s="629"/>
      <c r="S212" s="629"/>
      <c r="T212" s="629"/>
      <c r="U212" s="630"/>
      <c r="V212" s="164"/>
      <c r="W212" s="165"/>
      <c r="X212" s="165"/>
      <c r="Y212" s="165"/>
    </row>
    <row r="213" spans="3:26" ht="14.1"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37"/>
      <c r="E214" s="634"/>
      <c r="F214" s="527" t="s">
        <v>453</v>
      </c>
      <c r="G214" s="528"/>
      <c r="H214" s="528"/>
      <c r="I214" s="528"/>
      <c r="J214" s="528"/>
      <c r="K214" s="528"/>
      <c r="L214" s="528"/>
      <c r="M214" s="528"/>
      <c r="N214" s="528"/>
      <c r="O214" s="528"/>
      <c r="P214" s="528"/>
      <c r="Q214" s="528"/>
      <c r="R214" s="528"/>
      <c r="S214" s="528"/>
      <c r="T214" s="528"/>
      <c r="U214" s="529"/>
      <c r="V214" s="164"/>
      <c r="W214" s="165"/>
      <c r="X214" s="165"/>
      <c r="Y214" s="165"/>
    </row>
    <row r="215" spans="3:26" ht="14.1"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4.1"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4.1"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4.1"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4.1"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4.1"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4.1"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4.1"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3238.5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2466</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809.9</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7.1</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37.799999999999997</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37"/>
      <c r="E231" s="634"/>
      <c r="F231" s="527" t="s">
        <v>454</v>
      </c>
      <c r="G231" s="528"/>
      <c r="H231" s="528"/>
      <c r="I231" s="528"/>
      <c r="J231" s="528"/>
      <c r="K231" s="528"/>
      <c r="L231" s="528"/>
      <c r="M231" s="528"/>
      <c r="N231" s="528"/>
      <c r="O231" s="528"/>
      <c r="P231" s="528"/>
      <c r="Q231" s="528"/>
      <c r="R231" s="528"/>
      <c r="S231" s="528"/>
      <c r="T231" s="528"/>
      <c r="U231" s="529"/>
      <c r="V231" s="164"/>
      <c r="W231" s="165"/>
      <c r="X231" s="165"/>
      <c r="Y231" s="165"/>
    </row>
    <row r="232" spans="3:27" ht="14.1"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4.1"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4.1"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4.1"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4.1"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4.1"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4.1"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4.1"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abSelected="1" topLeftCell="I20" zoomScale="70" zoomScaleNormal="70" workbookViewId="0">
      <selection activeCell="F48" sqref="F48:O4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0.9</v>
      </c>
      <c r="G29" s="712"/>
      <c r="H29" s="214" t="s">
        <v>198</v>
      </c>
      <c r="L29" s="709"/>
      <c r="O29" s="61"/>
      <c r="P29" s="148"/>
      <c r="Q29" s="56" t="s">
        <v>183</v>
      </c>
      <c r="R29" s="676" t="s">
        <v>33</v>
      </c>
      <c r="S29" s="692"/>
      <c r="T29" s="692"/>
      <c r="U29" s="693"/>
      <c r="V29" s="53"/>
      <c r="W29" s="72"/>
      <c r="X29" s="697" t="s">
        <v>315</v>
      </c>
      <c r="Y29" s="698"/>
      <c r="Z29" s="690">
        <v>0.5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0.6</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v>0.8</v>
      </c>
      <c r="AL30" s="652"/>
      <c r="AM30" s="652"/>
      <c r="AN30" s="652"/>
      <c r="AO30" s="57" t="s">
        <v>13</v>
      </c>
      <c r="AR30" s="758"/>
      <c r="AS30" s="755"/>
      <c r="AT30" s="755"/>
      <c r="AU30" s="756"/>
    </row>
    <row r="31" spans="2:48" ht="27" customHeight="1" thickTop="1" thickBot="1" x14ac:dyDescent="0.2">
      <c r="B31" s="725" t="s">
        <v>375</v>
      </c>
      <c r="C31" s="676"/>
      <c r="D31" s="676"/>
      <c r="E31" s="677"/>
      <c r="F31" s="711">
        <v>0.5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22"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abSelected="1" topLeftCell="I20" zoomScale="70" zoomScaleNormal="70" workbookViewId="0">
      <selection activeCell="F48" sqref="F48:O4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51.1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53</v>
      </c>
      <c r="P27" s="700"/>
      <c r="Q27" s="700"/>
      <c r="R27" s="700"/>
      <c r="S27" s="49" t="s">
        <v>38</v>
      </c>
      <c r="T27" s="70"/>
      <c r="U27" s="70"/>
      <c r="X27" s="68" t="s">
        <v>39</v>
      </c>
      <c r="Y27" s="71"/>
      <c r="AG27" s="58"/>
      <c r="AH27" s="58"/>
      <c r="AI27" s="58"/>
      <c r="AJ27" s="58"/>
      <c r="AK27" s="742">
        <f>+AG18+O27</f>
        <v>53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51.1</v>
      </c>
      <c r="G29" s="712"/>
      <c r="H29" s="214" t="s">
        <v>198</v>
      </c>
      <c r="L29" s="709"/>
      <c r="O29" s="61"/>
      <c r="P29" s="148"/>
      <c r="Q29" s="56" t="s">
        <v>183</v>
      </c>
      <c r="R29" s="676" t="s">
        <v>33</v>
      </c>
      <c r="S29" s="692"/>
      <c r="T29" s="692"/>
      <c r="U29" s="693"/>
      <c r="V29" s="53"/>
      <c r="W29" s="72"/>
      <c r="X29" s="697" t="s">
        <v>315</v>
      </c>
      <c r="Y29" s="698"/>
      <c r="Z29" s="690">
        <v>34.200000000000003</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18.100000000000001</v>
      </c>
      <c r="G30" s="712"/>
      <c r="H30" s="214" t="s">
        <v>198</v>
      </c>
      <c r="L30" s="709"/>
      <c r="O30" s="61"/>
      <c r="Q30" s="699">
        <f>+ROUND(Z28,1)+ROUND(Z29,1)+ROUND(Z30,1)</f>
        <v>53</v>
      </c>
      <c r="R30" s="700"/>
      <c r="S30" s="700"/>
      <c r="T30" s="700"/>
      <c r="U30" s="49" t="s">
        <v>16</v>
      </c>
      <c r="X30" s="697" t="s">
        <v>186</v>
      </c>
      <c r="Y30" s="698"/>
      <c r="Z30" s="690"/>
      <c r="AA30" s="691"/>
      <c r="AB30" s="691"/>
      <c r="AC30" s="691"/>
      <c r="AD30" s="691"/>
      <c r="AE30" s="49" t="s">
        <v>13</v>
      </c>
      <c r="AK30" s="651">
        <v>34</v>
      </c>
      <c r="AL30" s="652"/>
      <c r="AM30" s="652"/>
      <c r="AN30" s="652"/>
      <c r="AO30" s="57" t="s">
        <v>13</v>
      </c>
      <c r="AR30" s="758"/>
      <c r="AS30" s="755"/>
      <c r="AT30" s="755"/>
      <c r="AU30" s="756"/>
    </row>
    <row r="31" spans="2:48" ht="27" customHeight="1" thickTop="1" thickBot="1" x14ac:dyDescent="0.2">
      <c r="B31" s="725" t="s">
        <v>375</v>
      </c>
      <c r="C31" s="676"/>
      <c r="D31" s="676"/>
      <c r="E31" s="677"/>
      <c r="F31" s="711">
        <v>35.700000000000003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abSelected="1" topLeftCell="I18" zoomScale="70" zoomScaleNormal="70" workbookViewId="0">
      <selection activeCell="F48" sqref="F48:O4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863.5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856.4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117.9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863.5</v>
      </c>
      <c r="P27" s="700"/>
      <c r="Q27" s="700"/>
      <c r="R27" s="700"/>
      <c r="S27" s="49" t="s">
        <v>38</v>
      </c>
      <c r="T27" s="70"/>
      <c r="U27" s="70"/>
      <c r="X27" s="68" t="s">
        <v>39</v>
      </c>
      <c r="Y27" s="71"/>
      <c r="AG27" s="58"/>
      <c r="AH27" s="58"/>
      <c r="AI27" s="58"/>
      <c r="AJ27" s="58"/>
      <c r="AK27" s="742">
        <f>+AG18+O27</f>
        <v>863.5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117.9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856.4</v>
      </c>
      <c r="G29" s="712"/>
      <c r="H29" s="214" t="s">
        <v>198</v>
      </c>
      <c r="L29" s="709"/>
      <c r="O29" s="61"/>
      <c r="P29" s="148"/>
      <c r="Q29" s="56" t="s">
        <v>183</v>
      </c>
      <c r="R29" s="676" t="s">
        <v>33</v>
      </c>
      <c r="S29" s="692"/>
      <c r="T29" s="692"/>
      <c r="U29" s="693"/>
      <c r="V29" s="53"/>
      <c r="W29" s="72"/>
      <c r="X29" s="697" t="s">
        <v>315</v>
      </c>
      <c r="Y29" s="698"/>
      <c r="Z29" s="690">
        <v>745.6</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818.2</v>
      </c>
      <c r="G30" s="712"/>
      <c r="H30" s="214" t="s">
        <v>198</v>
      </c>
      <c r="L30" s="709"/>
      <c r="O30" s="61"/>
      <c r="Q30" s="699">
        <f>+ROUND(Z28,1)+ROUND(Z29,1)+ROUND(Z30,1)</f>
        <v>863.5</v>
      </c>
      <c r="R30" s="700"/>
      <c r="S30" s="700"/>
      <c r="T30" s="700"/>
      <c r="U30" s="49" t="s">
        <v>16</v>
      </c>
      <c r="X30" s="697" t="s">
        <v>186</v>
      </c>
      <c r="Y30" s="698"/>
      <c r="Z30" s="690"/>
      <c r="AA30" s="691"/>
      <c r="AB30" s="691"/>
      <c r="AC30" s="691"/>
      <c r="AD30" s="691"/>
      <c r="AE30" s="49" t="s">
        <v>13</v>
      </c>
      <c r="AK30" s="651">
        <v>819</v>
      </c>
      <c r="AL30" s="652"/>
      <c r="AM30" s="652"/>
      <c r="AN30" s="652"/>
      <c r="AO30" s="57" t="s">
        <v>13</v>
      </c>
      <c r="AR30" s="758"/>
      <c r="AS30" s="755"/>
      <c r="AT30" s="755"/>
      <c r="AU30" s="756"/>
    </row>
    <row r="31" spans="2:48" ht="27" customHeight="1" thickTop="1" thickBot="1" x14ac:dyDescent="0.2">
      <c r="B31" s="725" t="s">
        <v>375</v>
      </c>
      <c r="C31" s="676"/>
      <c r="D31" s="676"/>
      <c r="E31" s="677"/>
      <c r="F31" s="711">
        <v>113.7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abSelected="1" topLeftCell="I21" zoomScale="70" zoomScaleNormal="70" workbookViewId="0">
      <selection activeCell="F48" sqref="F48:O4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699.4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695.3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371.9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699.4</v>
      </c>
      <c r="P27" s="700"/>
      <c r="Q27" s="700"/>
      <c r="R27" s="700"/>
      <c r="S27" s="49" t="s">
        <v>38</v>
      </c>
      <c r="T27" s="70"/>
      <c r="U27" s="70"/>
      <c r="X27" s="68" t="s">
        <v>39</v>
      </c>
      <c r="Y27" s="71"/>
      <c r="AG27" s="58"/>
      <c r="AH27" s="58"/>
      <c r="AI27" s="58"/>
      <c r="AJ27" s="58"/>
      <c r="AK27" s="742">
        <f>+AG18+O27</f>
        <v>699.4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371.9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695.3</v>
      </c>
      <c r="G29" s="712"/>
      <c r="H29" s="214" t="s">
        <v>198</v>
      </c>
      <c r="L29" s="709"/>
      <c r="O29" s="61"/>
      <c r="P29" s="148"/>
      <c r="Q29" s="56" t="s">
        <v>183</v>
      </c>
      <c r="R29" s="676" t="s">
        <v>33</v>
      </c>
      <c r="S29" s="692"/>
      <c r="T29" s="692"/>
      <c r="U29" s="693"/>
      <c r="V29" s="53"/>
      <c r="W29" s="72"/>
      <c r="X29" s="697" t="s">
        <v>315</v>
      </c>
      <c r="Y29" s="698"/>
      <c r="Z29" s="690">
        <v>327.5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326.10000000000002</v>
      </c>
      <c r="G30" s="712"/>
      <c r="H30" s="214" t="s">
        <v>198</v>
      </c>
      <c r="L30" s="709"/>
      <c r="O30" s="61"/>
      <c r="Q30" s="699">
        <f>+ROUND(Z28,1)+ROUND(Z29,1)+ROUND(Z30,1)</f>
        <v>699.4</v>
      </c>
      <c r="R30" s="700"/>
      <c r="S30" s="700"/>
      <c r="T30" s="700"/>
      <c r="U30" s="49" t="s">
        <v>16</v>
      </c>
      <c r="X30" s="697" t="s">
        <v>186</v>
      </c>
      <c r="Y30" s="698"/>
      <c r="Z30" s="690"/>
      <c r="AA30" s="691"/>
      <c r="AB30" s="691"/>
      <c r="AC30" s="691"/>
      <c r="AD30" s="691"/>
      <c r="AE30" s="49" t="s">
        <v>13</v>
      </c>
      <c r="AK30" s="651">
        <v>327.5</v>
      </c>
      <c r="AL30" s="652"/>
      <c r="AM30" s="652"/>
      <c r="AN30" s="652"/>
      <c r="AO30" s="57" t="s">
        <v>13</v>
      </c>
      <c r="AR30" s="758"/>
      <c r="AS30" s="755"/>
      <c r="AT30" s="755"/>
      <c r="AU30" s="756"/>
    </row>
    <row r="31" spans="2:48" ht="27" customHeight="1" thickTop="1" thickBot="1" x14ac:dyDescent="0.2">
      <c r="B31" s="725" t="s">
        <v>375</v>
      </c>
      <c r="C31" s="676"/>
      <c r="D31" s="676"/>
      <c r="E31" s="677"/>
      <c r="F31" s="711">
        <v>368.9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2"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ol min="50" max="50" width="49.8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1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住友不動産ハウジング株式会社　注文住宅事業本部　工事課　神奈川事業所</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16"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abSelected="1" topLeftCell="I18" zoomScale="70" zoomScaleNormal="70" workbookViewId="0">
      <selection activeCell="F48" sqref="F48:O4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427.4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423.9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427.4</v>
      </c>
      <c r="P27" s="700"/>
      <c r="Q27" s="700"/>
      <c r="R27" s="700"/>
      <c r="S27" s="49" t="s">
        <v>38</v>
      </c>
      <c r="T27" s="70"/>
      <c r="U27" s="70"/>
      <c r="X27" s="68" t="s">
        <v>39</v>
      </c>
      <c r="Y27" s="71"/>
      <c r="AG27" s="58"/>
      <c r="AH27" s="58"/>
      <c r="AI27" s="58"/>
      <c r="AJ27" s="58"/>
      <c r="AK27" s="742">
        <f>+AG18+O27</f>
        <v>427.4</v>
      </c>
      <c r="AL27" s="743"/>
      <c r="AM27" s="743"/>
      <c r="AN27" s="743"/>
      <c r="AO27" s="57" t="s">
        <v>13</v>
      </c>
      <c r="AP27" s="318"/>
      <c r="AQ27" s="132"/>
      <c r="AR27" s="651">
        <v>0.6</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423.9</v>
      </c>
      <c r="G29" s="712"/>
      <c r="H29" s="214" t="s">
        <v>198</v>
      </c>
      <c r="L29" s="709"/>
      <c r="O29" s="61"/>
      <c r="P29" s="148"/>
      <c r="Q29" s="56" t="s">
        <v>183</v>
      </c>
      <c r="R29" s="676" t="s">
        <v>33</v>
      </c>
      <c r="S29" s="692"/>
      <c r="T29" s="692"/>
      <c r="U29" s="693"/>
      <c r="V29" s="53"/>
      <c r="W29" s="72"/>
      <c r="X29" s="697" t="s">
        <v>315</v>
      </c>
      <c r="Y29" s="698"/>
      <c r="Z29" s="690">
        <v>409.4</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410.8</v>
      </c>
      <c r="G30" s="712"/>
      <c r="H30" s="214" t="s">
        <v>198</v>
      </c>
      <c r="L30" s="709"/>
      <c r="O30" s="61"/>
      <c r="Q30" s="699">
        <f>+ROUND(Z28,1)+ROUND(Z29,1)+ROUND(Z30,1)</f>
        <v>427.4</v>
      </c>
      <c r="R30" s="700"/>
      <c r="S30" s="700"/>
      <c r="T30" s="700"/>
      <c r="U30" s="49" t="s">
        <v>16</v>
      </c>
      <c r="X30" s="697" t="s">
        <v>186</v>
      </c>
      <c r="Y30" s="698"/>
      <c r="Z30" s="690"/>
      <c r="AA30" s="691"/>
      <c r="AB30" s="691"/>
      <c r="AC30" s="691"/>
      <c r="AD30" s="691"/>
      <c r="AE30" s="49" t="s">
        <v>13</v>
      </c>
      <c r="AK30" s="651">
        <v>412.7</v>
      </c>
      <c r="AL30" s="652"/>
      <c r="AM30" s="652"/>
      <c r="AN30" s="652"/>
      <c r="AO30" s="57" t="s">
        <v>13</v>
      </c>
      <c r="AR30" s="758"/>
      <c r="AS30" s="755"/>
      <c r="AT30" s="755"/>
      <c r="AU30" s="756"/>
    </row>
    <row r="31" spans="2:48" ht="27" customHeight="1" thickTop="1" thickBot="1" x14ac:dyDescent="0.2">
      <c r="B31" s="725" t="s">
        <v>375</v>
      </c>
      <c r="C31" s="676"/>
      <c r="D31" s="676"/>
      <c r="E31" s="677"/>
      <c r="F31" s="711">
        <v>17.100000000000001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2</v>
      </c>
      <c r="AS31" s="752"/>
      <c r="AT31" s="752"/>
      <c r="AU31" s="166" t="s">
        <v>13</v>
      </c>
      <c r="AV31" s="479"/>
    </row>
    <row r="32" spans="2:48" ht="27" customHeight="1" thickTop="1" thickBot="1" x14ac:dyDescent="0.2">
      <c r="B32" s="725" t="s">
        <v>424</v>
      </c>
      <c r="C32" s="676"/>
      <c r="D32" s="676"/>
      <c r="E32" s="677"/>
      <c r="F32" s="711">
        <v>0.5</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1.9</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K7" zoomScale="70" zoomScaleNormal="70" workbookViewId="0">
      <selection activeCell="F48" sqref="F48:O49"/>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住友不動産ハウジング株式会社　注文住宅事業本部　工事課　神奈川事業所</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6.2</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126.7</v>
      </c>
      <c r="M9" s="377">
        <f>IF(OR(ｷ.紙くず!F24&gt;0,ｷ.紙くず!F24&lt;0),ｷ.紙くず!F24,IF(M$19&gt;0,"0",0))</f>
        <v>202.2</v>
      </c>
      <c r="N9" s="377">
        <f>IF(OR(ｸ.木くず!F24&gt;0,ｸ.木くず!F24&lt;0),ｸ.木くず!F24,IF(N$19&gt;0,"0",0))</f>
        <v>796.8</v>
      </c>
      <c r="O9" s="377">
        <f>IF(OR(ｹ.繊維くず!F24&gt;0,ｹ.繊維くず!F24&lt;0),ｹ.繊維くず!F24,IF(O$19&gt;0,"0",0))</f>
        <v>0.9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51.1</v>
      </c>
      <c r="T9" s="377">
        <f>IF(OR(ｾ.ｶﾞﾗｽ･ｺﾝｸﾘ･陶磁器くず!F24&gt;0,ｾ.ｶﾞﾗｽ･ｺﾝｸﾘ･陶磁器くず!F24&lt;0),ｾ.ｶﾞﾗｽ･ｺﾝｸﾘ･陶磁器くず!F24,IF(T$19&gt;0,"0",0))</f>
        <v>856.4</v>
      </c>
      <c r="U9" s="377">
        <f>IF(OR(ｿ.鉱さい!F24&gt;0,ｿ.鉱さい!F24&lt;0),ｿ.鉱さい!F24,IF(U$19&gt;0,"0",0))</f>
        <v>0</v>
      </c>
      <c r="V9" s="377">
        <f>IF(OR(ﾀ.がれき類!F24&gt;0,ﾀ.がれき類!F24&lt;0),ﾀ.がれき類!F24,IF(V$19&gt;0,"0",0))</f>
        <v>695.3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423.9</v>
      </c>
      <c r="AA9" s="379">
        <f>IF(SUM(G9:Z9)&gt;0,SUM(G9:Z9),IF(AA$19&gt;0,"0",0))</f>
        <v>3159.5000000000005</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6.2</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126.7</v>
      </c>
      <c r="M14" s="383">
        <f>IF(OR(ｷ.紙くず!F29&gt;0,ｷ.紙くず!F29&lt;0),ｷ.紙くず!F29,IF(M$19&gt;0,"0",0))</f>
        <v>202.2</v>
      </c>
      <c r="N14" s="383">
        <f>IF(OR(ｸ.木くず!F29&gt;0,ｸ.木くず!F29&lt;0),ｸ.木くず!F29,IF(N$19&gt;0,"0",0))</f>
        <v>796.8</v>
      </c>
      <c r="O14" s="383">
        <f>IF(OR(ｹ.繊維くず!F29&gt;0,ｹ.繊維くず!F29&lt;0),ｹ.繊維くず!F29,IF(O$19&gt;0,"0",0))</f>
        <v>0.9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51.1</v>
      </c>
      <c r="T14" s="383">
        <f>IF(OR(ｾ.ｶﾞﾗｽ･ｺﾝｸﾘ･陶磁器くず!F29&gt;0,ｾ.ｶﾞﾗｽ･ｺﾝｸﾘ･陶磁器くず!F29&lt;0),ｾ.ｶﾞﾗｽ･ｺﾝｸﾘ･陶磁器くず!F29,IF(T$19&gt;0,"0",0))</f>
        <v>856.4</v>
      </c>
      <c r="U14" s="383">
        <f>IF(OR(ｿ.鉱さい!F29&gt;0,ｿ.鉱さい!F29&lt;0),ｿ.鉱さい!F29,IF(U$19&gt;0,"0",0))</f>
        <v>0</v>
      </c>
      <c r="V14" s="383">
        <f>IF(OR(ﾀ.がれき類!F29&gt;0,ﾀ.がれき類!F29&lt;0),ﾀ.がれき類!F29,IF(V$19&gt;0,"0",0))</f>
        <v>695.3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423.9</v>
      </c>
      <c r="AA14" s="385">
        <f t="shared" si="0"/>
        <v>3159.5000000000005</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6.2</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92.3</v>
      </c>
      <c r="M15" s="383">
        <f>IF(OR(ｷ.紙くず!F30&gt;0,ｷ.紙くず!F30&lt;0),ｷ.紙くず!F30,IF(M$19&gt;0,"0",0))</f>
        <v>167.2</v>
      </c>
      <c r="N15" s="383">
        <f>IF(OR(ｸ.木くず!F30&gt;0,ｸ.木くず!F30&lt;0),ｸ.木くず!F30,IF(N$19&gt;0,"0",0))</f>
        <v>603.4</v>
      </c>
      <c r="O15" s="383">
        <f>IF(OR(ｹ.繊維くず!F30&gt;0,ｹ.繊維くず!F30&lt;0),ｹ.繊維くず!F30,IF(O$19&gt;0,"0",0))</f>
        <v>0.6</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18.100000000000001</v>
      </c>
      <c r="T15" s="383">
        <f>IF(OR(ｾ.ｶﾞﾗｽ･ｺﾝｸﾘ･陶磁器くず!F30&gt;0,ｾ.ｶﾞﾗｽ･ｺﾝｸﾘ･陶磁器くず!F30&lt;0),ｾ.ｶﾞﾗｽ･ｺﾝｸﾘ･陶磁器くず!F30,IF(T$19&gt;0,"0",0))</f>
        <v>818.2</v>
      </c>
      <c r="U15" s="383">
        <f>IF(OR(ｿ.鉱さい!F30&gt;0,ｿ.鉱さい!F30&lt;0),ｿ.鉱さい!F30,IF(U$19&gt;0,"0",0))</f>
        <v>0</v>
      </c>
      <c r="V15" s="383">
        <f>IF(OR(ﾀ.がれき類!F30&gt;0,ﾀ.がれき類!F30&lt;0),ﾀ.がれき類!F30,IF(V$19&gt;0,"0",0))</f>
        <v>326.10000000000002</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410.8</v>
      </c>
      <c r="AA15" s="385">
        <f t="shared" si="0"/>
        <v>2442.9</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t="str">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47.8</v>
      </c>
      <c r="M16" s="383">
        <f>IF(OR(ｷ.紙くず!F31&gt;0,ｷ.紙くず!F31&lt;0),ｷ.紙くず!F31,IF(M$19&gt;0,"0",0))</f>
        <v>67</v>
      </c>
      <c r="N16" s="383">
        <f>IF(OR(ｸ.木くず!F31&gt;0,ｸ.木くず!F31&lt;0),ｸ.木くず!F31,IF(N$19&gt;0,"0",0))</f>
        <v>175</v>
      </c>
      <c r="O16" s="383">
        <f>IF(OR(ｹ.繊維くず!F31&gt;0,ｹ.繊維くず!F31&lt;0),ｹ.繊維くず!F31,IF(O$19&gt;0,"0",0))</f>
        <v>0.5</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35.700000000000003</v>
      </c>
      <c r="T16" s="383">
        <f>IF(OR(ｾ.ｶﾞﾗｽ･ｺﾝｸﾘ･陶磁器くず!F31&gt;0,ｾ.ｶﾞﾗｽ･ｺﾝｸﾘ･陶磁器くず!F31&lt;0),ｾ.ｶﾞﾗｽ･ｺﾝｸﾘ･陶磁器くず!F31,IF(T$19&gt;0,"0",0))</f>
        <v>113.7</v>
      </c>
      <c r="U16" s="383">
        <f>IF(OR(ｿ.鉱さい!F31&gt;0,ｿ.鉱さい!F31&lt;0),ｿ.鉱さい!F31,IF(U$19&gt;0,"0",0))</f>
        <v>0</v>
      </c>
      <c r="V16" s="383">
        <f>IF(OR(ﾀ.がれき類!F31&gt;0,ﾀ.がれき類!F31&lt;0),ﾀ.がれき類!F31,IF(V$19&gt;0,"0",0))</f>
        <v>368.9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17.100000000000001</v>
      </c>
      <c r="AA16" s="385">
        <f t="shared" si="0"/>
        <v>825.69999999999993</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1.1000000000000001</v>
      </c>
      <c r="M17" s="383">
        <f>IF(OR(ｷ.紙くず!F32&gt;0,ｷ.紙くず!F32&lt;0),ｷ.紙くず!F32,IF(M$19&gt;0,"0",0))</f>
        <v>1.7</v>
      </c>
      <c r="N17" s="383">
        <f>IF(OR(ｸ.木くず!F32&gt;0,ｸ.木くず!F32&lt;0),ｸ.木くず!F32,IF(N$19&gt;0,"0",0))</f>
        <v>4.8</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0.5</v>
      </c>
      <c r="AA17" s="385">
        <f t="shared" si="0"/>
        <v>8.1</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8.5</v>
      </c>
      <c r="M18" s="386">
        <f>IF(OR(ｷ.紙くず!F33&gt;0,ｷ.紙くず!F33&lt;0),ｷ.紙くず!F33,IF(M$19&gt;0,"0",0))</f>
        <v>10.3</v>
      </c>
      <c r="N18" s="386">
        <f>IF(OR(ｸ.木くず!F33&gt;0,ｸ.木くず!F33&lt;0),ｸ.木くず!F33,IF(N$19&gt;0,"0",0))</f>
        <v>21</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1.9</v>
      </c>
      <c r="AA18" s="388">
        <f t="shared" si="0"/>
        <v>41.699999999999996</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6.3</v>
      </c>
      <c r="J19" s="389">
        <f t="shared" si="1"/>
        <v>0</v>
      </c>
      <c r="K19" s="389">
        <f t="shared" si="1"/>
        <v>0</v>
      </c>
      <c r="L19" s="389">
        <f t="shared" si="1"/>
        <v>179.7</v>
      </c>
      <c r="M19" s="389">
        <f t="shared" si="1"/>
        <v>208.79999999999998</v>
      </c>
      <c r="N19" s="389">
        <f t="shared" si="1"/>
        <v>799.40000000000009</v>
      </c>
      <c r="O19" s="389">
        <f t="shared" si="1"/>
        <v>1</v>
      </c>
      <c r="P19" s="389">
        <f t="shared" si="1"/>
        <v>0</v>
      </c>
      <c r="Q19" s="389">
        <f t="shared" si="1"/>
        <v>0</v>
      </c>
      <c r="R19" s="389">
        <f t="shared" si="1"/>
        <v>0</v>
      </c>
      <c r="S19" s="389">
        <f t="shared" si="1"/>
        <v>53</v>
      </c>
      <c r="T19" s="389">
        <f t="shared" si="1"/>
        <v>863.5</v>
      </c>
      <c r="U19" s="389">
        <f t="shared" si="1"/>
        <v>0</v>
      </c>
      <c r="V19" s="389">
        <f t="shared" si="1"/>
        <v>699.4</v>
      </c>
      <c r="W19" s="389">
        <f t="shared" si="1"/>
        <v>0</v>
      </c>
      <c r="X19" s="389">
        <f t="shared" si="1"/>
        <v>0</v>
      </c>
      <c r="Y19" s="389">
        <f t="shared" si="1"/>
        <v>0</v>
      </c>
      <c r="Z19" s="390">
        <f t="shared" si="1"/>
        <v>427.4</v>
      </c>
      <c r="AA19" s="391">
        <f t="shared" ref="AA19:AA25" si="2">SUM(G19:Z19)</f>
        <v>3238.5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6.3</v>
      </c>
      <c r="J37" s="424">
        <f t="shared" si="8"/>
        <v>0</v>
      </c>
      <c r="K37" s="424">
        <f t="shared" si="8"/>
        <v>0</v>
      </c>
      <c r="L37" s="424">
        <f t="shared" si="8"/>
        <v>179.7</v>
      </c>
      <c r="M37" s="424">
        <f t="shared" si="8"/>
        <v>208.79999999999998</v>
      </c>
      <c r="N37" s="424">
        <f t="shared" si="8"/>
        <v>799.40000000000009</v>
      </c>
      <c r="O37" s="424">
        <f t="shared" si="8"/>
        <v>1</v>
      </c>
      <c r="P37" s="424">
        <f t="shared" si="8"/>
        <v>0</v>
      </c>
      <c r="Q37" s="424">
        <f t="shared" si="8"/>
        <v>0</v>
      </c>
      <c r="R37" s="424">
        <f t="shared" si="8"/>
        <v>0</v>
      </c>
      <c r="S37" s="424">
        <f t="shared" si="8"/>
        <v>53</v>
      </c>
      <c r="T37" s="424">
        <f t="shared" si="8"/>
        <v>863.5</v>
      </c>
      <c r="U37" s="424">
        <f t="shared" si="8"/>
        <v>0</v>
      </c>
      <c r="V37" s="424">
        <f t="shared" si="8"/>
        <v>699.4</v>
      </c>
      <c r="W37" s="424">
        <f t="shared" si="8"/>
        <v>0</v>
      </c>
      <c r="X37" s="424">
        <f t="shared" si="8"/>
        <v>0</v>
      </c>
      <c r="Y37" s="424">
        <f t="shared" si="8"/>
        <v>0</v>
      </c>
      <c r="Z37" s="425">
        <f t="shared" si="8"/>
        <v>427.4</v>
      </c>
      <c r="AA37" s="426">
        <f t="shared" si="4"/>
        <v>3238.5</v>
      </c>
    </row>
    <row r="38" spans="2:27" ht="24" customHeight="1" x14ac:dyDescent="0.15">
      <c r="B38" s="170"/>
      <c r="C38" s="776"/>
      <c r="D38" s="227"/>
      <c r="E38" s="225" t="s">
        <v>319</v>
      </c>
      <c r="F38" s="443"/>
      <c r="G38" s="415">
        <f t="shared" ref="G38:Z38" si="9">SUM(G39:G41)</f>
        <v>0</v>
      </c>
      <c r="H38" s="415">
        <f t="shared" si="9"/>
        <v>0</v>
      </c>
      <c r="I38" s="415">
        <f t="shared" si="9"/>
        <v>6.3</v>
      </c>
      <c r="J38" s="415">
        <f t="shared" si="9"/>
        <v>0</v>
      </c>
      <c r="K38" s="415">
        <f t="shared" si="9"/>
        <v>0</v>
      </c>
      <c r="L38" s="415">
        <f t="shared" si="9"/>
        <v>179.7</v>
      </c>
      <c r="M38" s="415">
        <f t="shared" si="9"/>
        <v>208.79999999999998</v>
      </c>
      <c r="N38" s="415">
        <f t="shared" si="9"/>
        <v>799.40000000000009</v>
      </c>
      <c r="O38" s="415">
        <f t="shared" si="9"/>
        <v>1</v>
      </c>
      <c r="P38" s="415">
        <f t="shared" si="9"/>
        <v>0</v>
      </c>
      <c r="Q38" s="415">
        <f t="shared" si="9"/>
        <v>0</v>
      </c>
      <c r="R38" s="415">
        <f t="shared" si="9"/>
        <v>0</v>
      </c>
      <c r="S38" s="415">
        <f t="shared" si="9"/>
        <v>53</v>
      </c>
      <c r="T38" s="415">
        <f t="shared" si="9"/>
        <v>863.5</v>
      </c>
      <c r="U38" s="415">
        <f t="shared" si="9"/>
        <v>0</v>
      </c>
      <c r="V38" s="415">
        <f t="shared" si="9"/>
        <v>699.4</v>
      </c>
      <c r="W38" s="415">
        <f t="shared" si="9"/>
        <v>0</v>
      </c>
      <c r="X38" s="415">
        <f t="shared" si="9"/>
        <v>0</v>
      </c>
      <c r="Y38" s="415">
        <f t="shared" si="9"/>
        <v>0</v>
      </c>
      <c r="Z38" s="416">
        <f t="shared" si="9"/>
        <v>427.4</v>
      </c>
      <c r="AA38" s="417">
        <f t="shared" si="4"/>
        <v>3238.5</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52.9</v>
      </c>
      <c r="M39" s="418">
        <f>+ｷ.紙くず!$Z$28</f>
        <v>50.1</v>
      </c>
      <c r="N39" s="418">
        <f>+ｸ.木くず!$Z$28</f>
        <v>179.8</v>
      </c>
      <c r="O39" s="418">
        <f>+ｹ.繊維くず!$Z$28</f>
        <v>0.5</v>
      </c>
      <c r="P39" s="418">
        <f>+ｺ.動植物性残さ!$Z$28</f>
        <v>0</v>
      </c>
      <c r="Q39" s="418">
        <f>+ｻ.動物系固形不要物!$Z$28</f>
        <v>0</v>
      </c>
      <c r="R39" s="418">
        <f>+ｼ.ｺﾞﾑくず!$Z$28</f>
        <v>0</v>
      </c>
      <c r="S39" s="418">
        <f>+ｽ.金属くず!$Z$28</f>
        <v>18.8</v>
      </c>
      <c r="T39" s="418">
        <f>+ｾ.ｶﾞﾗｽ･ｺﾝｸﾘ･陶磁器くず!$Z$28</f>
        <v>117.9</v>
      </c>
      <c r="U39" s="418">
        <f>+ｿ.鉱さい!$Z$28</f>
        <v>0</v>
      </c>
      <c r="V39" s="418">
        <f>+ﾀ.がれき類!$Z$28</f>
        <v>371.9</v>
      </c>
      <c r="W39" s="418">
        <f>+ﾁ.動物のふん尿!$Z$28</f>
        <v>0</v>
      </c>
      <c r="X39" s="418">
        <f>+ﾂ.動物の死体!$Z$28</f>
        <v>0</v>
      </c>
      <c r="Y39" s="418">
        <f>+ﾃ.ばいじん!$Z$28</f>
        <v>0</v>
      </c>
      <c r="Z39" s="419">
        <f>+ﾄ.混合廃棄物その他!$Z$28</f>
        <v>18</v>
      </c>
      <c r="AA39" s="420">
        <f t="shared" si="4"/>
        <v>809.9</v>
      </c>
    </row>
    <row r="40" spans="2:27" ht="24" customHeight="1" x14ac:dyDescent="0.15">
      <c r="B40" s="170"/>
      <c r="C40" s="776"/>
      <c r="D40" s="228"/>
      <c r="E40" s="223"/>
      <c r="F40" s="221" t="s">
        <v>318</v>
      </c>
      <c r="G40" s="418">
        <f>+ｱ.燃え殻!$Z$29</f>
        <v>0</v>
      </c>
      <c r="H40" s="418">
        <f>+ｲ.汚泥!$Z$29</f>
        <v>0</v>
      </c>
      <c r="I40" s="418">
        <f>+ｳ.廃油!$Z$29</f>
        <v>6.3</v>
      </c>
      <c r="J40" s="418">
        <f>+ｴ.廃酸!$Z$29</f>
        <v>0</v>
      </c>
      <c r="K40" s="418">
        <f>+ｵ.廃ｱﾙｶﾘ!$Z$29</f>
        <v>0</v>
      </c>
      <c r="L40" s="418">
        <f>+ｶ.廃ﾌﾟﾗ類!$Z$29</f>
        <v>126.8</v>
      </c>
      <c r="M40" s="418">
        <f>+ｷ.紙くず!$Z$29</f>
        <v>158.69999999999999</v>
      </c>
      <c r="N40" s="418">
        <f>+ｸ.木くず!$Z$29</f>
        <v>619.6</v>
      </c>
      <c r="O40" s="418">
        <f>+ｹ.繊維くず!$Z$29</f>
        <v>0.5</v>
      </c>
      <c r="P40" s="418">
        <f>+ｺ.動植物性残さ!$Z$29</f>
        <v>0</v>
      </c>
      <c r="Q40" s="418">
        <f>+ｻ.動物系固形不要物!$Z$29</f>
        <v>0</v>
      </c>
      <c r="R40" s="418">
        <f>+ｼ.ｺﾞﾑくず!$Z$29</f>
        <v>0</v>
      </c>
      <c r="S40" s="418">
        <f>+ｽ.金属くず!$Z$29</f>
        <v>34.200000000000003</v>
      </c>
      <c r="T40" s="418">
        <f>+ｾ.ｶﾞﾗｽ･ｺﾝｸﾘ･陶磁器くず!$Z$29</f>
        <v>745.6</v>
      </c>
      <c r="U40" s="418">
        <f>+ｿ.鉱さい!$Z$29</f>
        <v>0</v>
      </c>
      <c r="V40" s="418">
        <f>+ﾀ.がれき類!$Z$29</f>
        <v>327.5</v>
      </c>
      <c r="W40" s="418">
        <f>+ﾁ.動物のふん尿!$Z$29</f>
        <v>0</v>
      </c>
      <c r="X40" s="418">
        <f>+ﾂ.動物の死体!$Z$29</f>
        <v>0</v>
      </c>
      <c r="Y40" s="418">
        <f>+ﾃ.ばいじん!$Z$29</f>
        <v>0</v>
      </c>
      <c r="Z40" s="419">
        <f>+ﾄ.混合廃棄物その他!$Z$29</f>
        <v>409.4</v>
      </c>
      <c r="AA40" s="420">
        <f t="shared" si="4"/>
        <v>2428.6</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6.3</v>
      </c>
      <c r="J43" s="427">
        <f>+ｴ.廃酸!$AK$27</f>
        <v>0</v>
      </c>
      <c r="K43" s="427">
        <f>+ｵ.廃ｱﾙｶﾘ!$AK$27</f>
        <v>0</v>
      </c>
      <c r="L43" s="427">
        <f>+ｶ.廃ﾌﾟﾗ類!$AK$27</f>
        <v>179.7</v>
      </c>
      <c r="M43" s="427">
        <f>+ｷ.紙くず!$AK$27</f>
        <v>208.79999999999998</v>
      </c>
      <c r="N43" s="427">
        <f>+ｸ.木くず!$AK$27</f>
        <v>799.40000000000009</v>
      </c>
      <c r="O43" s="427">
        <f>+ｹ.繊維くず!$AK$27</f>
        <v>1</v>
      </c>
      <c r="P43" s="427">
        <f>+ｺ.動植物性残さ!$AK$27</f>
        <v>0</v>
      </c>
      <c r="Q43" s="427">
        <f>+ｻ.動物系固形不要物!$AK$27</f>
        <v>0</v>
      </c>
      <c r="R43" s="427">
        <f>+ｼ.ｺﾞﾑくず!$AK$27</f>
        <v>0</v>
      </c>
      <c r="S43" s="427">
        <f>+ｽ.金属くず!$AK$27</f>
        <v>53</v>
      </c>
      <c r="T43" s="427">
        <f>+ｾ.ｶﾞﾗｽ･ｺﾝｸﾘ･陶磁器くず!$AK$27</f>
        <v>863.5</v>
      </c>
      <c r="U43" s="427">
        <f>+ｿ.鉱さい!$AK$27</f>
        <v>0</v>
      </c>
      <c r="V43" s="427">
        <f>+ﾀ.がれき類!$AK$27</f>
        <v>699.4</v>
      </c>
      <c r="W43" s="427">
        <f>+ﾁ.動物のふん尿!$AK$27</f>
        <v>0</v>
      </c>
      <c r="X43" s="427">
        <f>+ﾂ.動物の死体!$AK$27</f>
        <v>0</v>
      </c>
      <c r="Y43" s="427">
        <f>+ﾃ.ばいじん!$AK$27</f>
        <v>0</v>
      </c>
      <c r="Z43" s="428">
        <f>+ﾄ.混合廃棄物その他!$AK$27</f>
        <v>427.4</v>
      </c>
      <c r="AA43" s="429">
        <f t="shared" si="4"/>
        <v>3238.5</v>
      </c>
    </row>
    <row r="44" spans="2:27" ht="24" customHeight="1" x14ac:dyDescent="0.15">
      <c r="B44" s="170"/>
      <c r="C44" s="177"/>
      <c r="D44" s="175" t="s">
        <v>188</v>
      </c>
      <c r="E44" s="778" t="s">
        <v>236</v>
      </c>
      <c r="F44" s="779"/>
      <c r="G44" s="430">
        <f>+ｱ.燃え殻!$AK$30</f>
        <v>0</v>
      </c>
      <c r="H44" s="430">
        <f>+ｲ.汚泥!$AK$30</f>
        <v>0</v>
      </c>
      <c r="I44" s="430">
        <f>+ｳ.廃油!$AK$30</f>
        <v>1</v>
      </c>
      <c r="J44" s="430">
        <f>+ｴ.廃酸!$AK$30</f>
        <v>0</v>
      </c>
      <c r="K44" s="430">
        <f>+ｵ.廃ｱﾙｶﾘ!$AK$30</f>
        <v>0</v>
      </c>
      <c r="L44" s="430">
        <f>+ｶ.廃ﾌﾟﾗ類!$AK$30</f>
        <v>92.3</v>
      </c>
      <c r="M44" s="430">
        <f>+ｷ.紙くず!$AK$30</f>
        <v>171.1</v>
      </c>
      <c r="N44" s="430">
        <f>+ｸ.木くず!$AK$30</f>
        <v>607.6</v>
      </c>
      <c r="O44" s="430">
        <f>+ｹ.繊維くず!$AK$30</f>
        <v>0.8</v>
      </c>
      <c r="P44" s="430">
        <f>+ｺ.動植物性残さ!$AK$30</f>
        <v>0</v>
      </c>
      <c r="Q44" s="430">
        <f>+ｻ.動物系固形不要物!$AK$30</f>
        <v>0</v>
      </c>
      <c r="R44" s="430">
        <f>+ｼ.ｺﾞﾑくず!$AK$30</f>
        <v>0</v>
      </c>
      <c r="S44" s="430">
        <f>+ｽ.金属くず!$AK$30</f>
        <v>34</v>
      </c>
      <c r="T44" s="430">
        <f>+ｾ.ｶﾞﾗｽ･ｺﾝｸﾘ･陶磁器くず!$AK$30</f>
        <v>819</v>
      </c>
      <c r="U44" s="430">
        <f>+ｿ.鉱さい!$AK$30</f>
        <v>0</v>
      </c>
      <c r="V44" s="430">
        <f>+ﾀ.がれき類!$AK$30</f>
        <v>327.5</v>
      </c>
      <c r="W44" s="430">
        <f>+ﾁ.動物のふん尿!$AK$30</f>
        <v>0</v>
      </c>
      <c r="X44" s="430">
        <f>+ﾂ.動物の死体!$AK$30</f>
        <v>0</v>
      </c>
      <c r="Y44" s="430">
        <f>+ﾃ.ばいじん!$AK$30</f>
        <v>0</v>
      </c>
      <c r="Z44" s="431">
        <f>+ﾄ.混合廃棄物その他!$AK$30</f>
        <v>412.7</v>
      </c>
      <c r="AA44" s="432">
        <f t="shared" si="4"/>
        <v>2466</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52.9</v>
      </c>
      <c r="M45" s="433">
        <f>+ｷ.紙くず!$AR$24</f>
        <v>50.1</v>
      </c>
      <c r="N45" s="433">
        <f>+ｸ.木くず!$AR$24</f>
        <v>179.8</v>
      </c>
      <c r="O45" s="433">
        <f>+ｹ.繊維くず!$AR$24</f>
        <v>0.5</v>
      </c>
      <c r="P45" s="433">
        <f>+ｺ.動植物性残さ!$AR$24</f>
        <v>0</v>
      </c>
      <c r="Q45" s="433">
        <f>+ｻ.動物系固形不要物!$AR$24</f>
        <v>0</v>
      </c>
      <c r="R45" s="433">
        <f>+ｼ.ｺﾞﾑくず!$AR$24</f>
        <v>0</v>
      </c>
      <c r="S45" s="433">
        <f>+ｽ.金属くず!$AR$24</f>
        <v>18.8</v>
      </c>
      <c r="T45" s="433">
        <f>+ｾ.ｶﾞﾗｽ･ｺﾝｸﾘ･陶磁器くず!$AR$24</f>
        <v>117.9</v>
      </c>
      <c r="U45" s="433">
        <f>+ｿ.鉱さい!$AR$24</f>
        <v>0</v>
      </c>
      <c r="V45" s="433">
        <f>+ﾀ.がれき類!$AR$24</f>
        <v>371.9</v>
      </c>
      <c r="W45" s="433">
        <f>+ﾁ.動物のふん尿!$AR$24</f>
        <v>0</v>
      </c>
      <c r="X45" s="433">
        <f>+ﾂ.動物の死体!$AR$24</f>
        <v>0</v>
      </c>
      <c r="Y45" s="433">
        <f>+ﾃ.ばいじん!$AR$24</f>
        <v>0</v>
      </c>
      <c r="Z45" s="434">
        <f>+ﾄ.混合廃棄物その他!$AR$24</f>
        <v>18</v>
      </c>
      <c r="AA45" s="435">
        <f t="shared" si="4"/>
        <v>809.9</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1.2</v>
      </c>
      <c r="M46" s="418">
        <f>+ｷ.紙くず!$AR$27</f>
        <v>0.4</v>
      </c>
      <c r="N46" s="418">
        <f>+ｸ.木くず!$AR$27</f>
        <v>4.9000000000000004</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0.6</v>
      </c>
      <c r="AA46" s="420">
        <f t="shared" si="4"/>
        <v>7.1</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8.6</v>
      </c>
      <c r="M47" s="436">
        <f>+ｷ.紙くず!$AR$31</f>
        <v>5.2</v>
      </c>
      <c r="N47" s="436">
        <f>+ｸ.木くず!$AR$31</f>
        <v>22</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2</v>
      </c>
      <c r="AA47" s="438">
        <f t="shared" si="4"/>
        <v>37.799999999999997</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12.5</v>
      </c>
      <c r="J55" s="480">
        <f t="shared" si="10"/>
        <v>0</v>
      </c>
      <c r="K55" s="480">
        <f t="shared" si="10"/>
        <v>0</v>
      </c>
      <c r="L55" s="480">
        <f t="shared" si="10"/>
        <v>306.39999999999998</v>
      </c>
      <c r="M55" s="480">
        <f t="shared" si="10"/>
        <v>411</v>
      </c>
      <c r="N55" s="480">
        <f t="shared" si="10"/>
        <v>1596.2</v>
      </c>
      <c r="O55" s="480">
        <f t="shared" si="10"/>
        <v>1.9</v>
      </c>
      <c r="P55" s="480">
        <f t="shared" si="10"/>
        <v>0</v>
      </c>
      <c r="Q55" s="480">
        <f t="shared" si="10"/>
        <v>0</v>
      </c>
      <c r="R55" s="480">
        <f t="shared" si="10"/>
        <v>0</v>
      </c>
      <c r="S55" s="480">
        <f t="shared" si="10"/>
        <v>104.1</v>
      </c>
      <c r="T55" s="480">
        <f t="shared" si="10"/>
        <v>1719.9</v>
      </c>
      <c r="U55" s="480">
        <f t="shared" si="10"/>
        <v>0</v>
      </c>
      <c r="V55" s="480">
        <f t="shared" si="10"/>
        <v>1394.6999999999998</v>
      </c>
      <c r="W55" s="480">
        <f t="shared" si="10"/>
        <v>0</v>
      </c>
      <c r="X55" s="480">
        <f t="shared" si="10"/>
        <v>0</v>
      </c>
      <c r="Y55" s="480">
        <f t="shared" si="10"/>
        <v>0</v>
      </c>
      <c r="Z55" s="480">
        <f t="shared" si="10"/>
        <v>851.3</v>
      </c>
      <c r="AA55" s="481">
        <f>+AA9+AA19+AA20</f>
        <v>6398</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608" t="s">
        <v>416</v>
      </c>
      <c r="D6" s="608"/>
      <c r="E6" s="608"/>
      <c r="F6" s="608"/>
      <c r="G6" s="608"/>
      <c r="H6" s="608"/>
      <c r="I6" s="608"/>
      <c r="J6" s="608"/>
      <c r="K6" s="608"/>
      <c r="L6" s="608"/>
      <c r="M6" s="608"/>
      <c r="N6" s="608"/>
      <c r="O6" s="608"/>
      <c r="P6" s="608"/>
      <c r="Q6" s="608"/>
      <c r="R6" s="608"/>
      <c r="S6" s="608"/>
      <c r="T6" s="608"/>
      <c r="U6" s="608"/>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35" customHeight="1" x14ac:dyDescent="0.15">
      <c r="C10" s="86"/>
      <c r="U10" s="87"/>
    </row>
    <row r="11" spans="1:23" ht="13.5" x14ac:dyDescent="0.15">
      <c r="C11" s="86"/>
      <c r="P11" s="842" t="str">
        <f>+表紙!P35</f>
        <v>令和   ７年  ６月 ２７日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神奈川県横浜市西区北幸2-11-10
シティハウス横浜3階</v>
      </c>
      <c r="M16" s="851"/>
      <c r="N16" s="851"/>
      <c r="O16" s="851"/>
      <c r="P16" s="851"/>
      <c r="Q16" s="851"/>
      <c r="R16" s="851"/>
      <c r="S16" s="851"/>
      <c r="T16" s="851"/>
      <c r="U16" s="282"/>
    </row>
    <row r="17" spans="1:21" ht="26.25" customHeight="1" x14ac:dyDescent="0.15">
      <c r="C17" s="86"/>
      <c r="I17" s="25"/>
      <c r="J17" s="25" t="s">
        <v>7</v>
      </c>
      <c r="K17" s="25"/>
      <c r="L17" s="851" t="str">
        <f>+表紙!L41</f>
        <v>住友不動産ハウジング株式会社
神奈川中央工事長　森田智貴</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050-3111-8402</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住友不動産ハウジング株式会社　注文住宅事業本部　工事課　神奈川事業所</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2537</v>
      </c>
      <c r="Q25" s="823"/>
      <c r="R25" s="823"/>
      <c r="S25" s="823"/>
      <c r="T25" s="823"/>
      <c r="U25" s="824"/>
    </row>
    <row r="26" spans="1:21" ht="26.25" customHeight="1" x14ac:dyDescent="0.15">
      <c r="C26" s="570" t="s">
        <v>11</v>
      </c>
      <c r="D26" s="571"/>
      <c r="E26" s="572"/>
      <c r="F26" s="838" t="str">
        <f>+表紙!F50</f>
        <v>神奈川県横浜市西区北幸2-11-10　シティハウス横浜3階</v>
      </c>
      <c r="G26" s="839"/>
      <c r="H26" s="839"/>
      <c r="I26" s="839"/>
      <c r="J26" s="839"/>
      <c r="K26" s="839"/>
      <c r="L26" s="839"/>
      <c r="M26" s="839"/>
      <c r="N26" s="341" t="s">
        <v>172</v>
      </c>
      <c r="O26"/>
      <c r="P26"/>
      <c r="Q26" s="833" t="str">
        <f>IF(+表紙!Q50="","",+表紙!Q50)</f>
        <v>050-3111-8402</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15336</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172</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4.1"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4.1"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4.1"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4.1"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4.1"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9</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3159.5000000000005</v>
      </c>
      <c r="L66" s="871"/>
      <c r="M66" s="871"/>
      <c r="N66" s="871"/>
      <c r="O66" s="871"/>
      <c r="P66" s="193" t="s">
        <v>13</v>
      </c>
      <c r="Q66" s="869"/>
      <c r="R66" s="869"/>
      <c r="S66" s="869"/>
      <c r="T66" s="869"/>
      <c r="U66" s="870"/>
      <c r="V66" s="292"/>
      <c r="W66" s="292"/>
      <c r="X66" s="102"/>
    </row>
    <row r="67" spans="1:24" ht="14.1"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23"/>
      <c r="F70" s="856" t="str">
        <f>IF(COUNTA(表紙!F94)=1,+表紙!F94,"")</f>
        <v>・現場養生材をレンタルの再使用可能なものに切り替えをし、産業廃棄物の抑制
・構造躯体のプレカット・パネル化の推進
・拾い数量の制度向上、発注数量の正確性向上を目指した資材残の削減
・現場巡回時に分別が適切にされているかの確認、適切でない場合、指導の上、再度分別を行う
・全現場、作業員への、品目ごとの分別をするように掲示物等による周知徹底</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9</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3238.5</v>
      </c>
      <c r="L81" s="871"/>
      <c r="M81" s="871"/>
      <c r="N81" s="871"/>
      <c r="O81" s="871"/>
      <c r="P81" s="246" t="s">
        <v>13</v>
      </c>
      <c r="Q81" s="869"/>
      <c r="R81" s="869"/>
      <c r="S81" s="869"/>
      <c r="T81" s="869"/>
      <c r="U81" s="870"/>
      <c r="V81" s="292"/>
      <c r="W81" s="292"/>
      <c r="X81" s="102"/>
    </row>
    <row r="82" spans="1:24" ht="14.1"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37"/>
      <c r="E85" s="634"/>
      <c r="F85" s="856" t="str">
        <f>IF(COUNTA(表紙!F109)=1,+表紙!F109,"")</f>
        <v>・納品資材荷余りが出ないように拾い数量の正確性を向上させる
・図面精度の向上を行い、現場での加工・処分を削減し産業廃棄物の削減を促進
・ペーパーレス化を推進し、産業廃棄物の抑制を行う</v>
      </c>
      <c r="G85" s="857"/>
      <c r="H85" s="857"/>
      <c r="I85" s="857"/>
      <c r="J85" s="857"/>
      <c r="K85" s="857"/>
      <c r="L85" s="857"/>
      <c r="M85" s="857"/>
      <c r="N85" s="857"/>
      <c r="O85" s="857"/>
      <c r="P85" s="857"/>
      <c r="Q85" s="857"/>
      <c r="R85" s="857"/>
      <c r="S85" s="857"/>
      <c r="T85" s="857"/>
      <c r="U85" s="858"/>
      <c r="V85" s="179"/>
    </row>
    <row r="86" spans="1:24" ht="14.1"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37"/>
      <c r="E96" s="634"/>
      <c r="F96" s="856" t="str">
        <f>IF(COUNTA(表紙!F120)=1,+表紙!F120,"")</f>
        <v>廃棄物の原則下記の品目毎に分別し処分するよう、関連業者へ指導
・廃プラスチック、紙くず、木くず、金属くず、ガラス陶器くず、がれき類、混合廃棄物に分類、袋詰め
・長尺物、段ボール等は束ねて排出</v>
      </c>
      <c r="G96" s="857"/>
      <c r="H96" s="857"/>
      <c r="I96" s="857"/>
      <c r="J96" s="857"/>
      <c r="K96" s="857"/>
      <c r="L96" s="857"/>
      <c r="M96" s="857"/>
      <c r="N96" s="857"/>
      <c r="O96" s="857"/>
      <c r="P96" s="857"/>
      <c r="Q96" s="857"/>
      <c r="R96" s="857"/>
      <c r="S96" s="857"/>
      <c r="T96" s="857"/>
      <c r="U96" s="858"/>
      <c r="V96" s="179"/>
    </row>
    <row r="97" spans="3:24" ht="14.1"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37"/>
      <c r="E102" s="634"/>
      <c r="F102" s="892" t="str">
        <f>IF(COUNTA(表紙!F126)=1,+表紙!F126,"")</f>
        <v>廃棄物の原則下記の品目毎に分別し処分するよう、関連業者へ指導
・廃プラスチック、紙くず、木くず、金属くず、ガラス陶器くず、がれき類、混合廃棄物に分類、袋詰め
・長尺物、段ボール等は束ねて排出</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4.1"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37"/>
      <c r="E112" s="637"/>
      <c r="F112" s="856" t="str">
        <f>IF(COUNTA(表紙!F136)=1,+表紙!F136,"")</f>
        <v>全量委託のため該当なし</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4.1"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37"/>
      <c r="E123" s="634"/>
      <c r="F123" s="856" t="str">
        <f>IF(COUNTA(表紙!F147)=1,+表紙!F147,"")</f>
        <v>全量委託のため該当なし</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8.1"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4.1"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37"/>
      <c r="E136" s="634"/>
      <c r="F136" s="856" t="str">
        <f>IF(COUNTA(表紙!F160)=1,+表紙!F160,"")</f>
        <v>全量委託のため該当なし</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8.1"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37"/>
      <c r="E148" s="634"/>
      <c r="F148" s="856" t="str">
        <f>IF(COUNTA(表紙!F172)=1,+表紙!F172,"")</f>
        <v>全量委託のため該当なし</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4.1"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37"/>
      <c r="E161" s="637"/>
      <c r="F161" s="856" t="str">
        <f>IF(COUNTA(表紙!F185)=1,+表紙!F185,"")</f>
        <v>全量委託のため該当なし</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37"/>
      <c r="E173" s="634"/>
      <c r="F173" s="856" t="str">
        <f>IF(COUNTA(表紙!F197)=1,+表紙!F197,"")</f>
        <v>全量委託のため該当なし</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37"/>
      <c r="E184" s="634"/>
      <c r="F184" s="640" t="s">
        <v>267</v>
      </c>
      <c r="G184" s="641"/>
      <c r="H184" s="641"/>
      <c r="I184" s="641"/>
      <c r="J184" s="641"/>
      <c r="K184" s="874">
        <f>+表紙!K208</f>
        <v>3159.5000000000005</v>
      </c>
      <c r="L184" s="874"/>
      <c r="M184" s="874"/>
      <c r="N184" s="874"/>
      <c r="O184" s="874"/>
      <c r="P184" s="198" t="s">
        <v>13</v>
      </c>
      <c r="Q184" s="898" t="s">
        <v>293</v>
      </c>
      <c r="R184" s="899"/>
      <c r="S184" s="899"/>
      <c r="T184" s="899"/>
      <c r="U184" s="900"/>
      <c r="V184" s="292"/>
      <c r="W184" s="292"/>
      <c r="X184" s="179"/>
    </row>
    <row r="185" spans="3:24" ht="43.35" customHeight="1" x14ac:dyDescent="0.15">
      <c r="C185" s="195"/>
      <c r="D185" s="537"/>
      <c r="E185" s="634"/>
      <c r="F185" s="263"/>
      <c r="G185" s="631" t="s">
        <v>223</v>
      </c>
      <c r="H185" s="632"/>
      <c r="I185" s="632"/>
      <c r="J185" s="632"/>
      <c r="K185" s="874">
        <f>+表紙!K209</f>
        <v>2442.9</v>
      </c>
      <c r="L185" s="874"/>
      <c r="M185" s="874"/>
      <c r="N185" s="874"/>
      <c r="O185" s="874"/>
      <c r="P185" s="346" t="s">
        <v>13</v>
      </c>
      <c r="Q185" s="901"/>
      <c r="R185" s="902"/>
      <c r="S185" s="902"/>
      <c r="T185" s="902"/>
      <c r="U185" s="903"/>
      <c r="V185" s="292"/>
      <c r="W185" s="292"/>
      <c r="X185" s="179"/>
    </row>
    <row r="186" spans="3:24" ht="43.35" customHeight="1" x14ac:dyDescent="0.15">
      <c r="C186" s="195"/>
      <c r="D186" s="537"/>
      <c r="E186" s="634"/>
      <c r="F186" s="263"/>
      <c r="G186" s="631" t="s">
        <v>224</v>
      </c>
      <c r="H186" s="632"/>
      <c r="I186" s="632"/>
      <c r="J186" s="632"/>
      <c r="K186" s="874">
        <f>+表紙!K210</f>
        <v>825.69999999999993</v>
      </c>
      <c r="L186" s="874"/>
      <c r="M186" s="874"/>
      <c r="N186" s="874"/>
      <c r="O186" s="874"/>
      <c r="P186" s="346" t="s">
        <v>13</v>
      </c>
      <c r="Q186" s="901"/>
      <c r="R186" s="902"/>
      <c r="S186" s="902"/>
      <c r="T186" s="902"/>
      <c r="U186" s="903"/>
      <c r="V186" s="292"/>
      <c r="W186" s="292"/>
      <c r="X186" s="179"/>
    </row>
    <row r="187" spans="3:24" ht="43.35" customHeight="1" x14ac:dyDescent="0.15">
      <c r="C187" s="195"/>
      <c r="D187" s="537"/>
      <c r="E187" s="634"/>
      <c r="F187" s="263"/>
      <c r="G187" s="631" t="s">
        <v>408</v>
      </c>
      <c r="H187" s="632"/>
      <c r="I187" s="632"/>
      <c r="J187" s="632"/>
      <c r="K187" s="874">
        <f>+表紙!K211</f>
        <v>8.1</v>
      </c>
      <c r="L187" s="874"/>
      <c r="M187" s="874"/>
      <c r="N187" s="874"/>
      <c r="O187" s="874"/>
      <c r="P187" s="346" t="s">
        <v>13</v>
      </c>
      <c r="Q187" s="901"/>
      <c r="R187" s="902"/>
      <c r="S187" s="902"/>
      <c r="T187" s="902"/>
      <c r="U187" s="903"/>
      <c r="V187" s="292"/>
      <c r="W187" s="292"/>
      <c r="X187" s="179"/>
    </row>
    <row r="188" spans="3:24" ht="43.35" customHeight="1" x14ac:dyDescent="0.15">
      <c r="C188" s="195"/>
      <c r="D188" s="537"/>
      <c r="E188" s="634"/>
      <c r="F188" s="264"/>
      <c r="G188" s="631" t="s">
        <v>409</v>
      </c>
      <c r="H188" s="632"/>
      <c r="I188" s="632"/>
      <c r="J188" s="632"/>
      <c r="K188" s="874">
        <f>+表紙!K212</f>
        <v>41.699999999999996</v>
      </c>
      <c r="L188" s="874"/>
      <c r="M188" s="874"/>
      <c r="N188" s="874"/>
      <c r="O188" s="874"/>
      <c r="P188" s="346" t="s">
        <v>13</v>
      </c>
      <c r="Q188" s="904"/>
      <c r="R188" s="905"/>
      <c r="S188" s="905"/>
      <c r="T188" s="905"/>
      <c r="U188" s="906"/>
      <c r="V188" s="292"/>
      <c r="W188" s="292"/>
      <c r="X188" s="179"/>
    </row>
    <row r="189" spans="3:24" ht="14.1"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37"/>
      <c r="E190" s="634"/>
      <c r="F190" s="856" t="str">
        <f>IF(COUNTA(表紙!F214)=1,+表紙!F214,"")</f>
        <v>・業務委託は可能な限り優良認定業者から選定する
・取引業者は同業者を長期継続的に委託し続ける
・委託契約先処理施設の現地調査を行った上で、委託するか否か確認を行っている
・電子マニフェストの導入の上、今後も産廃管理徹底に努める
・委託業者へのISO1400又はエコアクション21の導入の指導を行っている
・産業廃棄物の収集運搬・処理処分を委託する場合には、事前に書面にて委託基本契約を締結している</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3238.5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2466</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809.9</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7.1</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37.799999999999997</v>
      </c>
      <c r="L205" s="874"/>
      <c r="M205" s="874"/>
      <c r="N205" s="874"/>
      <c r="O205" s="874"/>
      <c r="P205" s="346" t="s">
        <v>13</v>
      </c>
      <c r="Q205" s="904"/>
      <c r="R205" s="905"/>
      <c r="S205" s="905"/>
      <c r="T205" s="905"/>
      <c r="U205" s="906"/>
      <c r="V205" s="98"/>
      <c r="W205" s="98"/>
      <c r="X205" s="179"/>
    </row>
    <row r="206" spans="3:24" ht="14.1"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37"/>
      <c r="E207" s="634"/>
      <c r="F207" s="856" t="str">
        <f>IF(COUNTA(表紙!F231)=1,+表紙!F231,"")</f>
        <v>・委託契約先処理施設の定期的に行い、委託するに適するか否かの確認をし、視察の結果、委託に適さない処理施設については改善指導、又は取引を行わないようにする。また、優良処理施設に関しては委託量の拡大を図る
・委託業者へのISO1400又はエコアクション21導入指導を行う
・主要関係各位を集め、収集運搬時や処理運搬時や処理処分時の作業方法の確認・指導を行い、より良い処分場作りの推進をする</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abSelected="1" topLeftCell="A5" zoomScale="70" zoomScaleNormal="70" workbookViewId="0">
      <selection activeCell="F48" sqref="F48:O49"/>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abSelected="1" topLeftCell="I5" zoomScale="70" zoomScaleNormal="70" workbookViewId="0">
      <selection activeCell="F48" sqref="F48:O4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6.3</v>
      </c>
      <c r="P27" s="700"/>
      <c r="Q27" s="700"/>
      <c r="R27" s="700"/>
      <c r="S27" s="49" t="s">
        <v>38</v>
      </c>
      <c r="T27" s="70"/>
      <c r="U27" s="70"/>
      <c r="X27" s="68" t="s">
        <v>39</v>
      </c>
      <c r="Y27" s="71"/>
      <c r="AG27" s="58"/>
      <c r="AH27" s="58"/>
      <c r="AI27" s="58"/>
      <c r="AJ27" s="58"/>
      <c r="AK27" s="742">
        <f>+AG18+O27</f>
        <v>6.3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6.2</v>
      </c>
      <c r="G29" s="712"/>
      <c r="H29" s="214" t="s">
        <v>198</v>
      </c>
      <c r="L29" s="709"/>
      <c r="O29" s="61"/>
      <c r="P29" s="148"/>
      <c r="Q29" s="56" t="s">
        <v>183</v>
      </c>
      <c r="R29" s="676" t="s">
        <v>33</v>
      </c>
      <c r="S29" s="692"/>
      <c r="T29" s="692"/>
      <c r="U29" s="693"/>
      <c r="V29" s="53"/>
      <c r="W29" s="72"/>
      <c r="X29" s="697" t="s">
        <v>315</v>
      </c>
      <c r="Y29" s="698"/>
      <c r="Z29" s="690">
        <v>6.3</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6.2</v>
      </c>
      <c r="G30" s="712"/>
      <c r="H30" s="214" t="s">
        <v>198</v>
      </c>
      <c r="L30" s="709"/>
      <c r="O30" s="61"/>
      <c r="Q30" s="699">
        <f>+ROUND(Z28,1)+ROUND(Z29,1)+ROUND(Z30,1)</f>
        <v>6.3</v>
      </c>
      <c r="R30" s="700"/>
      <c r="S30" s="700"/>
      <c r="T30" s="700"/>
      <c r="U30" s="49" t="s">
        <v>16</v>
      </c>
      <c r="X30" s="697" t="s">
        <v>186</v>
      </c>
      <c r="Y30" s="698"/>
      <c r="Z30" s="690"/>
      <c r="AA30" s="691"/>
      <c r="AB30" s="691"/>
      <c r="AC30" s="691"/>
      <c r="AD30" s="691"/>
      <c r="AE30" s="49" t="s">
        <v>13</v>
      </c>
      <c r="AK30" s="651">
        <v>1</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3"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abSelected="1" topLeftCell="I15" zoomScale="70" zoomScaleNormal="70" workbookViewId="0">
      <selection activeCell="F48" sqref="F48:O4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179.7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126.7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52.9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179.7</v>
      </c>
      <c r="P27" s="700"/>
      <c r="Q27" s="700"/>
      <c r="R27" s="700"/>
      <c r="S27" s="49" t="s">
        <v>38</v>
      </c>
      <c r="T27" s="70"/>
      <c r="U27" s="70"/>
      <c r="X27" s="68" t="s">
        <v>39</v>
      </c>
      <c r="Y27" s="71"/>
      <c r="AG27" s="58"/>
      <c r="AH27" s="58"/>
      <c r="AI27" s="58"/>
      <c r="AJ27" s="58"/>
      <c r="AK27" s="742">
        <f>+AG18+O27</f>
        <v>179.7</v>
      </c>
      <c r="AL27" s="743"/>
      <c r="AM27" s="743"/>
      <c r="AN27" s="743"/>
      <c r="AO27" s="57" t="s">
        <v>13</v>
      </c>
      <c r="AP27" s="318"/>
      <c r="AQ27" s="132"/>
      <c r="AR27" s="651">
        <v>1.2</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52.9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126.7</v>
      </c>
      <c r="G29" s="712"/>
      <c r="H29" s="214" t="s">
        <v>198</v>
      </c>
      <c r="L29" s="709"/>
      <c r="O29" s="61"/>
      <c r="P29" s="148"/>
      <c r="Q29" s="56" t="s">
        <v>183</v>
      </c>
      <c r="R29" s="676" t="s">
        <v>33</v>
      </c>
      <c r="S29" s="692"/>
      <c r="T29" s="692"/>
      <c r="U29" s="693"/>
      <c r="V29" s="53"/>
      <c r="W29" s="72"/>
      <c r="X29" s="697" t="s">
        <v>315</v>
      </c>
      <c r="Y29" s="698"/>
      <c r="Z29" s="690">
        <v>126.8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92.3</v>
      </c>
      <c r="G30" s="712"/>
      <c r="H30" s="214" t="s">
        <v>198</v>
      </c>
      <c r="L30" s="709"/>
      <c r="O30" s="61"/>
      <c r="Q30" s="699">
        <f>+ROUND(Z28,1)+ROUND(Z29,1)+ROUND(Z30,1)</f>
        <v>179.7</v>
      </c>
      <c r="R30" s="700"/>
      <c r="S30" s="700"/>
      <c r="T30" s="700"/>
      <c r="U30" s="49" t="s">
        <v>16</v>
      </c>
      <c r="X30" s="697" t="s">
        <v>186</v>
      </c>
      <c r="Y30" s="698"/>
      <c r="Z30" s="690"/>
      <c r="AA30" s="691"/>
      <c r="AB30" s="691"/>
      <c r="AC30" s="691"/>
      <c r="AD30" s="691"/>
      <c r="AE30" s="49" t="s">
        <v>13</v>
      </c>
      <c r="AK30" s="651">
        <v>92.3</v>
      </c>
      <c r="AL30" s="652"/>
      <c r="AM30" s="652"/>
      <c r="AN30" s="652"/>
      <c r="AO30" s="57" t="s">
        <v>13</v>
      </c>
      <c r="AR30" s="758"/>
      <c r="AS30" s="755"/>
      <c r="AT30" s="755"/>
      <c r="AU30" s="756"/>
    </row>
    <row r="31" spans="2:48" ht="27" customHeight="1" thickTop="1" thickBot="1" x14ac:dyDescent="0.2">
      <c r="B31" s="725" t="s">
        <v>375</v>
      </c>
      <c r="C31" s="676"/>
      <c r="D31" s="676"/>
      <c r="E31" s="677"/>
      <c r="F31" s="711">
        <v>47.8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8.6</v>
      </c>
      <c r="AS31" s="752"/>
      <c r="AT31" s="752"/>
      <c r="AU31" s="166" t="s">
        <v>13</v>
      </c>
      <c r="AV31" s="479"/>
    </row>
    <row r="32" spans="2:48" ht="27" customHeight="1" thickTop="1" thickBot="1" x14ac:dyDescent="0.2">
      <c r="B32" s="725" t="s">
        <v>424</v>
      </c>
      <c r="C32" s="676"/>
      <c r="D32" s="676"/>
      <c r="E32" s="677"/>
      <c r="F32" s="711">
        <v>1.1000000000000001</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8.5</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abSelected="1" topLeftCell="I5" zoomScale="70" zoomScaleNormal="70" workbookViewId="0">
      <selection activeCell="F48" sqref="F48:O4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208.79999999999998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202.2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208.79999999999998</v>
      </c>
      <c r="P27" s="700"/>
      <c r="Q27" s="700"/>
      <c r="R27" s="700"/>
      <c r="S27" s="49" t="s">
        <v>38</v>
      </c>
      <c r="T27" s="70"/>
      <c r="U27" s="70"/>
      <c r="X27" s="68" t="s">
        <v>39</v>
      </c>
      <c r="Y27" s="71"/>
      <c r="AG27" s="58"/>
      <c r="AH27" s="58"/>
      <c r="AI27" s="58"/>
      <c r="AJ27" s="58"/>
      <c r="AK27" s="742">
        <f>+AG18+O27</f>
        <v>208.79999999999998</v>
      </c>
      <c r="AL27" s="743"/>
      <c r="AM27" s="743"/>
      <c r="AN27" s="743"/>
      <c r="AO27" s="57" t="s">
        <v>13</v>
      </c>
      <c r="AP27" s="318"/>
      <c r="AQ27" s="132"/>
      <c r="AR27" s="651">
        <v>0.4</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202.2</v>
      </c>
      <c r="G29" s="712"/>
      <c r="H29" s="214" t="s">
        <v>198</v>
      </c>
      <c r="L29" s="709"/>
      <c r="O29" s="61"/>
      <c r="P29" s="148"/>
      <c r="Q29" s="56" t="s">
        <v>183</v>
      </c>
      <c r="R29" s="676" t="s">
        <v>33</v>
      </c>
      <c r="S29" s="692"/>
      <c r="T29" s="692"/>
      <c r="U29" s="693"/>
      <c r="V29" s="53"/>
      <c r="W29" s="72"/>
      <c r="X29" s="697" t="s">
        <v>315</v>
      </c>
      <c r="Y29" s="698"/>
      <c r="Z29" s="690">
        <v>158.69999999999999</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167.2</v>
      </c>
      <c r="G30" s="712"/>
      <c r="H30" s="214" t="s">
        <v>198</v>
      </c>
      <c r="L30" s="709"/>
      <c r="O30" s="61"/>
      <c r="Q30" s="699">
        <f>+ROUND(Z28,1)+ROUND(Z29,1)+ROUND(Z30,1)</f>
        <v>208.79999999999998</v>
      </c>
      <c r="R30" s="700"/>
      <c r="S30" s="700"/>
      <c r="T30" s="700"/>
      <c r="U30" s="49" t="s">
        <v>16</v>
      </c>
      <c r="X30" s="697" t="s">
        <v>186</v>
      </c>
      <c r="Y30" s="698"/>
      <c r="Z30" s="690"/>
      <c r="AA30" s="691"/>
      <c r="AB30" s="691"/>
      <c r="AC30" s="691"/>
      <c r="AD30" s="691"/>
      <c r="AE30" s="49" t="s">
        <v>13</v>
      </c>
      <c r="AK30" s="651">
        <v>171.1</v>
      </c>
      <c r="AL30" s="652"/>
      <c r="AM30" s="652"/>
      <c r="AN30" s="652"/>
      <c r="AO30" s="57" t="s">
        <v>13</v>
      </c>
      <c r="AR30" s="758"/>
      <c r="AS30" s="755"/>
      <c r="AT30" s="755"/>
      <c r="AU30" s="756"/>
    </row>
    <row r="31" spans="2:48" ht="27" customHeight="1" thickTop="1" thickBot="1" x14ac:dyDescent="0.2">
      <c r="B31" s="725" t="s">
        <v>375</v>
      </c>
      <c r="C31" s="676"/>
      <c r="D31" s="676"/>
      <c r="E31" s="677"/>
      <c r="F31" s="711">
        <v>67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5.2</v>
      </c>
      <c r="AS31" s="752"/>
      <c r="AT31" s="752"/>
      <c r="AU31" s="166" t="s">
        <v>13</v>
      </c>
      <c r="AV31" s="479"/>
    </row>
    <row r="32" spans="2:48" ht="27" customHeight="1" thickTop="1" thickBot="1" x14ac:dyDescent="0.2">
      <c r="B32" s="725" t="s">
        <v>424</v>
      </c>
      <c r="C32" s="676"/>
      <c r="D32" s="676"/>
      <c r="E32" s="677"/>
      <c r="F32" s="711">
        <v>1.7</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10.3</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abSelected="1" topLeftCell="I18" zoomScale="70" zoomScaleNormal="70" workbookViewId="0">
      <selection activeCell="F48" sqref="F48:O4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住友不動産ハウジング株式会社　注文住宅事業本部　工事課　神奈川事業所</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799.40000000000009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796.8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179.8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799.40000000000009</v>
      </c>
      <c r="P27" s="700"/>
      <c r="Q27" s="700"/>
      <c r="R27" s="700"/>
      <c r="S27" s="49" t="s">
        <v>38</v>
      </c>
      <c r="T27" s="70"/>
      <c r="U27" s="70"/>
      <c r="X27" s="68" t="s">
        <v>39</v>
      </c>
      <c r="Y27" s="71"/>
      <c r="AG27" s="58"/>
      <c r="AH27" s="58"/>
      <c r="AI27" s="58"/>
      <c r="AJ27" s="58"/>
      <c r="AK27" s="742">
        <f>+AG18+O27</f>
        <v>799.40000000000009</v>
      </c>
      <c r="AL27" s="743"/>
      <c r="AM27" s="743"/>
      <c r="AN27" s="743"/>
      <c r="AO27" s="57" t="s">
        <v>13</v>
      </c>
      <c r="AP27" s="318"/>
      <c r="AQ27" s="132"/>
      <c r="AR27" s="651">
        <v>4.9000000000000004</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179.8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796.8</v>
      </c>
      <c r="G29" s="712"/>
      <c r="H29" s="214" t="s">
        <v>198</v>
      </c>
      <c r="L29" s="709"/>
      <c r="O29" s="61"/>
      <c r="P29" s="148"/>
      <c r="Q29" s="56" t="s">
        <v>183</v>
      </c>
      <c r="R29" s="676" t="s">
        <v>33</v>
      </c>
      <c r="S29" s="692"/>
      <c r="T29" s="692"/>
      <c r="U29" s="693"/>
      <c r="V29" s="53"/>
      <c r="W29" s="72"/>
      <c r="X29" s="697" t="s">
        <v>315</v>
      </c>
      <c r="Y29" s="698"/>
      <c r="Z29" s="690">
        <v>619.6</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603.4</v>
      </c>
      <c r="G30" s="712"/>
      <c r="H30" s="214" t="s">
        <v>198</v>
      </c>
      <c r="L30" s="709"/>
      <c r="O30" s="61"/>
      <c r="Q30" s="699">
        <f>+ROUND(Z28,1)+ROUND(Z29,1)+ROUND(Z30,1)</f>
        <v>799.40000000000009</v>
      </c>
      <c r="R30" s="700"/>
      <c r="S30" s="700"/>
      <c r="T30" s="700"/>
      <c r="U30" s="49" t="s">
        <v>16</v>
      </c>
      <c r="X30" s="697" t="s">
        <v>186</v>
      </c>
      <c r="Y30" s="698"/>
      <c r="Z30" s="690"/>
      <c r="AA30" s="691"/>
      <c r="AB30" s="691"/>
      <c r="AC30" s="691"/>
      <c r="AD30" s="691"/>
      <c r="AE30" s="49" t="s">
        <v>13</v>
      </c>
      <c r="AK30" s="651">
        <v>607.6</v>
      </c>
      <c r="AL30" s="652"/>
      <c r="AM30" s="652"/>
      <c r="AN30" s="652"/>
      <c r="AO30" s="57" t="s">
        <v>13</v>
      </c>
      <c r="AR30" s="758"/>
      <c r="AS30" s="755"/>
      <c r="AT30" s="755"/>
      <c r="AU30" s="756"/>
    </row>
    <row r="31" spans="2:48" ht="27" customHeight="1" thickTop="1" thickBot="1" x14ac:dyDescent="0.2">
      <c r="B31" s="725" t="s">
        <v>375</v>
      </c>
      <c r="C31" s="676"/>
      <c r="D31" s="676"/>
      <c r="E31" s="677"/>
      <c r="F31" s="711">
        <v>175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22</v>
      </c>
      <c r="AS31" s="752"/>
      <c r="AT31" s="752"/>
      <c r="AU31" s="166" t="s">
        <v>13</v>
      </c>
      <c r="AV31" s="479"/>
    </row>
    <row r="32" spans="2:48" ht="27" customHeight="1" thickTop="1" thickBot="1" x14ac:dyDescent="0.2">
      <c r="B32" s="725" t="s">
        <v>424</v>
      </c>
      <c r="C32" s="676"/>
      <c r="D32" s="676"/>
      <c r="E32" s="677"/>
      <c r="F32" s="711">
        <v>4.8</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21</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2025-08-22T08:01:41Z</dcterms:created>
  <dcterms:modified xsi:type="dcterms:W3CDTF">2025-08-22T08:01:41Z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