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8_{6A73FE09-424A-43CC-A800-ACC2527E7ED9}" xr6:coauthVersionLast="47" xr6:coauthVersionMax="47" xr10:uidLastSave="{00000000-0000-0000-0000-000000000000}"/>
  <bookViews>
    <workbookView xWindow="20400" yWindow="-1605" windowWidth="37935" windowHeight="11130" tabRatio="897"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I49" i="94"/>
  <c r="J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83"/>
  <c r="Y60" i="94" s="1"/>
  <c r="AL31" i="91"/>
  <c r="X60" i="94" s="1"/>
  <c r="AL31" i="90"/>
  <c r="W60" i="94" s="1"/>
  <c r="AL31" i="82"/>
  <c r="U60" i="94" s="1"/>
  <c r="AL31" i="79"/>
  <c r="R60" i="94" s="1"/>
  <c r="AL31" i="89"/>
  <c r="Q60" i="94" s="1"/>
  <c r="AL31" i="88"/>
  <c r="P60" i="94" s="1"/>
  <c r="AL31" i="87"/>
  <c r="O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F12" i="89"/>
  <c r="H24" i="89" s="1"/>
  <c r="Y18" i="91"/>
  <c r="P16" i="91" s="1"/>
  <c r="X58" i="94" s="1"/>
  <c r="H31" i="77" l="1"/>
  <c r="K49" i="94"/>
  <c r="N49" i="94"/>
  <c r="M49" i="94"/>
  <c r="H31" i="74"/>
  <c r="H49" i="94"/>
  <c r="H36" i="78"/>
  <c r="H37" i="78"/>
  <c r="H24" i="78"/>
  <c r="H31" i="2"/>
  <c r="Q36" i="94"/>
  <c r="G36" i="94"/>
  <c r="G35" i="94" s="1"/>
  <c r="H31" i="88"/>
  <c r="AL27" i="80"/>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AL31" i="86" s="1"/>
  <c r="N60" i="94" s="1"/>
  <c r="T49" i="94"/>
  <c r="S42" i="94"/>
  <c r="S41" i="94" s="1"/>
  <c r="S19" i="94" s="1"/>
  <c r="U42" i="94"/>
  <c r="U41" i="94" s="1"/>
  <c r="U19" i="94" s="1"/>
  <c r="M42" i="94"/>
  <c r="M41" i="94" s="1"/>
  <c r="M19" i="94" s="1"/>
  <c r="I42" i="94"/>
  <c r="I41" i="94" s="1"/>
  <c r="I19" i="94" s="1"/>
  <c r="AL27" i="84"/>
  <c r="AA25" i="94"/>
  <c r="AL27" i="89"/>
  <c r="AL27" i="79"/>
  <c r="R47" i="94" s="1"/>
  <c r="AL27" i="85"/>
  <c r="AL31" i="85" s="1"/>
  <c r="M60" i="94" s="1"/>
  <c r="Q35" i="94"/>
  <c r="Q26" i="94" s="1"/>
  <c r="Q27" i="94" s="1"/>
  <c r="N36" i="94"/>
  <c r="N35" i="94" s="1"/>
  <c r="N26" i="94" s="1"/>
  <c r="N27" i="94" s="1"/>
  <c r="Y21" i="91"/>
  <c r="H27" i="91" s="1"/>
  <c r="P16" i="92"/>
  <c r="Z58" i="94" s="1"/>
  <c r="AA22" i="94"/>
  <c r="AA28" i="94"/>
  <c r="AL27" i="90"/>
  <c r="H29" i="90" s="1"/>
  <c r="AL27" i="78"/>
  <c r="AL31" i="78" s="1"/>
  <c r="L60" i="94" s="1"/>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L31" i="92" s="1"/>
  <c r="Z60" i="94" s="1"/>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AL31" i="81" s="1"/>
  <c r="S60" i="94" s="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V47" i="94" l="1"/>
  <c r="AL31" i="80"/>
  <c r="V60" i="94" s="1"/>
  <c r="H29" i="80"/>
  <c r="H29" i="84"/>
  <c r="AL31" i="84"/>
  <c r="T60"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<sst xmlns="http://schemas.openxmlformats.org/spreadsheetml/2006/main" count="3303" uniqueCount="474">
  <si>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</si>
  <si>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</si>
  <si>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</si>
  <si>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</si>
  <si>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</si>
  <si>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</si>
  <si>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</si>
  <si>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</si>
  <si>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</si>
  <si>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</si>
  <si>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</si>
  <si>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</si>
  <si>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</si>
  <si>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</si>
  <si>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</si>
  <si>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</si>
  <si>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</si>
  <si>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</si>
  <si>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</si>
  <si>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</si>
  <si>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</si>
  <si>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</si>
  <si>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</si>
  <si>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</si>
  <si>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</si>
  <si>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</si>
  <si>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</si>
  <si>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</si>
  <si>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</si>
  <si>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</si>
  <si>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</si>
  <si>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</si>
  <si>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</si>
  <si>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</si>
  <si>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</si>
  <si>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</si>
  <si>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</si>
  <si>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</si>
  <si>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</si>
  <si>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</si>
  <si>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</si>
  <si>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</si>
  <si>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</si>
  <si>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</si>
  <si>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</si>
  <si>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</si>
  <si>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</si>
  <si>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</si>
  <si>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</si>
  <si>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</si>
  <si>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</si>
  <si>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</si>
  <si>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</si>
  <si>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</si>
  <si>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</si>
  <si>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</si>
  <si>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</si>
  <si>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</si>
  <si>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</si>
  <si>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</si>
  <si>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</si>
  <si>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</si>
  <si>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</si>
  <si>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</si>
  <si>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</si>
  <si>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</si>
  <si>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</si>
  <si>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</si>
  <si>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</si>
  <si>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</si>
  <si>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</si>
  <si>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</si>
  <si>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</si>
  <si>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</si>
  <si>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</si>
  <si>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</si>
  <si>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</si>
  <si>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</si>
  <si>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</si>
  <si>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</si>
  <si>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</si>
  <si>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</si>
  <si>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</si>
  <si>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</si>
  <si>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</si>
  <si>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</si>
  <si>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</si>
  <si>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</si>
  <si>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</si>
  <si>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</si>
  <si>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</si>
  <si>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</si>
  <si>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</si>
  <si>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</si>
  <si>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</si>
  <si>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</si>
  <si>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</si>
  <si>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</si>
  <si>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</si>
  <si>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</si>
  <si>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</si>
  <si>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</si>
  <si>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</si>
  <si>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</si>
  <si>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</si>
  <si>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</si>
  <si>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</si>
  <si>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</si>
  <si>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</si>
  <si>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</si>
  <si>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</si>
  <si>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</si>
  <si>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</si>
  <si>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</si>
  <si>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</si>
  <si>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</si>
  <si>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</si>
  <si>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</si>
  <si>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</si>
  <si>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</si>
  <si>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</si>
  <si>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</si>
  <si>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</si>
  <si>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</si>
  <si>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</si>
  <si>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</si>
  <si>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</si>
  <si>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</si>
  <si>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</si>
  <si>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</si>
  <si>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</si>
  <si>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</si>
  <si>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</si>
  <si>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</si>
  <si>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</si>
  <si>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</si>
  <si>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</si>
  <si>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</si>
  <si>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</si>
  <si>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</si>
  <si>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</si>
  <si>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</si>
  <si>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</si>
  <si>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</si>
  <si>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</si>
  <si>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</si>
  <si>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</si>
  <si>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</si>
  <si>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</si>
  <si>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</si>
  <si>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</si>
  <si>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</si>
  <si>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</si>
  <si>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</si>
  <si>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</si>
  <si>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</si>
  <si>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</si>
  <si>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</si>
  <si>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</si>
  <si>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</si>
  <si>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</si>
  <si>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</si>
  <si>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</si>
  <si>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</si>
  <si>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</si>
  <si>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</si>
  <si>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</si>
  <si>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</si>
  <si>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</si>
  <si>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</si>
  <si>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</si>
  <si>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</si>
  <si>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</si>
  <si>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</si>
  <si>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</si>
  <si>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</si>
  <si>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</si>
  <si>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</si>
  <si>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</si>
  <si>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</si>
  <si>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</si>
  <si>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</si>
  <si>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</si>
  <si>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</si>
  <si>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</si>
  <si>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</si>
  <si>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</si>
  <si>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</si>
  <si>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</si>
  <si>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</si>
  <si>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</si>
  <si>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</si>
  <si>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</si>
  <si>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</si>
  <si>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</si>
  <si>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</si>
  <si>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</si>
  <si>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</si>
  <si>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</si>
  <si>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</si>
  <si>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</si>
  <si>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</si>
  <si>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</si>
  <si>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</si>
  <si>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</si>
  <si>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</si>
  <si>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</si>
  <si>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</si>
  <si>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</si>
  <si>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</si>
  <si>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</si>
  <si>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</si>
  <si>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</si>
  <si>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</si>
  <si>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</si>
  <si>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</si>
  <si>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</si>
  <si>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</si>
  <si>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</si>
  <si>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</si>
  <si>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</si>
  <si>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</si>
  <si>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</si>
  <si>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</si>
  <si>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</si>
  <si>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</si>
  <si>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</si>
  <si>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</si>
  <si>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</si>
  <si>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</si>
  <si>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</si>
  <si>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</si>
  <si>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</si>
  <si>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</si>
  <si>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</si>
  <si>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</si>
  <si>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</si>
  <si>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</si>
  <si>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</si>
  <si>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</si>
  <si>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</si>
  <si>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</si>
  <si>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</si>
  <si>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</si>
  <si>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</si>
  <si>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</si>
  <si>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</si>
  <si>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</si>
  <si>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</si>
  <si>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</si>
  <si>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</si>
  <si>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</si>
  <si>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</si>
  <si>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</si>
  <si>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</si>
  <si>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</si>
  <si>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</si>
  <si>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</si>
  <si>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</si>
  <si>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</si>
  <si>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</si>
  <si>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</si>
  <si>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</si>
  <si>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</si>
  <si>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</si>
  <si>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</si>
  <si>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</si>
  <si>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</si>
  <si>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</si>
  <si>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</si>
  <si>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</si>
  <si>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</si>
  <si>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</si>
  <si>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</si>
  <si>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</si>
  <si>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</si>
  <si>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</si>
  <si>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</si>
  <si>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</si>
  <si>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</si>
  <si>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</si>
  <si>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</si>
  <si>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</si>
  <si>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</si>
  <si>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</si>
  <si>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</si>
  <si>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</si>
  <si>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</si>
  <si>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</si>
  <si>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</si>
  <si>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</si>
  <si>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</si>
  <si>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</si>
  <si>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</si>
  <si>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</si>
  <si>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</si>
  <si>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</si>
  <si>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</si>
  <si>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</si>
  <si>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</si>
  <si>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</si>
  <si>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</si>
  <si>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</si>
  <si>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</si>
  <si>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</si>
  <si>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</si>
  <si>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</si>
  <si>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</si>
  <si>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</si>
  <si>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</si>
  <si>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</si>
  <si>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</si>
  <si>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</si>
  <si>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</si>
  <si>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</si>
  <si>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</si>
  <si>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</si>
  <si>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</si>
  <si>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</si>
  <si>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</si>
  <si>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</si>
  <si>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</si>
  <si>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</si>
  <si>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</si>
  <si>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</si>
  <si>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</si>
  <si>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</si>
  <si>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</si>
  <si>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</si>
  <si>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</si>
  <si>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</si>
  <si>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</si>
  <si>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</si>
  <si>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</si>
  <si>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</si>
  <si>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</si>
  <si>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</si>
  <si>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</si>
  <si>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</si>
  <si>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</si>
  <si>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</si>
  <si>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</si>
  <si>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</si>
  <si>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</si>
  <si>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</si>
  <si>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</si>
  <si>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</si>
  <si>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</si>
  <si>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</si>
  <si>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</si>
  <si>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</si>
  <si>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</si>
  <si>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</si>
  <si>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</si>
  <si>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</si>
  <si>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</si>
  <si>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</si>
  <si>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</si>
  <si>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</si>
  <si>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</si>
  <si>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</si>
  <si>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</si>
  <si>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</si>
  <si>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</si>
  <si>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</si>
  <si>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</si>
  <si>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</si>
  <si>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</si>
  <si>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</si>
  <si>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</si>
  <si>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</si>
  <si>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</si>
  <si>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</si>
  <si>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</si>
  <si>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</si>
  <si>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</si>
  <si>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</si>
  <si>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</si>
  <si>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</si>
  <si>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</si>
  <si>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</si>
  <si>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</si>
  <si>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</si>
  <si>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</si>
  <si>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</si>
  <si>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</si>
  <si>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</si>
  <si>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</si>
  <si>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</si>
  <si>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</si>
  <si>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</si>
  <si>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</si>
  <si>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</si>
  <si>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</si>
  <si>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</si>
  <si>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</si>
  <si>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</si>
  <si>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</si>
  <si>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</si>
  <si>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</si>
  <si>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</si>
  <si>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</si>
  <si>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</si>
  <si>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</si>
  <si>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</si>
  <si>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</si>
  <si>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</si>
  <si>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</si>
  <si>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</si>
  <si>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</si>
  <si>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</si>
  <si>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</si>
  <si>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</si>
  <si>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</si>
  <si>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</si>
  <si>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</si>
  <si>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</si>
  <si>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</si>
  <si>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</si>
  <si>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</si>
  <si>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</si>
  <si>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</si>
  <si>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</si>
  <si>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</si>
  <si>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</si>
  <si>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</si>
  <si>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</si>
  <si>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</si>
  <si>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</si>
  <si>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</si>
  <si>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</si>
  <si>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</si>
  <si>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</si>
  <si>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</si>
  <si>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</si>
  <si>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</si>
  <si>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</si>
  <si>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</si>
  <si>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</si>
  <si>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</si>
  <si>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</si>
  <si>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</si>
  <si>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</si>
  <si>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</si>
  <si>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</si>
  <si>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</si>
  <si>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</si>
  <si>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</si>
  <si>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</si>
  <si>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</si>
  <si>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</si>
  <si>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</si>
  <si>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</si>
  <si>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</si>
  <si>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</si>
  <si>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</si>
  <si>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</si>
  <si>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</si>
  <si>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</si>
  <si>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</si>
  <si>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</si>
  <si>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</si>
  <si>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</si>
  <si>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</si>
  <si>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</si>
  <si>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</si>
  <si>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</si>
  <si>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03-5634-9015</t>
    <phoneticPr fontId="3"/>
  </si>
  <si>
    <t>東京都江東区新砂1-7-27</t>
    <phoneticPr fontId="3"/>
  </si>
  <si>
    <t>大末建設株式会社　東京本店
取締役専務執行役員　本店長　鶴 浩一郎</t>
    <phoneticPr fontId="3"/>
  </si>
  <si>
    <t>大末建設株式会社　東京本店</t>
    <phoneticPr fontId="3"/>
  </si>
  <si>
    <t>横浜市長</t>
    <phoneticPr fontId="3"/>
  </si>
  <si>
    <t>Ｄ－建設業</t>
    <phoneticPr fontId="3"/>
  </si>
  <si>
    <t>令和 ８ 年 ６ 月 ３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</si>
</sst>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39" zoomScaleNormal="100" zoomScaleSheetLayoutView="100" workbookViewId="0">
      <selection activeCell="N49" sqref="N49:O49"/>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466</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473</v>
      </c>
      <c r="M34" s="513"/>
      <c r="N34" s="513"/>
      <c r="O34" s="514"/>
      <c r="Q34" s="20"/>
      <c r="R34" s="20"/>
      <c r="S34" s="20"/>
    </row>
    <row r="35" spans="1:19" ht="11.25" customHeight="1">
      <c r="C35" s="78"/>
      <c r="O35" s="80"/>
      <c r="Q35" s="20"/>
      <c r="R35" s="20"/>
      <c r="S35" s="20"/>
    </row>
    <row r="36" spans="1:19" ht="13.5">
      <c r="C36" s="480" t="s">
        <v>471</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468</v>
      </c>
      <c r="K39" s="492"/>
      <c r="L39" s="493"/>
      <c r="M39" s="493"/>
      <c r="N39" s="493"/>
      <c r="O39" s="494"/>
      <c r="Q39" s="20"/>
      <c r="R39" s="20"/>
    </row>
    <row r="40" spans="1:19" ht="26.25" customHeight="1">
      <c r="C40" s="78"/>
      <c r="H40" s="23" t="s">
        <v>7</v>
      </c>
      <c r="I40" s="23"/>
      <c r="J40" s="492" t="s">
        <v>469</v>
      </c>
      <c r="K40" s="492"/>
      <c r="L40" s="493"/>
      <c r="M40" s="493"/>
      <c r="N40" s="493"/>
      <c r="O40" s="494"/>
    </row>
    <row r="41" spans="1:19">
      <c r="C41" s="78"/>
      <c r="J41" s="21" t="s">
        <v>8</v>
      </c>
      <c r="O41" s="79"/>
    </row>
    <row r="42" spans="1:19">
      <c r="C42" s="78"/>
      <c r="J42" s="24" t="s">
        <v>9</v>
      </c>
      <c r="K42" s="24"/>
      <c r="L42" s="495" t="s">
        <v>467</v>
      </c>
      <c r="M42" s="495"/>
      <c r="N42" s="495"/>
      <c r="O42" s="496"/>
    </row>
    <row r="43" spans="1:19">
      <c r="C43" s="78"/>
      <c r="J43" s="24"/>
      <c r="K43" s="24"/>
      <c r="O43" s="79"/>
    </row>
    <row r="44" spans="1:19" ht="8.25" customHeight="1">
      <c r="C44" s="78"/>
      <c r="O44" s="79"/>
    </row>
    <row r="45" spans="1:19" ht="30" customHeight="1">
      <c r="A45" s="22">
        <v>4</v>
      </c>
      <c r="C45" s="515" t="s">
        <v>452</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470</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2528</v>
      </c>
      <c r="N48" s="519"/>
      <c r="O48" s="520"/>
    </row>
    <row r="49" spans="3:21" ht="18" customHeight="1">
      <c r="C49" s="469" t="s">
        <v>11</v>
      </c>
      <c r="D49" s="501"/>
      <c r="E49" s="502"/>
      <c r="F49" s="488" t="s">
        <v>468</v>
      </c>
      <c r="G49" s="489"/>
      <c r="H49" s="489"/>
      <c r="I49" s="489"/>
      <c r="J49" s="489"/>
      <c r="K49" s="489"/>
      <c r="L49" s="126" t="s">
        <v>172</v>
      </c>
      <c r="M49" s="386"/>
      <c r="N49" s="521" t="s">
        <v>467</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472</v>
      </c>
      <c r="G52" s="552"/>
      <c r="H52" s="552"/>
      <c r="I52" s="552"/>
      <c r="J52" s="30" t="s">
        <v>47</v>
      </c>
      <c r="K52" s="30"/>
      <c r="L52" s="553"/>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51230</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v>264</v>
      </c>
      <c r="G59" s="549"/>
      <c r="H59" s="549"/>
      <c r="I59" s="549"/>
      <c r="J59" s="549"/>
      <c r="K59" s="549"/>
      <c r="L59" s="549"/>
      <c r="M59" s="549"/>
      <c r="N59" s="549"/>
      <c r="O59" s="550"/>
    </row>
    <row r="60" spans="3:21" ht="30" customHeight="1">
      <c r="C60" s="528" t="s">
        <v>297</v>
      </c>
      <c r="D60" s="529"/>
      <c r="E60" s="530"/>
      <c r="F60" s="531" t="s">
        <v>453</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13567.199999999999</v>
      </c>
      <c r="I63" s="240" t="s">
        <v>4</v>
      </c>
      <c r="J63" s="537" t="s">
        <v>324</v>
      </c>
      <c r="K63" s="538"/>
      <c r="L63" s="539"/>
      <c r="M63" s="535">
        <f>+別紙!AA14</f>
        <v>13567.199999999999</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f>+別紙!AA15</f>
        <v>971.99999999999989</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13567.199999999999</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454</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455</v>
      </c>
      <c r="E77" s="523"/>
      <c r="F77" s="523"/>
      <c r="G77" s="523"/>
      <c r="H77" s="523"/>
      <c r="I77" s="523"/>
      <c r="J77" s="523"/>
      <c r="K77" s="523"/>
      <c r="L77" s="523"/>
      <c r="M77" s="523"/>
      <c r="N77" s="523"/>
      <c r="O77" s="524"/>
    </row>
    <row r="78" spans="1:22" ht="28.15" customHeight="1">
      <c r="A78" s="21"/>
      <c r="B78" s="21"/>
      <c r="C78" s="181">
        <v>4</v>
      </c>
      <c r="D78" s="523" t="s">
        <v>456</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O34" sqref="O3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大末建設株式会社　東京本店</v>
      </c>
      <c r="AG5" s="584"/>
      <c r="AH5" s="584"/>
      <c r="AI5" s="584"/>
      <c r="AJ5" s="584"/>
      <c r="AK5" s="584"/>
      <c r="AL5" s="584"/>
      <c r="AM5" s="584"/>
      <c r="AN5" s="584"/>
      <c r="AO5" s="584"/>
      <c r="AP5" s="584"/>
      <c r="AQ5" s="584"/>
      <c r="AR5" s="584"/>
      <c r="AS5" s="584"/>
      <c r="AT5" s="584"/>
      <c r="AU5" s="584"/>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4"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7042.9</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0</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7042.9</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v>0</v>
      </c>
      <c r="AB30" s="642"/>
      <c r="AC30" s="642"/>
      <c r="AD30" s="642"/>
      <c r="AE30" s="642"/>
      <c r="AF30" s="44" t="s">
        <v>13</v>
      </c>
      <c r="AL30" s="618">
        <v>0</v>
      </c>
      <c r="AM30" s="619"/>
      <c r="AN30" s="619"/>
      <c r="AO30" s="619"/>
      <c r="AP30" s="52" t="s">
        <v>13</v>
      </c>
      <c r="AS30" s="637"/>
      <c r="AT30" s="634"/>
      <c r="AU30" s="634"/>
      <c r="AV30" s="635"/>
      <c r="AW30" s="405"/>
    </row>
    <row r="31" spans="2:49" ht="27" customHeight="1" thickTop="1" thickBot="1">
      <c r="B31" s="572" t="s">
        <v>226</v>
      </c>
      <c r="C31" s="573"/>
      <c r="D31" s="596">
        <v>7042.9</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1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16" zoomScaleNormal="100" workbookViewId="0">
      <selection activeCell="AY20" sqref="AY2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13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13</v>
      </c>
      <c r="Q27" s="645"/>
      <c r="R27" s="645"/>
      <c r="S27" s="645"/>
      <c r="T27" s="44" t="s">
        <v>38</v>
      </c>
      <c r="U27" s="64"/>
      <c r="V27" s="64"/>
      <c r="Y27" s="62" t="s">
        <v>39</v>
      </c>
      <c r="Z27" s="65"/>
      <c r="AH27" s="53"/>
      <c r="AI27" s="53"/>
      <c r="AJ27" s="53"/>
      <c r="AK27" s="53"/>
      <c r="AL27" s="615">
        <f>+AH18+P27</f>
        <v>13</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13</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13</v>
      </c>
      <c r="S30" s="645"/>
      <c r="T30" s="645"/>
      <c r="U30" s="645"/>
      <c r="V30" s="44" t="s">
        <v>16</v>
      </c>
      <c r="Y30" s="600" t="s">
        <v>186</v>
      </c>
      <c r="Z30" s="601"/>
      <c r="AA30" s="641">
        <v>0</v>
      </c>
      <c r="AB30" s="642"/>
      <c r="AC30" s="642"/>
      <c r="AD30" s="642"/>
      <c r="AE30" s="642"/>
      <c r="AF30" s="44" t="s">
        <v>13</v>
      </c>
      <c r="AL30" s="618">
        <v>0</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13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15" zoomScaleNormal="100" workbookViewId="0">
      <selection activeCell="AU34" sqref="AU3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305.5</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v>305.5</v>
      </c>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c r="AV20" s="438" t="s">
        <v>198</v>
      </c>
      <c r="AW20" s="676"/>
      <c r="AX20" s="671"/>
    </row>
    <row r="21" spans="2:51"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117.6</v>
      </c>
      <c r="E24" s="596"/>
      <c r="F24" s="596"/>
      <c r="G24" s="194" t="s">
        <v>198</v>
      </c>
      <c r="H24" s="585">
        <f>+F12</f>
        <v>305.5</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305.5</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305.5</v>
      </c>
      <c r="Q27" s="645"/>
      <c r="R27" s="645"/>
      <c r="S27" s="645"/>
      <c r="T27" s="44" t="s">
        <v>38</v>
      </c>
      <c r="U27" s="64"/>
      <c r="V27" s="64"/>
      <c r="Y27" s="62" t="s">
        <v>39</v>
      </c>
      <c r="Z27" s="65"/>
      <c r="AH27" s="53"/>
      <c r="AI27" s="53"/>
      <c r="AJ27" s="53"/>
      <c r="AK27" s="53"/>
      <c r="AL27" s="615">
        <f>+AH18+P27</f>
        <v>305.5</v>
      </c>
      <c r="AM27" s="616"/>
      <c r="AN27" s="616"/>
      <c r="AO27" s="616"/>
      <c r="AP27" s="52" t="s">
        <v>13</v>
      </c>
      <c r="AQ27" s="267"/>
      <c r="AR27" s="128"/>
      <c r="AS27" s="618">
        <v>0</v>
      </c>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305.5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117.6</v>
      </c>
      <c r="E29" s="596"/>
      <c r="F29" s="596"/>
      <c r="G29" s="194" t="s">
        <v>198</v>
      </c>
      <c r="H29" s="585">
        <f>+AL27</f>
        <v>305.5</v>
      </c>
      <c r="I29" s="586"/>
      <c r="J29" s="194" t="s">
        <v>198</v>
      </c>
      <c r="M29" s="594"/>
      <c r="P29" s="56"/>
      <c r="Q29" s="144"/>
      <c r="R29" s="51" t="s">
        <v>183</v>
      </c>
      <c r="S29" s="640" t="s">
        <v>33</v>
      </c>
      <c r="T29" s="643"/>
      <c r="U29" s="643"/>
      <c r="V29" s="644"/>
      <c r="W29" s="48"/>
      <c r="X29" s="447"/>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117.6</v>
      </c>
      <c r="E30" s="596"/>
      <c r="F30" s="596"/>
      <c r="G30" s="194" t="s">
        <v>198</v>
      </c>
      <c r="H30" s="585">
        <f>+AL30</f>
        <v>305.5</v>
      </c>
      <c r="I30" s="586"/>
      <c r="J30" s="194" t="s">
        <v>198</v>
      </c>
      <c r="M30" s="594"/>
      <c r="P30" s="56"/>
      <c r="R30" s="599">
        <f>+ROUND(AA28,1)+ROUND(AA29,1)+ROUND(AA30,1)</f>
        <v>305.5</v>
      </c>
      <c r="S30" s="645"/>
      <c r="T30" s="645"/>
      <c r="U30" s="645"/>
      <c r="V30" s="44" t="s">
        <v>16</v>
      </c>
      <c r="X30" s="255"/>
      <c r="Y30" s="600" t="s">
        <v>186</v>
      </c>
      <c r="Z30" s="601"/>
      <c r="AA30" s="641">
        <v>0</v>
      </c>
      <c r="AB30" s="642"/>
      <c r="AC30" s="642"/>
      <c r="AD30" s="642"/>
      <c r="AE30" s="642"/>
      <c r="AF30" s="44" t="s">
        <v>13</v>
      </c>
      <c r="AL30" s="618">
        <v>305.5</v>
      </c>
      <c r="AM30" s="619"/>
      <c r="AN30" s="619"/>
      <c r="AO30" s="619"/>
      <c r="AP30" s="52" t="s">
        <v>13</v>
      </c>
      <c r="AS30" s="637"/>
      <c r="AT30" s="634"/>
      <c r="AU30" s="634"/>
      <c r="AV30" s="635"/>
      <c r="AW30" s="405"/>
    </row>
    <row r="31" spans="2:51" ht="27" customHeight="1" thickBot="1">
      <c r="B31" s="572" t="s">
        <v>226</v>
      </c>
      <c r="C31" s="573"/>
      <c r="D31" s="596">
        <v>117.6</v>
      </c>
      <c r="E31" s="596"/>
      <c r="F31" s="596"/>
      <c r="G31" s="194" t="s">
        <v>198</v>
      </c>
      <c r="H31" s="585">
        <f>+AS24</f>
        <v>305.5</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100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0</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5"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270.60000000000002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8.3000000000000007</v>
      </c>
      <c r="E24" s="596"/>
      <c r="F24" s="596"/>
      <c r="G24" s="194" t="s">
        <v>198</v>
      </c>
      <c r="H24" s="585">
        <f>+F12</f>
        <v>270.60000000000002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270.60000000000002</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270.60000000000002</v>
      </c>
      <c r="Q27" s="645"/>
      <c r="R27" s="645"/>
      <c r="S27" s="645"/>
      <c r="T27" s="44" t="s">
        <v>38</v>
      </c>
      <c r="U27" s="64"/>
      <c r="V27" s="64"/>
      <c r="Y27" s="62" t="s">
        <v>39</v>
      </c>
      <c r="Z27" s="65"/>
      <c r="AH27" s="53"/>
      <c r="AI27" s="53"/>
      <c r="AJ27" s="53"/>
      <c r="AK27" s="53"/>
      <c r="AL27" s="615">
        <f>+AH18+P27</f>
        <v>270.60000000000002</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270.60000000000002</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8.3000000000000007</v>
      </c>
      <c r="E29" s="596"/>
      <c r="F29" s="596"/>
      <c r="G29" s="194" t="s">
        <v>198</v>
      </c>
      <c r="H29" s="585">
        <f>+AL27</f>
        <v>270.60000000000002</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8.3000000000000007</v>
      </c>
      <c r="E30" s="596"/>
      <c r="F30" s="596"/>
      <c r="G30" s="194" t="s">
        <v>198</v>
      </c>
      <c r="H30" s="585">
        <f>+AL30</f>
        <v>270.60000000000002</v>
      </c>
      <c r="I30" s="586"/>
      <c r="J30" s="194" t="s">
        <v>198</v>
      </c>
      <c r="M30" s="594"/>
      <c r="P30" s="56"/>
      <c r="R30" s="599">
        <f>+ROUND(AA28,1)+ROUND(AA29,1)+ROUND(AA30,1)</f>
        <v>270.60000000000002</v>
      </c>
      <c r="S30" s="645"/>
      <c r="T30" s="645"/>
      <c r="U30" s="645"/>
      <c r="V30" s="44" t="s">
        <v>16</v>
      </c>
      <c r="Y30" s="600" t="s">
        <v>186</v>
      </c>
      <c r="Z30" s="601"/>
      <c r="AA30" s="641">
        <v>0</v>
      </c>
      <c r="AB30" s="642"/>
      <c r="AC30" s="642"/>
      <c r="AD30" s="642"/>
      <c r="AE30" s="642"/>
      <c r="AF30" s="44" t="s">
        <v>13</v>
      </c>
      <c r="AL30" s="618">
        <v>270.60000000000002</v>
      </c>
      <c r="AM30" s="619"/>
      <c r="AN30" s="619"/>
      <c r="AO30" s="619"/>
      <c r="AP30" s="52" t="s">
        <v>13</v>
      </c>
      <c r="AS30" s="637"/>
      <c r="AT30" s="634"/>
      <c r="AU30" s="634"/>
      <c r="AV30" s="635"/>
      <c r="AW30" s="405"/>
    </row>
    <row r="31" spans="2:49" ht="27" customHeight="1" thickTop="1" thickBot="1">
      <c r="B31" s="572" t="s">
        <v>226</v>
      </c>
      <c r="C31" s="573"/>
      <c r="D31" s="596">
        <v>8.3000000000000007</v>
      </c>
      <c r="E31" s="596"/>
      <c r="F31" s="596"/>
      <c r="G31" s="194" t="s">
        <v>198</v>
      </c>
      <c r="H31" s="585">
        <f>+AS24</f>
        <v>270.60000000000002</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5"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330.3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88.8</v>
      </c>
      <c r="E24" s="596"/>
      <c r="F24" s="596"/>
      <c r="G24" s="194" t="s">
        <v>198</v>
      </c>
      <c r="H24" s="585">
        <f>+F12</f>
        <v>330.3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330.3</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330.3</v>
      </c>
      <c r="Q27" s="645"/>
      <c r="R27" s="645"/>
      <c r="S27" s="645"/>
      <c r="T27" s="44" t="s">
        <v>38</v>
      </c>
      <c r="U27" s="64"/>
      <c r="V27" s="64"/>
      <c r="Y27" s="62" t="s">
        <v>39</v>
      </c>
      <c r="Z27" s="65"/>
      <c r="AH27" s="53"/>
      <c r="AI27" s="53"/>
      <c r="AJ27" s="53"/>
      <c r="AK27" s="53"/>
      <c r="AL27" s="615">
        <f>+AH18+P27</f>
        <v>330.3</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330.3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88.8</v>
      </c>
      <c r="E29" s="596"/>
      <c r="F29" s="596"/>
      <c r="G29" s="194" t="s">
        <v>198</v>
      </c>
      <c r="H29" s="585">
        <f>+AL27</f>
        <v>330.3</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79.400000000000006</v>
      </c>
      <c r="E30" s="596"/>
      <c r="F30" s="596"/>
      <c r="G30" s="194" t="s">
        <v>198</v>
      </c>
      <c r="H30" s="585">
        <f>+AL30</f>
        <v>330.3</v>
      </c>
      <c r="I30" s="586"/>
      <c r="J30" s="194" t="s">
        <v>198</v>
      </c>
      <c r="M30" s="594"/>
      <c r="P30" s="56"/>
      <c r="R30" s="599">
        <f>+ROUND(AA28,1)+ROUND(AA29,1)+ROUND(AA30,1)</f>
        <v>330.3</v>
      </c>
      <c r="S30" s="645"/>
      <c r="T30" s="645"/>
      <c r="U30" s="645"/>
      <c r="V30" s="44" t="s">
        <v>16</v>
      </c>
      <c r="Y30" s="600" t="s">
        <v>186</v>
      </c>
      <c r="Z30" s="601"/>
      <c r="AA30" s="641">
        <v>0</v>
      </c>
      <c r="AB30" s="642"/>
      <c r="AC30" s="642"/>
      <c r="AD30" s="642"/>
      <c r="AE30" s="642"/>
      <c r="AF30" s="44" t="s">
        <v>13</v>
      </c>
      <c r="AL30" s="618">
        <v>330.3</v>
      </c>
      <c r="AM30" s="619"/>
      <c r="AN30" s="619"/>
      <c r="AO30" s="619"/>
      <c r="AP30" s="52" t="s">
        <v>13</v>
      </c>
      <c r="AS30" s="637"/>
      <c r="AT30" s="634"/>
      <c r="AU30" s="634"/>
      <c r="AV30" s="635"/>
      <c r="AW30" s="405"/>
    </row>
    <row r="31" spans="2:49" ht="27" customHeight="1" thickTop="1" thickBot="1">
      <c r="B31" s="572" t="s">
        <v>226</v>
      </c>
      <c r="C31" s="573"/>
      <c r="D31" s="596">
        <v>88.8</v>
      </c>
      <c r="E31" s="596"/>
      <c r="F31" s="596"/>
      <c r="G31" s="194" t="s">
        <v>198</v>
      </c>
      <c r="H31" s="585">
        <f>+AS24</f>
        <v>330.3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topLeftCell="A1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7"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5.0999999999999996</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1.4</v>
      </c>
      <c r="E24" s="596"/>
      <c r="F24" s="596"/>
      <c r="G24" s="194" t="s">
        <v>198</v>
      </c>
      <c r="H24" s="585">
        <f>+F12</f>
        <v>5.0999999999999996</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5.0999999999999996</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5.0999999999999996</v>
      </c>
      <c r="Q27" s="645"/>
      <c r="R27" s="645"/>
      <c r="S27" s="645"/>
      <c r="T27" s="44" t="s">
        <v>38</v>
      </c>
      <c r="U27" s="64"/>
      <c r="V27" s="64"/>
      <c r="Y27" s="62" t="s">
        <v>39</v>
      </c>
      <c r="Z27" s="65"/>
      <c r="AH27" s="53"/>
      <c r="AI27" s="53"/>
      <c r="AJ27" s="53"/>
      <c r="AK27" s="53"/>
      <c r="AL27" s="615">
        <f>+AH18+P27</f>
        <v>5.0999999999999996</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5.0999999999999996</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1.4</v>
      </c>
      <c r="E29" s="596"/>
      <c r="F29" s="596"/>
      <c r="G29" s="194" t="s">
        <v>198</v>
      </c>
      <c r="H29" s="585">
        <f>+AL27</f>
        <v>5.0999999999999996</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1.4</v>
      </c>
      <c r="E30" s="596"/>
      <c r="F30" s="596"/>
      <c r="G30" s="194" t="s">
        <v>198</v>
      </c>
      <c r="H30" s="585">
        <f>+AL30</f>
        <v>5.0999999999999996</v>
      </c>
      <c r="I30" s="586"/>
      <c r="J30" s="194" t="s">
        <v>198</v>
      </c>
      <c r="M30" s="594"/>
      <c r="P30" s="56"/>
      <c r="R30" s="599">
        <f>+ROUND(AA28,1)+ROUND(AA29,1)+ROUND(AA30,1)</f>
        <v>5.0999999999999996</v>
      </c>
      <c r="S30" s="645"/>
      <c r="T30" s="645"/>
      <c r="U30" s="645"/>
      <c r="V30" s="44" t="s">
        <v>16</v>
      </c>
      <c r="Y30" s="600" t="s">
        <v>186</v>
      </c>
      <c r="Z30" s="601"/>
      <c r="AA30" s="641">
        <v>0</v>
      </c>
      <c r="AB30" s="642"/>
      <c r="AC30" s="642"/>
      <c r="AD30" s="642"/>
      <c r="AE30" s="642"/>
      <c r="AF30" s="44" t="s">
        <v>13</v>
      </c>
      <c r="AL30" s="618">
        <v>5.0999999999999996</v>
      </c>
      <c r="AM30" s="619"/>
      <c r="AN30" s="619"/>
      <c r="AO30" s="619"/>
      <c r="AP30" s="52" t="s">
        <v>13</v>
      </c>
      <c r="AS30" s="637"/>
      <c r="AT30" s="634"/>
      <c r="AU30" s="634"/>
      <c r="AV30" s="635"/>
      <c r="AW30" s="405"/>
    </row>
    <row r="31" spans="2:49" ht="27" customHeight="1" thickTop="1" thickBot="1">
      <c r="B31" s="572" t="s">
        <v>226</v>
      </c>
      <c r="C31" s="573"/>
      <c r="D31" s="596">
        <v>1.4</v>
      </c>
      <c r="E31" s="596"/>
      <c r="F31" s="596"/>
      <c r="G31" s="194" t="s">
        <v>198</v>
      </c>
      <c r="H31" s="585">
        <f>+AS24</f>
        <v>5.0999999999999996</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5"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139.19999999999999</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9.6</v>
      </c>
      <c r="E24" s="596"/>
      <c r="F24" s="596"/>
      <c r="G24" s="194" t="s">
        <v>198</v>
      </c>
      <c r="H24" s="585">
        <f>+F12</f>
        <v>139.19999999999999</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139.19999999999999</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139.19999999999999</v>
      </c>
      <c r="Q27" s="645"/>
      <c r="R27" s="645"/>
      <c r="S27" s="645"/>
      <c r="T27" s="44" t="s">
        <v>38</v>
      </c>
      <c r="U27" s="64"/>
      <c r="V27" s="64"/>
      <c r="Y27" s="62" t="s">
        <v>39</v>
      </c>
      <c r="Z27" s="65"/>
      <c r="AH27" s="53"/>
      <c r="AI27" s="53"/>
      <c r="AJ27" s="53"/>
      <c r="AK27" s="53"/>
      <c r="AL27" s="615">
        <f>+AH18+P27</f>
        <v>139.19999999999999</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139.19999999999999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9.6</v>
      </c>
      <c r="E29" s="596"/>
      <c r="F29" s="596"/>
      <c r="G29" s="194" t="s">
        <v>198</v>
      </c>
      <c r="H29" s="585">
        <f>+AL27</f>
        <v>139.19999999999999</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9.6</v>
      </c>
      <c r="E30" s="596"/>
      <c r="F30" s="596"/>
      <c r="G30" s="194" t="s">
        <v>198</v>
      </c>
      <c r="H30" s="585">
        <f>+AL30</f>
        <v>139.19999999999999</v>
      </c>
      <c r="I30" s="586"/>
      <c r="J30" s="194" t="s">
        <v>198</v>
      </c>
      <c r="M30" s="594"/>
      <c r="P30" s="56"/>
      <c r="R30" s="599">
        <f>+ROUND(AA28,1)+ROUND(AA29,1)+ROUND(AA30,1)</f>
        <v>139.19999999999999</v>
      </c>
      <c r="S30" s="645"/>
      <c r="T30" s="645"/>
      <c r="U30" s="645"/>
      <c r="V30" s="44" t="s">
        <v>16</v>
      </c>
      <c r="Y30" s="600" t="s">
        <v>186</v>
      </c>
      <c r="Z30" s="601"/>
      <c r="AA30" s="641">
        <v>0</v>
      </c>
      <c r="AB30" s="642"/>
      <c r="AC30" s="642"/>
      <c r="AD30" s="642"/>
      <c r="AE30" s="642"/>
      <c r="AF30" s="44" t="s">
        <v>13</v>
      </c>
      <c r="AL30" s="618">
        <v>139.19999999999999</v>
      </c>
      <c r="AM30" s="619"/>
      <c r="AN30" s="619"/>
      <c r="AO30" s="619"/>
      <c r="AP30" s="52" t="s">
        <v>13</v>
      </c>
      <c r="AS30" s="637"/>
      <c r="AT30" s="634"/>
      <c r="AU30" s="634"/>
      <c r="AV30" s="635"/>
      <c r="AW30" s="405"/>
    </row>
    <row r="31" spans="2:49" ht="27" customHeight="1" thickTop="1" thickBot="1">
      <c r="B31" s="572" t="s">
        <v>226</v>
      </c>
      <c r="C31" s="573"/>
      <c r="D31" s="596">
        <v>9.6</v>
      </c>
      <c r="E31" s="596"/>
      <c r="F31" s="596"/>
      <c r="G31" s="194" t="s">
        <v>198</v>
      </c>
      <c r="H31" s="585">
        <f>+AS24</f>
        <v>139.19999999999999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topLeftCell="A1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8"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832.9</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6252.7</v>
      </c>
      <c r="E24" s="596"/>
      <c r="F24" s="596"/>
      <c r="G24" s="194" t="s">
        <v>198</v>
      </c>
      <c r="H24" s="585">
        <f>+F12</f>
        <v>832.9</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832.9</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832.9</v>
      </c>
      <c r="Q27" s="645"/>
      <c r="R27" s="645"/>
      <c r="S27" s="645"/>
      <c r="T27" s="44" t="s">
        <v>38</v>
      </c>
      <c r="U27" s="64"/>
      <c r="V27" s="64"/>
      <c r="Y27" s="62" t="s">
        <v>39</v>
      </c>
      <c r="Z27" s="65"/>
      <c r="AH27" s="53"/>
      <c r="AI27" s="53"/>
      <c r="AJ27" s="53"/>
      <c r="AK27" s="53"/>
      <c r="AL27" s="615">
        <f>+AH18+P27</f>
        <v>832.9</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832.9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6252.7</v>
      </c>
      <c r="E29" s="596"/>
      <c r="F29" s="596"/>
      <c r="G29" s="194" t="s">
        <v>198</v>
      </c>
      <c r="H29" s="585">
        <f>+AL27</f>
        <v>832.9</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709.8</v>
      </c>
      <c r="E30" s="596"/>
      <c r="F30" s="596"/>
      <c r="G30" s="194" t="s">
        <v>198</v>
      </c>
      <c r="H30" s="585">
        <f>+AL30</f>
        <v>492.5</v>
      </c>
      <c r="I30" s="586"/>
      <c r="J30" s="194" t="s">
        <v>198</v>
      </c>
      <c r="M30" s="594"/>
      <c r="P30" s="56"/>
      <c r="R30" s="599">
        <f>+ROUND(AA28,1)+ROUND(AA29,1)+ROUND(AA30,1)</f>
        <v>832.9</v>
      </c>
      <c r="S30" s="645"/>
      <c r="T30" s="645"/>
      <c r="U30" s="645"/>
      <c r="V30" s="44" t="s">
        <v>16</v>
      </c>
      <c r="Y30" s="600" t="s">
        <v>186</v>
      </c>
      <c r="Z30" s="601"/>
      <c r="AA30" s="641">
        <v>0</v>
      </c>
      <c r="AB30" s="642"/>
      <c r="AC30" s="642"/>
      <c r="AD30" s="642"/>
      <c r="AE30" s="642"/>
      <c r="AF30" s="44" t="s">
        <v>13</v>
      </c>
      <c r="AL30" s="618">
        <v>492.5</v>
      </c>
      <c r="AM30" s="619"/>
      <c r="AN30" s="619"/>
      <c r="AO30" s="619"/>
      <c r="AP30" s="52" t="s">
        <v>13</v>
      </c>
      <c r="AS30" s="637"/>
      <c r="AT30" s="634"/>
      <c r="AU30" s="634"/>
      <c r="AV30" s="635"/>
      <c r="AW30" s="405"/>
    </row>
    <row r="31" spans="2:49" ht="27" customHeight="1" thickTop="1" thickBot="1">
      <c r="B31" s="572" t="s">
        <v>226</v>
      </c>
      <c r="C31" s="573"/>
      <c r="D31" s="596">
        <v>6252.7</v>
      </c>
      <c r="E31" s="596"/>
      <c r="F31" s="596"/>
      <c r="G31" s="194" t="s">
        <v>198</v>
      </c>
      <c r="H31" s="585">
        <f>+AS24</f>
        <v>832.9</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topLeftCell="A1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topLeftCell="A16"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topLeftCell="A1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5" zoomScaleNormal="100" workbookViewId="0">
      <selection activeCell="AL31" sqref="AL31:AQ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大末建設株式会社　東京本店</v>
      </c>
      <c r="AG5" s="584"/>
      <c r="AH5" s="584"/>
      <c r="AI5" s="584"/>
      <c r="AJ5" s="584"/>
      <c r="AK5" s="584"/>
      <c r="AL5" s="584"/>
      <c r="AM5" s="584"/>
      <c r="AN5" s="584"/>
      <c r="AO5" s="584"/>
      <c r="AP5" s="584"/>
      <c r="AQ5" s="584"/>
      <c r="AR5" s="584"/>
      <c r="AS5" s="584"/>
      <c r="AT5" s="584"/>
      <c r="AU5" s="584"/>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236.2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v>0</v>
      </c>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459</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460</v>
      </c>
      <c r="E23" s="614"/>
      <c r="F23" s="614"/>
      <c r="G23" s="571"/>
      <c r="H23" s="570" t="s">
        <v>461</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45.9</v>
      </c>
      <c r="E24" s="596"/>
      <c r="F24" s="596"/>
      <c r="G24" s="194" t="s">
        <v>198</v>
      </c>
      <c r="H24" s="585">
        <f>+F12</f>
        <v>236.2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236.2</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236.2</v>
      </c>
      <c r="Q27" s="645"/>
      <c r="R27" s="645"/>
      <c r="S27" s="645"/>
      <c r="T27" s="44" t="s">
        <v>38</v>
      </c>
      <c r="U27" s="64"/>
      <c r="V27" s="64"/>
      <c r="Y27" s="62" t="s">
        <v>39</v>
      </c>
      <c r="Z27" s="65"/>
      <c r="AH27" s="53"/>
      <c r="AI27" s="53"/>
      <c r="AJ27" s="53"/>
      <c r="AK27" s="53"/>
      <c r="AL27" s="615">
        <f>+AH18+P27</f>
        <v>236.2</v>
      </c>
      <c r="AM27" s="616"/>
      <c r="AN27" s="616"/>
      <c r="AO27" s="616"/>
      <c r="AP27" s="52" t="s">
        <v>13</v>
      </c>
      <c r="AQ27" s="267"/>
      <c r="AR27" s="128"/>
      <c r="AS27" s="618">
        <v>0</v>
      </c>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236.2</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45.9</v>
      </c>
      <c r="E29" s="596"/>
      <c r="F29" s="596"/>
      <c r="G29" s="194" t="s">
        <v>198</v>
      </c>
      <c r="H29" s="585">
        <f>+AL27</f>
        <v>236.2</v>
      </c>
      <c r="I29" s="586"/>
      <c r="J29" s="194" t="s">
        <v>198</v>
      </c>
      <c r="M29" s="594"/>
      <c r="P29" s="56"/>
      <c r="Q29" s="144"/>
      <c r="R29" s="51" t="s">
        <v>183</v>
      </c>
      <c r="S29" s="640" t="s">
        <v>33</v>
      </c>
      <c r="T29" s="643"/>
      <c r="U29" s="643"/>
      <c r="V29" s="644"/>
      <c r="W29" s="48"/>
      <c r="X29" s="66"/>
      <c r="Y29" s="600" t="s">
        <v>258</v>
      </c>
      <c r="Z29" s="601"/>
      <c r="AA29" s="641">
        <v>0</v>
      </c>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45.9</v>
      </c>
      <c r="E30" s="596"/>
      <c r="F30" s="596"/>
      <c r="G30" s="194" t="s">
        <v>198</v>
      </c>
      <c r="H30" s="585">
        <f>+AL30</f>
        <v>236.2</v>
      </c>
      <c r="I30" s="586"/>
      <c r="J30" s="194" t="s">
        <v>198</v>
      </c>
      <c r="M30" s="594"/>
      <c r="P30" s="56"/>
      <c r="R30" s="599">
        <f>+ROUND(AA28,1)+ROUND(AA29,1)+ROUND(AA30,1)</f>
        <v>236.2</v>
      </c>
      <c r="S30" s="645"/>
      <c r="T30" s="645"/>
      <c r="U30" s="645"/>
      <c r="V30" s="44" t="s">
        <v>16</v>
      </c>
      <c r="Y30" s="600" t="s">
        <v>186</v>
      </c>
      <c r="Z30" s="601"/>
      <c r="AA30" s="641">
        <v>0</v>
      </c>
      <c r="AB30" s="642"/>
      <c r="AC30" s="642"/>
      <c r="AD30" s="642"/>
      <c r="AE30" s="642"/>
      <c r="AF30" s="44" t="s">
        <v>13</v>
      </c>
      <c r="AL30" s="618">
        <v>236.2</v>
      </c>
      <c r="AM30" s="619"/>
      <c r="AN30" s="619"/>
      <c r="AO30" s="619"/>
      <c r="AP30" s="52" t="s">
        <v>13</v>
      </c>
      <c r="AS30" s="637"/>
      <c r="AT30" s="634"/>
      <c r="AU30" s="634"/>
      <c r="AV30" s="635"/>
      <c r="AW30" s="405"/>
    </row>
    <row r="31" spans="2:49" ht="27" customHeight="1" thickTop="1" thickBot="1">
      <c r="B31" s="572" t="s">
        <v>226</v>
      </c>
      <c r="C31" s="573"/>
      <c r="D31" s="596">
        <v>45.9</v>
      </c>
      <c r="E31" s="596"/>
      <c r="F31" s="596"/>
      <c r="G31" s="194" t="s">
        <v>198</v>
      </c>
      <c r="H31" s="585">
        <f>+AS24</f>
        <v>236.2</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v>0</v>
      </c>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v>0</v>
      </c>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A4" zoomScale="70" zoomScaleNormal="70" workbookViewId="0">
      <selection activeCell="AH22" sqref="AH22"/>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大末建設株式会社　東京本店</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7042.9</v>
      </c>
      <c r="I9" s="319">
        <f>IF(OR(ｳ.廃油!D24&gt;0,ｳ.廃油!D24&lt;0),ｳ.廃油!D24,IF(I$19&gt;0,"0",0))</f>
        <v>0</v>
      </c>
      <c r="J9" s="319">
        <f>IF(OR(ｴ.廃酸!$D24&gt;0,ｴ.廃酸!$D24&lt;0),ｴ.廃酸!D24,IF(J$19&gt;0,"0",0))</f>
        <v>0</v>
      </c>
      <c r="K9" s="319" t="str">
        <f>IF(OR(ｵ.廃ｱﾙｶﾘ!$D24&gt;0,ｵ.廃ｱﾙｶﾘ!$D24&lt;0),ｵ.廃ｱﾙｶﾘ!D24,IF(K$19&gt;0,"0",0))</f>
        <v>0</v>
      </c>
      <c r="L9" s="319">
        <f>IF(OR(ｶ.廃ﾌﾟﾗ類!D24&gt;0,ｶ.廃ﾌﾟﾗ類!D24&lt;0),ｶ.廃ﾌﾟﾗ類!D24,IF(L$19&gt;0,"0",0))</f>
        <v>117.6</v>
      </c>
      <c r="M9" s="319">
        <f>IF(OR(ｷ.紙くず!D24&gt;0,ｷ.紙くず!D24&lt;0),ｷ.紙くず!D24,IF(M$19&gt;0,"0",0))</f>
        <v>8.3000000000000007</v>
      </c>
      <c r="N9" s="319">
        <f>IF(OR(ｸ.木くず!D24&gt;0,ｸ.木くず!D24&lt;0),ｸ.木くず!D24,IF(N$19&gt;0,"0",0))</f>
        <v>88.8</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1.4</v>
      </c>
      <c r="T9" s="319">
        <f>IF(OR(ｾ.ｶﾞﾗｽ･ｺﾝｸﾘ･陶磁器くず!D24&gt;0,ｾ.ｶﾞﾗｽ･ｺﾝｸﾘ･陶磁器くず!D24&lt;0),ｾ.ｶﾞﾗｽ･ｺﾝｸﾘ･陶磁器くず!D24,IF(T$19&gt;0,"0",0))</f>
        <v>9.6</v>
      </c>
      <c r="U9" s="319">
        <f>IF(OR(ｿ.鉱さい!D24&gt;0,ｿ.鉱さい!D24&lt;0),ｿ.鉱さい!D24,IF(U$19&gt;0,"0",0))</f>
        <v>0</v>
      </c>
      <c r="V9" s="319">
        <f>IF(OR(ﾀ.がれき類!D24&gt;0,ﾀ.がれき類!D24&lt;0),ﾀ.がれき類!D24,IF(V$19&gt;0,"0",0))</f>
        <v>6252.7</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45.9</v>
      </c>
      <c r="AA9" s="321">
        <f>IF(SUM(G9:Z9)&gt;0,SUM(G9:Z9),IF(AA$19&gt;0,"0",0))</f>
        <v>13567.199999999999</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t="str">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t="str">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t="str">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t="str">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7042.9</v>
      </c>
      <c r="I14" s="325">
        <f>IF(OR(ｳ.廃油!D29&gt;0,ｳ.廃油!D29&lt;0),ｳ.廃油!D29,IF(I$19&gt;0,"0",0))</f>
        <v>0</v>
      </c>
      <c r="J14" s="325">
        <f>IF(OR(ｴ.廃酸!$D29&gt;0,ｴ.廃酸!$D29&lt;0),ｴ.廃酸!D29,IF(J$19&gt;0,"0",0))</f>
        <v>0</v>
      </c>
      <c r="K14" s="325" t="str">
        <f>IF(OR(ｵ.廃ｱﾙｶﾘ!$D29&gt;0,ｵ.廃ｱﾙｶﾘ!$D29&lt;0),ｵ.廃ｱﾙｶﾘ!D29,IF(K$19&gt;0,"0",0))</f>
        <v>0</v>
      </c>
      <c r="L14" s="325">
        <f>IF(OR(ｶ.廃ﾌﾟﾗ類!D29&gt;0,ｶ.廃ﾌﾟﾗ類!D29&lt;0),ｶ.廃ﾌﾟﾗ類!D29,IF(L$19&gt;0,"0",0))</f>
        <v>117.6</v>
      </c>
      <c r="M14" s="325">
        <f>IF(OR(ｷ.紙くず!D29&gt;0,ｷ.紙くず!D29&lt;0),ｷ.紙くず!D29,IF(M$19&gt;0,"0",0))</f>
        <v>8.3000000000000007</v>
      </c>
      <c r="N14" s="325">
        <f>IF(OR(ｸ.木くず!D29&gt;0,ｸ.木くず!D29&lt;0),ｸ.木くず!D29,IF(N$19&gt;0,"0",0))</f>
        <v>88.8</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1.4</v>
      </c>
      <c r="T14" s="325">
        <f>IF(OR(ｾ.ｶﾞﾗｽ･ｺﾝｸﾘ･陶磁器くず!D29&gt;0,ｾ.ｶﾞﾗｽ･ｺﾝｸﾘ･陶磁器くず!D29&lt;0),ｾ.ｶﾞﾗｽ･ｺﾝｸﾘ･陶磁器くず!D29,IF(T$19&gt;0,"0",0))</f>
        <v>9.6</v>
      </c>
      <c r="U14" s="325">
        <f>IF(OR(ｿ.鉱さい!D29&gt;0,ｿ.鉱さい!D29&lt;0),ｿ.鉱さい!D29,IF(U$19&gt;0,"0",0))</f>
        <v>0</v>
      </c>
      <c r="V14" s="325">
        <f>IF(OR(ﾀ.がれき類!D29&gt;0,ﾀ.がれき類!D29&lt;0),ﾀ.がれき類!D29,IF(V$19&gt;0,"0",0))</f>
        <v>6252.7</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45.9</v>
      </c>
      <c r="AA14" s="327">
        <f t="shared" si="0"/>
        <v>13567.199999999999</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t="str">
        <f>IF(OR(ｵ.廃ｱﾙｶﾘ!$D30&gt;0,ｵ.廃ｱﾙｶﾘ!$D30&lt;0),ｵ.廃ｱﾙｶﾘ!D30,IF(K$19&gt;0,"0",0))</f>
        <v>0</v>
      </c>
      <c r="L15" s="325">
        <f>IF(OR(ｶ.廃ﾌﾟﾗ類!D30&gt;0,ｶ.廃ﾌﾟﾗ類!D30&lt;0),ｶ.廃ﾌﾟﾗ類!D30,IF(L$19&gt;0,"0",0))</f>
        <v>117.6</v>
      </c>
      <c r="M15" s="325">
        <f>IF(OR(ｷ.紙くず!D30&gt;0,ｷ.紙くず!D30&lt;0),ｷ.紙くず!D30,IF(M$19&gt;0,"0",0))</f>
        <v>8.3000000000000007</v>
      </c>
      <c r="N15" s="325">
        <f>IF(OR(ｸ.木くず!D30&gt;0,ｸ.木くず!D30&lt;0),ｸ.木くず!D30,IF(N$19&gt;0,"0",0))</f>
        <v>79.400000000000006</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1.4</v>
      </c>
      <c r="T15" s="325">
        <f>IF(OR(ｾ.ｶﾞﾗｽ･ｺﾝｸﾘ･陶磁器くず!D30&gt;0,ｾ.ｶﾞﾗｽ･ｺﾝｸﾘ･陶磁器くず!D30&lt;0),ｾ.ｶﾞﾗｽ･ｺﾝｸﾘ･陶磁器くず!D30,IF(T$19&gt;0,"0",0))</f>
        <v>9.6</v>
      </c>
      <c r="U15" s="325">
        <f>IF(OR(ｿ.鉱さい!D30&gt;0,ｿ.鉱さい!D30&lt;0),ｿ.鉱さい!D30,IF(U$19&gt;0,"0",0))</f>
        <v>0</v>
      </c>
      <c r="V15" s="325">
        <f>IF(OR(ﾀ.がれき類!D30&gt;0,ﾀ.がれき類!D30&lt;0),ﾀ.がれき類!D30,IF(V$19&gt;0,"0",0))</f>
        <v>709.8</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45.9</v>
      </c>
      <c r="AA15" s="327">
        <f t="shared" si="0"/>
        <v>971.99999999999989</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7042.9</v>
      </c>
      <c r="I16" s="325">
        <f>IF(OR(ｳ.廃油!D31&gt;0,ｳ.廃油!D31&lt;0),ｳ.廃油!D31,IF(I$19&gt;0,"0",0))</f>
        <v>0</v>
      </c>
      <c r="J16" s="325">
        <f>IF(OR(ｴ.廃酸!$D31&gt;0,ｴ.廃酸!$D31&lt;0),ｴ.廃酸!D31,IF(J$19&gt;0,"0",0))</f>
        <v>0</v>
      </c>
      <c r="K16" s="325" t="str">
        <f>IF(OR(ｵ.廃ｱﾙｶﾘ!$D31&gt;0,ｵ.廃ｱﾙｶﾘ!$D31&lt;0),ｵ.廃ｱﾙｶﾘ!D31,IF(K$19&gt;0,"0",0))</f>
        <v>0</v>
      </c>
      <c r="L16" s="325">
        <f>IF(OR(ｶ.廃ﾌﾟﾗ類!D31&gt;0,ｶ.廃ﾌﾟﾗ類!D31&lt;0),ｶ.廃ﾌﾟﾗ類!D31,IF(L$19&gt;0,"0",0))</f>
        <v>117.6</v>
      </c>
      <c r="M16" s="325">
        <f>IF(OR(ｷ.紙くず!D31&gt;0,ｷ.紙くず!D31&lt;0),ｷ.紙くず!D31,IF(M$19&gt;0,"0",0))</f>
        <v>8.3000000000000007</v>
      </c>
      <c r="N16" s="325">
        <f>IF(OR(ｸ.木くず!D31&gt;0,ｸ.木くず!D31&lt;0),ｸ.木くず!D31,IF(N$19&gt;0,"0",0))</f>
        <v>88.8</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1.4</v>
      </c>
      <c r="T16" s="325">
        <f>IF(OR(ｾ.ｶﾞﾗｽ･ｺﾝｸﾘ･陶磁器くず!D31&gt;0,ｾ.ｶﾞﾗｽ･ｺﾝｸﾘ･陶磁器くず!D31&lt;0),ｾ.ｶﾞﾗｽ･ｺﾝｸﾘ･陶磁器くず!D31,IF(T$19&gt;0,"0",0))</f>
        <v>9.6</v>
      </c>
      <c r="U16" s="325">
        <f>IF(OR(ｿ.鉱さい!D31&gt;0,ｿ.鉱さい!D31&lt;0),ｿ.鉱さい!D31,IF(U$19&gt;0,"0",0))</f>
        <v>0</v>
      </c>
      <c r="V16" s="325">
        <f>IF(OR(ﾀ.がれき類!D31&gt;0,ﾀ.がれき類!D31&lt;0),ﾀ.がれき類!D31,IF(V$19&gt;0,"0",0))</f>
        <v>6252.7</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45.9</v>
      </c>
      <c r="AA16" s="327">
        <f t="shared" si="0"/>
        <v>13567.199999999999</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t="str">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t="str">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13</v>
      </c>
      <c r="L19" s="331">
        <f t="shared" si="1"/>
        <v>305.5</v>
      </c>
      <c r="M19" s="331">
        <f t="shared" si="1"/>
        <v>270.60000000000002</v>
      </c>
      <c r="N19" s="331">
        <f t="shared" si="1"/>
        <v>330.3</v>
      </c>
      <c r="O19" s="331">
        <f t="shared" si="1"/>
        <v>0</v>
      </c>
      <c r="P19" s="331">
        <f t="shared" si="1"/>
        <v>0</v>
      </c>
      <c r="Q19" s="331">
        <f t="shared" si="1"/>
        <v>0</v>
      </c>
      <c r="R19" s="331">
        <f t="shared" si="1"/>
        <v>0</v>
      </c>
      <c r="S19" s="331">
        <f t="shared" si="1"/>
        <v>5.0999999999999996</v>
      </c>
      <c r="T19" s="331">
        <f t="shared" si="1"/>
        <v>139.19999999999999</v>
      </c>
      <c r="U19" s="331">
        <f t="shared" si="1"/>
        <v>0</v>
      </c>
      <c r="V19" s="331">
        <f t="shared" si="1"/>
        <v>832.9</v>
      </c>
      <c r="W19" s="331">
        <f t="shared" si="1"/>
        <v>0</v>
      </c>
      <c r="X19" s="331">
        <f t="shared" si="1"/>
        <v>0</v>
      </c>
      <c r="Y19" s="331">
        <f t="shared" si="1"/>
        <v>0</v>
      </c>
      <c r="Z19" s="332">
        <f t="shared" si="1"/>
        <v>236.2</v>
      </c>
      <c r="AA19" s="333">
        <f t="shared" ref="AA19:AA25" si="2">SUM(G19:Z19)</f>
        <v>2132.7999999999997</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13</v>
      </c>
      <c r="L41" s="367">
        <f t="shared" si="8"/>
        <v>305.5</v>
      </c>
      <c r="M41" s="367">
        <f t="shared" si="8"/>
        <v>270.60000000000002</v>
      </c>
      <c r="N41" s="367">
        <f t="shared" si="8"/>
        <v>330.3</v>
      </c>
      <c r="O41" s="367">
        <f t="shared" si="8"/>
        <v>0</v>
      </c>
      <c r="P41" s="367">
        <f t="shared" si="8"/>
        <v>0</v>
      </c>
      <c r="Q41" s="367">
        <f t="shared" si="8"/>
        <v>0</v>
      </c>
      <c r="R41" s="367">
        <f t="shared" si="8"/>
        <v>0</v>
      </c>
      <c r="S41" s="367">
        <f t="shared" si="8"/>
        <v>5.0999999999999996</v>
      </c>
      <c r="T41" s="367">
        <f t="shared" si="8"/>
        <v>139.19999999999999</v>
      </c>
      <c r="U41" s="367">
        <f t="shared" si="8"/>
        <v>0</v>
      </c>
      <c r="V41" s="367">
        <f t="shared" si="8"/>
        <v>832.9</v>
      </c>
      <c r="W41" s="367">
        <f t="shared" si="8"/>
        <v>0</v>
      </c>
      <c r="X41" s="367">
        <f t="shared" si="8"/>
        <v>0</v>
      </c>
      <c r="Y41" s="367">
        <f t="shared" si="8"/>
        <v>0</v>
      </c>
      <c r="Z41" s="368">
        <f t="shared" si="8"/>
        <v>236.2</v>
      </c>
      <c r="AA41" s="369">
        <f t="shared" si="4"/>
        <v>2132.7999999999997</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13</v>
      </c>
      <c r="L42" s="358">
        <f t="shared" si="9"/>
        <v>305.5</v>
      </c>
      <c r="M42" s="358">
        <f t="shared" si="9"/>
        <v>270.60000000000002</v>
      </c>
      <c r="N42" s="358">
        <f t="shared" si="9"/>
        <v>330.3</v>
      </c>
      <c r="O42" s="358">
        <f t="shared" si="9"/>
        <v>0</v>
      </c>
      <c r="P42" s="358">
        <f t="shared" si="9"/>
        <v>0</v>
      </c>
      <c r="Q42" s="358">
        <f t="shared" si="9"/>
        <v>0</v>
      </c>
      <c r="R42" s="358">
        <f t="shared" si="9"/>
        <v>0</v>
      </c>
      <c r="S42" s="358">
        <f t="shared" si="9"/>
        <v>5.0999999999999996</v>
      </c>
      <c r="T42" s="358">
        <f t="shared" si="9"/>
        <v>139.19999999999999</v>
      </c>
      <c r="U42" s="358">
        <f t="shared" si="9"/>
        <v>0</v>
      </c>
      <c r="V42" s="358">
        <f t="shared" si="9"/>
        <v>832.9</v>
      </c>
      <c r="W42" s="358">
        <f t="shared" si="9"/>
        <v>0</v>
      </c>
      <c r="X42" s="358">
        <f t="shared" si="9"/>
        <v>0</v>
      </c>
      <c r="Y42" s="358">
        <f t="shared" si="9"/>
        <v>0</v>
      </c>
      <c r="Z42" s="359">
        <f t="shared" si="9"/>
        <v>236.2</v>
      </c>
      <c r="AA42" s="360">
        <f t="shared" si="4"/>
        <v>2132.7999999999997</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13</v>
      </c>
      <c r="L43" s="361">
        <f>+ｶ.廃ﾌﾟﾗ類!$AA$28</f>
        <v>305.5</v>
      </c>
      <c r="M43" s="361">
        <f>+ｷ.紙くず!$AA$28</f>
        <v>270.60000000000002</v>
      </c>
      <c r="N43" s="361">
        <f>+ｸ.木くず!$AA$28</f>
        <v>330.3</v>
      </c>
      <c r="O43" s="361">
        <f>+ｹ.繊維くず!$AA$28</f>
        <v>0</v>
      </c>
      <c r="P43" s="361">
        <f>+ｺ.動植物性残さ!$AA$28</f>
        <v>0</v>
      </c>
      <c r="Q43" s="361">
        <f>+ｻ.動物系固形不要物!$AA$28</f>
        <v>0</v>
      </c>
      <c r="R43" s="361">
        <f>+ｼ.ｺﾞﾑくず!$AA$28</f>
        <v>0</v>
      </c>
      <c r="S43" s="361">
        <f>+ｽ.金属くず!$AA$28</f>
        <v>5.0999999999999996</v>
      </c>
      <c r="T43" s="361">
        <f>+ｾ.ｶﾞﾗｽ･ｺﾝｸﾘ･陶磁器くず!$AA$28</f>
        <v>139.19999999999999</v>
      </c>
      <c r="U43" s="361">
        <f>+ｿ.鉱さい!$AA$28</f>
        <v>0</v>
      </c>
      <c r="V43" s="361">
        <f>+ﾀ.がれき類!$AA$28</f>
        <v>832.9</v>
      </c>
      <c r="W43" s="361">
        <f>+ﾁ.動物のふん尿!$AA$28</f>
        <v>0</v>
      </c>
      <c r="X43" s="361">
        <f>+ﾂ.動物の死体!$AA$28</f>
        <v>0</v>
      </c>
      <c r="Y43" s="361">
        <f>+ﾃ.ばいじん!$AA$28</f>
        <v>0</v>
      </c>
      <c r="Z43" s="362">
        <f>+ﾄ.混合廃棄物その他!$AA$28</f>
        <v>236.2</v>
      </c>
      <c r="AA43" s="363">
        <f t="shared" si="4"/>
        <v>2132.7999999999997</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13</v>
      </c>
      <c r="L47" s="370">
        <f>+ｶ.廃ﾌﾟﾗ類!$AL$27</f>
        <v>305.5</v>
      </c>
      <c r="M47" s="370">
        <f>+ｷ.紙くず!$AL$27</f>
        <v>270.60000000000002</v>
      </c>
      <c r="N47" s="370">
        <f>+ｸ.木くず!$AL$27</f>
        <v>330.3</v>
      </c>
      <c r="O47" s="370">
        <f>+ｹ.繊維くず!$AL$27</f>
        <v>0</v>
      </c>
      <c r="P47" s="370">
        <f>+ｺ.動植物性残さ!$AL$27</f>
        <v>0</v>
      </c>
      <c r="Q47" s="370">
        <f>+ｻ.動物系固形不要物!$AL$27</f>
        <v>0</v>
      </c>
      <c r="R47" s="370">
        <f>+ｼ.ｺﾞﾑくず!$AL$27</f>
        <v>0</v>
      </c>
      <c r="S47" s="370">
        <f>+ｽ.金属くず!$AL$27</f>
        <v>5.0999999999999996</v>
      </c>
      <c r="T47" s="370">
        <f>+ｾ.ｶﾞﾗｽ･ｺﾝｸﾘ･陶磁器くず!$AL$27</f>
        <v>139.19999999999999</v>
      </c>
      <c r="U47" s="370">
        <f>+ｿ.鉱さい!$AL$27</f>
        <v>0</v>
      </c>
      <c r="V47" s="370">
        <f>+ﾀ.がれき類!$AL$27</f>
        <v>832.9</v>
      </c>
      <c r="W47" s="370">
        <f>+ﾁ.動物のふん尿!$AL$27</f>
        <v>0</v>
      </c>
      <c r="X47" s="370">
        <f>+ﾂ.動物の死体!$AL$27</f>
        <v>0</v>
      </c>
      <c r="Y47" s="370">
        <f>+ﾃ.ばいじん!$AL$27</f>
        <v>0</v>
      </c>
      <c r="Z47" s="371">
        <f>+ﾄ.混合廃棄物その他!$AL$27</f>
        <v>236.2</v>
      </c>
      <c r="AA47" s="372">
        <f t="shared" si="4"/>
        <v>2132.7999999999997</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305.5</v>
      </c>
      <c r="M48" s="373">
        <f>+ｷ.紙くず!$AL$30</f>
        <v>270.60000000000002</v>
      </c>
      <c r="N48" s="373">
        <f>+ｸ.木くず!$AL$30</f>
        <v>330.3</v>
      </c>
      <c r="O48" s="373">
        <f>+ｹ.繊維くず!$AL$30</f>
        <v>0</v>
      </c>
      <c r="P48" s="373">
        <f>+ｺ.動植物性残さ!$AL$30</f>
        <v>0</v>
      </c>
      <c r="Q48" s="373">
        <f>+ｻ.動物系固形不要物!$AL$30</f>
        <v>0</v>
      </c>
      <c r="R48" s="373">
        <f>+ｼ.ｺﾞﾑくず!$AL$30</f>
        <v>0</v>
      </c>
      <c r="S48" s="373">
        <f>+ｽ.金属くず!$AL$30</f>
        <v>5.0999999999999996</v>
      </c>
      <c r="T48" s="373">
        <f>+ｾ.ｶﾞﾗｽ･ｺﾝｸﾘ･陶磁器くず!$AL$30</f>
        <v>139.19999999999999</v>
      </c>
      <c r="U48" s="373">
        <f>+ｿ.鉱さい!$AL$30</f>
        <v>0</v>
      </c>
      <c r="V48" s="373">
        <f>+ﾀ.がれき類!$AL$30</f>
        <v>492.5</v>
      </c>
      <c r="W48" s="373">
        <f>+ﾁ.動物のふん尿!$AL$30</f>
        <v>0</v>
      </c>
      <c r="X48" s="373">
        <f>+ﾂ.動物の死体!$AL$30</f>
        <v>0</v>
      </c>
      <c r="Y48" s="373">
        <f>+ﾃ.ばいじん!$AL$30</f>
        <v>0</v>
      </c>
      <c r="Z48" s="374">
        <f>+ﾄ.混合廃棄物その他!$AL$30</f>
        <v>236.2</v>
      </c>
      <c r="AA48" s="375">
        <f t="shared" si="4"/>
        <v>1779.4</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13</v>
      </c>
      <c r="L49" s="422">
        <f>+ｶ.廃ﾌﾟﾗ類!$AS$24</f>
        <v>305.5</v>
      </c>
      <c r="M49" s="422">
        <f>+ｷ.紙くず!$AS$24</f>
        <v>270.60000000000002</v>
      </c>
      <c r="N49" s="422">
        <f>+ｸ.木くず!$AS$24</f>
        <v>330.3</v>
      </c>
      <c r="O49" s="422">
        <f>+ｹ.繊維くず!$AS$24</f>
        <v>0</v>
      </c>
      <c r="P49" s="422">
        <f>+ｺ.動植物性残さ!$AS$24</f>
        <v>0</v>
      </c>
      <c r="Q49" s="422">
        <f>+ｻ.動物系固形不要物!$AS$24</f>
        <v>0</v>
      </c>
      <c r="R49" s="422">
        <f>+ｼ.ｺﾞﾑくず!$AS$24</f>
        <v>0</v>
      </c>
      <c r="S49" s="422">
        <f>+ｽ.金属くず!$AS$24</f>
        <v>5.0999999999999996</v>
      </c>
      <c r="T49" s="422">
        <f>+ｾ.ｶﾞﾗｽ･ｺﾝｸﾘ･陶磁器くず!$AS$24</f>
        <v>139.19999999999999</v>
      </c>
      <c r="U49" s="422">
        <f>+ｿ.鉱さい!$AS$24</f>
        <v>0</v>
      </c>
      <c r="V49" s="422">
        <f>+ﾀ.がれき類!$AS$24</f>
        <v>832.9</v>
      </c>
      <c r="W49" s="422">
        <f>+ﾁ.動物のふん尿!$AS$24</f>
        <v>0</v>
      </c>
      <c r="X49" s="422">
        <f>+ﾂ.動物の死体!$AS$24</f>
        <v>0</v>
      </c>
      <c r="Y49" s="422">
        <f>+ﾃ.ばいじん!$AS$24</f>
        <v>0</v>
      </c>
      <c r="Z49" s="423">
        <f>+ﾄ.混合廃棄物その他!$AS$24</f>
        <v>236.2</v>
      </c>
      <c r="AA49" s="424">
        <f t="shared" si="4"/>
        <v>2132.7999999999997</v>
      </c>
    </row>
    <row r="50" spans="2:27" ht="20.45" customHeight="1">
      <c r="B50" s="167"/>
      <c r="C50" s="173"/>
      <c r="D50" s="410"/>
      <c r="E50" s="743" t="s">
        <v>438</v>
      </c>
      <c r="F50" s="744"/>
      <c r="G50" s="411"/>
      <c r="H50" s="411"/>
      <c r="I50" s="411"/>
      <c r="J50" s="411"/>
      <c r="K50" s="411"/>
      <c r="L50" s="376">
        <f>ｶ.廃ﾌﾟﾗ類!AU18</f>
        <v>305.5</v>
      </c>
      <c r="M50" s="411"/>
      <c r="N50" s="411"/>
      <c r="O50" s="411"/>
      <c r="P50" s="411"/>
      <c r="Q50" s="411"/>
      <c r="R50" s="411"/>
      <c r="S50" s="411"/>
      <c r="T50" s="411"/>
      <c r="U50" s="411"/>
      <c r="V50" s="411"/>
      <c r="W50" s="411"/>
      <c r="X50" s="411"/>
      <c r="Y50" s="411"/>
      <c r="Z50" s="433"/>
      <c r="AA50" s="377">
        <f t="shared" si="4"/>
        <v>305.5</v>
      </c>
    </row>
    <row r="51" spans="2:27" ht="20.45" customHeight="1">
      <c r="B51" s="167"/>
      <c r="C51" s="173"/>
      <c r="D51" s="410"/>
      <c r="E51" s="745" t="s">
        <v>439</v>
      </c>
      <c r="F51" s="712"/>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3" t="s">
        <v>440</v>
      </c>
      <c r="F52" s="744"/>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7042.9</v>
      </c>
      <c r="I63" s="406">
        <f t="shared" si="10"/>
        <v>0</v>
      </c>
      <c r="J63" s="406">
        <f t="shared" si="10"/>
        <v>0</v>
      </c>
      <c r="K63" s="406">
        <f t="shared" si="10"/>
        <v>13</v>
      </c>
      <c r="L63" s="406">
        <f t="shared" si="10"/>
        <v>423.1</v>
      </c>
      <c r="M63" s="406">
        <f t="shared" si="10"/>
        <v>278.90000000000003</v>
      </c>
      <c r="N63" s="406">
        <f t="shared" si="10"/>
        <v>419.1</v>
      </c>
      <c r="O63" s="406">
        <f t="shared" si="10"/>
        <v>0</v>
      </c>
      <c r="P63" s="406">
        <f t="shared" si="10"/>
        <v>0</v>
      </c>
      <c r="Q63" s="406">
        <f t="shared" si="10"/>
        <v>0</v>
      </c>
      <c r="R63" s="406">
        <f t="shared" si="10"/>
        <v>0</v>
      </c>
      <c r="S63" s="406">
        <f t="shared" si="10"/>
        <v>6.5</v>
      </c>
      <c r="T63" s="406">
        <f t="shared" si="10"/>
        <v>148.79999999999998</v>
      </c>
      <c r="U63" s="406">
        <f t="shared" si="10"/>
        <v>0</v>
      </c>
      <c r="V63" s="406">
        <f t="shared" si="10"/>
        <v>7085.5999999999995</v>
      </c>
      <c r="W63" s="406">
        <f t="shared" si="10"/>
        <v>0</v>
      </c>
      <c r="X63" s="406">
        <f t="shared" si="10"/>
        <v>0</v>
      </c>
      <c r="Y63" s="406">
        <f t="shared" si="10"/>
        <v>0</v>
      </c>
      <c r="Z63" s="406">
        <f t="shared" si="10"/>
        <v>282.09999999999997</v>
      </c>
      <c r="AA63" s="407">
        <f>+AA9+AA19+AA20</f>
        <v>15699.999999999998</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８ 年 ６ 月 ３ 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東京都江東区新砂1-7-27</v>
      </c>
      <c r="K16" s="793"/>
      <c r="L16" s="794"/>
      <c r="M16" s="794"/>
      <c r="N16" s="794"/>
      <c r="O16" s="795"/>
    </row>
    <row r="17" spans="1:15" ht="26.25" customHeight="1">
      <c r="C17" s="78"/>
      <c r="H17" s="23" t="s">
        <v>7</v>
      </c>
      <c r="I17" s="23"/>
      <c r="J17" s="793" t="str">
        <f>+表紙!J40</f>
        <v>大末建設株式会社　東京本店
取締役専務執行役員　本店長　鶴 浩一郎</v>
      </c>
      <c r="K17" s="793"/>
      <c r="L17" s="794"/>
      <c r="M17" s="794"/>
      <c r="N17" s="794"/>
      <c r="O17" s="795"/>
    </row>
    <row r="18" spans="1:15">
      <c r="C18" s="78"/>
      <c r="J18" s="21" t="s">
        <v>8</v>
      </c>
      <c r="O18" s="79"/>
    </row>
    <row r="19" spans="1:15">
      <c r="C19" s="78"/>
      <c r="J19" s="24" t="s">
        <v>9</v>
      </c>
      <c r="K19" s="24"/>
      <c r="L19" s="759" t="str">
        <f>IF(+表紙!L42="","",+表紙!L42)</f>
        <v>03-5634-9015</v>
      </c>
      <c r="M19" s="759"/>
      <c r="N19" s="759"/>
      <c r="O19" s="760"/>
    </row>
    <row r="20" spans="1:15">
      <c r="C20" s="78"/>
      <c r="J20" s="24"/>
      <c r="K20" s="24"/>
      <c r="O20" s="79"/>
    </row>
    <row r="21" spans="1:15" ht="6" customHeight="1">
      <c r="C21" s="78"/>
      <c r="O21" s="79"/>
    </row>
    <row r="22" spans="1:15" ht="30" customHeight="1">
      <c r="A22" s="22">
        <v>4</v>
      </c>
      <c r="C22" s="515" t="s">
        <v>462</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大末建設株式会社　東京本店</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2528</v>
      </c>
      <c r="N25" s="783"/>
      <c r="O25" s="784"/>
    </row>
    <row r="26" spans="1:15" ht="18" customHeight="1">
      <c r="C26" s="469" t="s">
        <v>11</v>
      </c>
      <c r="D26" s="501"/>
      <c r="E26" s="502"/>
      <c r="F26" s="769" t="str">
        <f>+表紙!F49</f>
        <v>東京都江東区新砂1-7-27</v>
      </c>
      <c r="G26" s="770"/>
      <c r="H26" s="770"/>
      <c r="I26" s="770"/>
      <c r="J26" s="770"/>
      <c r="K26" s="770"/>
      <c r="L26" s="126" t="s">
        <v>172</v>
      </c>
      <c r="M26" s="222"/>
      <c r="N26" s="773" t="str">
        <f>IF(+表紙!N49="","",+表紙!N49)</f>
        <v>03-5634-9015</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f>+表紙!L52</f>
        <v>0</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51230</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f>+表紙!F59</f>
        <v>264</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13567.199999999999</v>
      </c>
      <c r="I40" s="240" t="s">
        <v>4</v>
      </c>
      <c r="J40" s="537" t="s">
        <v>324</v>
      </c>
      <c r="K40" s="538"/>
      <c r="L40" s="539"/>
      <c r="M40" s="754">
        <f>+表紙!M63</f>
        <v>13567.199999999999</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f>+表紙!M64</f>
        <v>971.99999999999989</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13567.199999999999</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463</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464</v>
      </c>
      <c r="E54" s="523"/>
      <c r="F54" s="523"/>
      <c r="G54" s="523"/>
      <c r="H54" s="523"/>
      <c r="I54" s="523"/>
      <c r="J54" s="523"/>
      <c r="K54" s="523"/>
      <c r="L54" s="523"/>
      <c r="M54" s="523"/>
      <c r="N54" s="523"/>
      <c r="O54" s="524"/>
    </row>
    <row r="55" spans="1:15" ht="28.15" customHeight="1">
      <c r="A55" s="21"/>
      <c r="B55" s="21"/>
      <c r="C55" s="181">
        <v>4</v>
      </c>
      <c r="D55" s="523" t="s">
        <v>465</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2013-03-30T09:39:07Z</cp:lastPrinted>
  <dcterms:created xsi:type="dcterms:W3CDTF">2011-02-09T09:36:10Z</dcterms:created>
  <dcterms:modified xsi:type="dcterms:W3CDTF">2026-06-17T06:49:52Z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