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7C5F1AF5-A355-4699-B849-9B36B9B8A565}" xr6:coauthVersionLast="47" xr6:coauthVersionMax="47" xr10:uidLastSave="{00000000-0000-0000-0000-000000000000}"/>
  <bookViews>
    <workbookView xWindow="-28920" yWindow="-120" windowWidth="29040" windowHeight="1584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4" i="98" l="1"/>
  <c r="N43" i="98"/>
  <c r="N42" i="98"/>
  <c r="N41" i="98"/>
  <c r="N40" i="98"/>
  <c r="F37" i="98"/>
  <c r="F36" i="98"/>
  <c r="F35" i="98"/>
  <c r="L33" i="98"/>
  <c r="L32" i="98"/>
  <c r="L31" i="98"/>
  <c r="L30" i="98"/>
  <c r="L29" i="98"/>
  <c r="F29" i="98"/>
  <c r="N26" i="98"/>
  <c r="F26" i="98"/>
  <c r="M25" i="98"/>
  <c r="F24" i="98"/>
  <c r="L19" i="98"/>
  <c r="J17" i="98"/>
  <c r="J16" i="98"/>
  <c r="C13" i="98"/>
  <c r="L11" i="98"/>
  <c r="O5" i="98"/>
  <c r="N5" i="98"/>
  <c r="A5" i="98"/>
  <c r="V62" i="94"/>
  <c r="T62" i="94"/>
  <c r="Z61" i="94"/>
  <c r="Z59" i="94"/>
  <c r="X59" i="94"/>
  <c r="R59" i="94"/>
  <c r="P59" i="94"/>
  <c r="V58" i="94"/>
  <c r="Z55" i="94"/>
  <c r="Y55" i="94"/>
  <c r="X55" i="94"/>
  <c r="W55" i="94"/>
  <c r="V55" i="94"/>
  <c r="U55" i="94"/>
  <c r="T55" i="94"/>
  <c r="S55" i="94"/>
  <c r="R55" i="94"/>
  <c r="Q55" i="94"/>
  <c r="P55" i="94"/>
  <c r="O55" i="94"/>
  <c r="N55" i="94"/>
  <c r="M55" i="94"/>
  <c r="L55" i="94"/>
  <c r="K55" i="94"/>
  <c r="J55" i="94"/>
  <c r="I55" i="94"/>
  <c r="AA55" i="94" s="1"/>
  <c r="H55" i="94"/>
  <c r="G55" i="94"/>
  <c r="Z54" i="94"/>
  <c r="Y54" i="94"/>
  <c r="X54" i="94"/>
  <c r="W54" i="94"/>
  <c r="V54" i="94"/>
  <c r="U54" i="94"/>
  <c r="T54" i="94"/>
  <c r="S54" i="94"/>
  <c r="R54" i="94"/>
  <c r="Q54" i="94"/>
  <c r="P54" i="94"/>
  <c r="O54" i="94"/>
  <c r="N54" i="94"/>
  <c r="M54" i="94"/>
  <c r="L54" i="94"/>
  <c r="K54" i="94"/>
  <c r="J54" i="94"/>
  <c r="I54" i="94"/>
  <c r="H54" i="94"/>
  <c r="G54" i="94"/>
  <c r="AA54" i="94" s="1"/>
  <c r="AA53" i="94"/>
  <c r="L53" i="94"/>
  <c r="L52" i="94"/>
  <c r="AA52" i="94" s="1"/>
  <c r="L51" i="94"/>
  <c r="AA51" i="94" s="1"/>
  <c r="AA50" i="94"/>
  <c r="L50" i="94"/>
  <c r="U49" i="94"/>
  <c r="S49" i="94"/>
  <c r="K49" i="94"/>
  <c r="Z48" i="94"/>
  <c r="Y48" i="94"/>
  <c r="X48" i="94"/>
  <c r="W48" i="94"/>
  <c r="V48" i="94"/>
  <c r="U48" i="94"/>
  <c r="T48" i="94"/>
  <c r="S48" i="94"/>
  <c r="R48" i="94"/>
  <c r="Q48" i="94"/>
  <c r="P48" i="94"/>
  <c r="O48" i="94"/>
  <c r="N48" i="94"/>
  <c r="M48" i="94"/>
  <c r="L48" i="94"/>
  <c r="K48" i="94"/>
  <c r="J48" i="94"/>
  <c r="I48" i="94"/>
  <c r="H48" i="94"/>
  <c r="AA48" i="94" s="1"/>
  <c r="G48" i="94"/>
  <c r="Z46" i="94"/>
  <c r="Y46" i="94"/>
  <c r="X46" i="94"/>
  <c r="W46" i="94"/>
  <c r="V46" i="94"/>
  <c r="U46" i="94"/>
  <c r="T46" i="94"/>
  <c r="S46" i="94"/>
  <c r="R46" i="94"/>
  <c r="Q46" i="94"/>
  <c r="P46" i="94"/>
  <c r="O46" i="94"/>
  <c r="N46" i="94"/>
  <c r="M46" i="94"/>
  <c r="L46" i="94"/>
  <c r="K46" i="94"/>
  <c r="J46" i="94"/>
  <c r="I46" i="94"/>
  <c r="H46" i="94"/>
  <c r="G46" i="94"/>
  <c r="Z45" i="94"/>
  <c r="Y45" i="94"/>
  <c r="X45" i="94"/>
  <c r="W45" i="94"/>
  <c r="W42" i="94" s="1"/>
  <c r="W41" i="94" s="1"/>
  <c r="V45" i="94"/>
  <c r="U45" i="94"/>
  <c r="T45" i="94"/>
  <c r="S45" i="94"/>
  <c r="R45" i="94"/>
  <c r="Q45" i="94"/>
  <c r="P45" i="94"/>
  <c r="O45" i="94"/>
  <c r="O42" i="94" s="1"/>
  <c r="O41" i="94" s="1"/>
  <c r="N45" i="94"/>
  <c r="M45" i="94"/>
  <c r="L45" i="94"/>
  <c r="K45" i="94"/>
  <c r="J45" i="94"/>
  <c r="I45" i="94"/>
  <c r="H45" i="94"/>
  <c r="G45" i="94"/>
  <c r="Z44" i="94"/>
  <c r="Y44" i="94"/>
  <c r="X44" i="94"/>
  <c r="W44" i="94"/>
  <c r="V44" i="94"/>
  <c r="V42" i="94" s="1"/>
  <c r="V41" i="94" s="1"/>
  <c r="V19" i="94" s="1"/>
  <c r="U44" i="94"/>
  <c r="T44" i="94"/>
  <c r="S44" i="94"/>
  <c r="R44" i="94"/>
  <c r="Q44" i="94"/>
  <c r="P44" i="94"/>
  <c r="O44" i="94"/>
  <c r="N44" i="94"/>
  <c r="M44" i="94"/>
  <c r="L44" i="94"/>
  <c r="K44" i="94"/>
  <c r="J44" i="94"/>
  <c r="I44" i="94"/>
  <c r="H44" i="94"/>
  <c r="G44" i="94"/>
  <c r="Z43" i="94"/>
  <c r="Y43" i="94"/>
  <c r="Y42" i="94" s="1"/>
  <c r="Y41" i="94" s="1"/>
  <c r="Y19" i="94" s="1"/>
  <c r="X43" i="94"/>
  <c r="W43" i="94"/>
  <c r="V43" i="94"/>
  <c r="U43" i="94"/>
  <c r="U42" i="94" s="1"/>
  <c r="T43" i="94"/>
  <c r="S43" i="94"/>
  <c r="S42" i="94" s="1"/>
  <c r="S41" i="94" s="1"/>
  <c r="S19" i="94" s="1"/>
  <c r="R43" i="94"/>
  <c r="Q43" i="94"/>
  <c r="Q42" i="94" s="1"/>
  <c r="Q41" i="94" s="1"/>
  <c r="Q19" i="94" s="1"/>
  <c r="P43" i="94"/>
  <c r="O43" i="94"/>
  <c r="N43" i="94"/>
  <c r="M43" i="94"/>
  <c r="M42" i="94" s="1"/>
  <c r="L43" i="94"/>
  <c r="K43" i="94"/>
  <c r="K42" i="94" s="1"/>
  <c r="K41" i="94" s="1"/>
  <c r="K19" i="94" s="1"/>
  <c r="J43" i="94"/>
  <c r="I43" i="94"/>
  <c r="I42" i="94" s="1"/>
  <c r="I41" i="94" s="1"/>
  <c r="I19" i="94" s="1"/>
  <c r="H43" i="94"/>
  <c r="G43" i="94"/>
  <c r="Z42" i="94"/>
  <c r="Z41" i="94" s="1"/>
  <c r="X42" i="94"/>
  <c r="X41" i="94" s="1"/>
  <c r="R42" i="94"/>
  <c r="R41" i="94" s="1"/>
  <c r="P42" i="94"/>
  <c r="P41" i="94" s="1"/>
  <c r="N42" i="94"/>
  <c r="N41" i="94" s="1"/>
  <c r="N19" i="94" s="1"/>
  <c r="J42" i="94"/>
  <c r="J41" i="94" s="1"/>
  <c r="H42" i="94"/>
  <c r="H41" i="94" s="1"/>
  <c r="U41" i="94"/>
  <c r="M41" i="94"/>
  <c r="M19" i="94" s="1"/>
  <c r="Z40" i="94"/>
  <c r="Y40" i="94"/>
  <c r="X40" i="94"/>
  <c r="W40" i="94"/>
  <c r="V40" i="94"/>
  <c r="U40" i="94"/>
  <c r="T40" i="94"/>
  <c r="S40" i="94"/>
  <c r="R40" i="94"/>
  <c r="Q40" i="94"/>
  <c r="P40" i="94"/>
  <c r="O40" i="94"/>
  <c r="N40" i="94"/>
  <c r="M40" i="94"/>
  <c r="L40" i="94"/>
  <c r="K40" i="94"/>
  <c r="J40" i="94"/>
  <c r="I40" i="94"/>
  <c r="H40" i="94"/>
  <c r="G40" i="94"/>
  <c r="Z39" i="94"/>
  <c r="Y39" i="94"/>
  <c r="X39" i="94"/>
  <c r="W39" i="94"/>
  <c r="V39" i="94"/>
  <c r="U39" i="94"/>
  <c r="U36" i="94" s="1"/>
  <c r="U35" i="94" s="1"/>
  <c r="T39" i="94"/>
  <c r="S39" i="94"/>
  <c r="R39" i="94"/>
  <c r="Q39" i="94"/>
  <c r="P39" i="94"/>
  <c r="O39" i="94"/>
  <c r="N39" i="94"/>
  <c r="M39" i="94"/>
  <c r="M36" i="94" s="1"/>
  <c r="M35" i="94" s="1"/>
  <c r="L39" i="94"/>
  <c r="K39" i="94"/>
  <c r="J39" i="94"/>
  <c r="I39" i="94"/>
  <c r="H39" i="94"/>
  <c r="G39" i="94"/>
  <c r="Z38" i="94"/>
  <c r="Y38" i="94"/>
  <c r="X38" i="94"/>
  <c r="W38" i="94"/>
  <c r="V38" i="94"/>
  <c r="U38" i="94"/>
  <c r="T38" i="94"/>
  <c r="T36" i="94" s="1"/>
  <c r="T35" i="94" s="1"/>
  <c r="T26" i="94" s="1"/>
  <c r="S38" i="94"/>
  <c r="R38" i="94"/>
  <c r="Q38" i="94"/>
  <c r="P38" i="94"/>
  <c r="O38" i="94"/>
  <c r="N38" i="94"/>
  <c r="M38" i="94"/>
  <c r="L38" i="94"/>
  <c r="L36" i="94" s="1"/>
  <c r="L35" i="94" s="1"/>
  <c r="L26" i="94" s="1"/>
  <c r="K38" i="94"/>
  <c r="J38" i="94"/>
  <c r="I38" i="94"/>
  <c r="H38" i="94"/>
  <c r="G38" i="94"/>
  <c r="Z37" i="94"/>
  <c r="Y37" i="94"/>
  <c r="Y36" i="94" s="1"/>
  <c r="X37" i="94"/>
  <c r="W37" i="94"/>
  <c r="W36" i="94" s="1"/>
  <c r="W35" i="94" s="1"/>
  <c r="W26" i="94" s="1"/>
  <c r="V37" i="94"/>
  <c r="U37" i="94"/>
  <c r="T37" i="94"/>
  <c r="S37" i="94"/>
  <c r="S36" i="94" s="1"/>
  <c r="R37" i="94"/>
  <c r="Q37" i="94"/>
  <c r="Q36" i="94" s="1"/>
  <c r="Q35" i="94" s="1"/>
  <c r="Q26" i="94" s="1"/>
  <c r="P37" i="94"/>
  <c r="O37" i="94"/>
  <c r="O36" i="94" s="1"/>
  <c r="O35" i="94" s="1"/>
  <c r="O26" i="94" s="1"/>
  <c r="N37" i="94"/>
  <c r="M37" i="94"/>
  <c r="L37" i="94"/>
  <c r="K37" i="94"/>
  <c r="K36" i="94" s="1"/>
  <c r="J37" i="94"/>
  <c r="I37" i="94"/>
  <c r="I36" i="94" s="1"/>
  <c r="I35" i="94" s="1"/>
  <c r="I26" i="94" s="1"/>
  <c r="H37" i="94"/>
  <c r="G37" i="94"/>
  <c r="X36" i="94"/>
  <c r="X35" i="94" s="1"/>
  <c r="V36" i="94"/>
  <c r="V35" i="94" s="1"/>
  <c r="P36" i="94"/>
  <c r="P35" i="94" s="1"/>
  <c r="N36" i="94"/>
  <c r="N35" i="94" s="1"/>
  <c r="H36" i="94"/>
  <c r="H35" i="94" s="1"/>
  <c r="Y35" i="94"/>
  <c r="Y26" i="94" s="1"/>
  <c r="S35" i="94"/>
  <c r="K35" i="94"/>
  <c r="Z34" i="94"/>
  <c r="Y34" i="94"/>
  <c r="X34" i="94"/>
  <c r="W34" i="94"/>
  <c r="V34" i="94"/>
  <c r="V26" i="94" s="1"/>
  <c r="U34" i="94"/>
  <c r="T34" i="94"/>
  <c r="S34" i="94"/>
  <c r="R34" i="94"/>
  <c r="Q34" i="94"/>
  <c r="P34" i="94"/>
  <c r="O34" i="94"/>
  <c r="N34" i="94"/>
  <c r="N26" i="94" s="1"/>
  <c r="M34" i="94"/>
  <c r="L34" i="94"/>
  <c r="K34" i="94"/>
  <c r="J34" i="94"/>
  <c r="I34" i="94"/>
  <c r="H34" i="94"/>
  <c r="G34" i="94"/>
  <c r="AA34" i="94" s="1"/>
  <c r="Z33" i="94"/>
  <c r="Y33" i="94"/>
  <c r="X33" i="94"/>
  <c r="W33" i="94"/>
  <c r="V33" i="94"/>
  <c r="U33" i="94"/>
  <c r="T33" i="94"/>
  <c r="S33" i="94"/>
  <c r="S26" i="94" s="1"/>
  <c r="R33" i="94"/>
  <c r="Q33" i="94"/>
  <c r="P33" i="94"/>
  <c r="O33" i="94"/>
  <c r="N33" i="94"/>
  <c r="M33" i="94"/>
  <c r="L33" i="94"/>
  <c r="K33" i="94"/>
  <c r="K26" i="94" s="1"/>
  <c r="J33" i="94"/>
  <c r="I33" i="94"/>
  <c r="H33" i="94"/>
  <c r="G33" i="94"/>
  <c r="L32" i="94"/>
  <c r="AA32" i="94" s="1"/>
  <c r="L31" i="94"/>
  <c r="AA31" i="94" s="1"/>
  <c r="L30" i="94"/>
  <c r="AA30" i="94" s="1"/>
  <c r="L29" i="94"/>
  <c r="AA29" i="94" s="1"/>
  <c r="Z28" i="94"/>
  <c r="Y28" i="94"/>
  <c r="X28" i="94"/>
  <c r="W28" i="94"/>
  <c r="V28" i="94"/>
  <c r="U28" i="94"/>
  <c r="U26" i="94" s="1"/>
  <c r="T28" i="94"/>
  <c r="S28" i="94"/>
  <c r="R28" i="94"/>
  <c r="Q28" i="94"/>
  <c r="P28" i="94"/>
  <c r="O28" i="94"/>
  <c r="N28" i="94"/>
  <c r="M28" i="94"/>
  <c r="M26" i="94" s="1"/>
  <c r="L28" i="94"/>
  <c r="K28" i="94"/>
  <c r="J28" i="94"/>
  <c r="I28" i="94"/>
  <c r="H28" i="94"/>
  <c r="G28" i="94"/>
  <c r="W27" i="94"/>
  <c r="U27" i="94"/>
  <c r="O27" i="94"/>
  <c r="M27" i="94"/>
  <c r="Z25" i="94"/>
  <c r="Y25" i="94"/>
  <c r="X25" i="94"/>
  <c r="W25" i="94"/>
  <c r="V25" i="94"/>
  <c r="U25" i="94"/>
  <c r="T25" i="94"/>
  <c r="S25" i="94"/>
  <c r="R25" i="94"/>
  <c r="Q25" i="94"/>
  <c r="P25" i="94"/>
  <c r="O25" i="94"/>
  <c r="N25" i="94"/>
  <c r="M25" i="94"/>
  <c r="L25" i="94"/>
  <c r="K25" i="94"/>
  <c r="J25" i="94"/>
  <c r="I25" i="94"/>
  <c r="H25" i="94"/>
  <c r="G25" i="94"/>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S27" i="94" s="1"/>
  <c r="R23" i="94"/>
  <c r="Q23" i="94"/>
  <c r="P23" i="94"/>
  <c r="O23" i="94"/>
  <c r="N23" i="94"/>
  <c r="M23" i="94"/>
  <c r="L23" i="94"/>
  <c r="K23" i="94"/>
  <c r="K27" i="94" s="1"/>
  <c r="J23" i="94"/>
  <c r="I23" i="94"/>
  <c r="H23" i="94"/>
  <c r="G23" i="94"/>
  <c r="Z22" i="94"/>
  <c r="Y22" i="94"/>
  <c r="X22" i="94"/>
  <c r="W22" i="94"/>
  <c r="V22" i="94"/>
  <c r="U22" i="94"/>
  <c r="T22" i="94"/>
  <c r="S22" i="94"/>
  <c r="R22" i="94"/>
  <c r="Q22" i="94"/>
  <c r="P22" i="94"/>
  <c r="O22" i="94"/>
  <c r="N22" i="94"/>
  <c r="M22" i="94"/>
  <c r="L22" i="94"/>
  <c r="K22" i="94"/>
  <c r="J22" i="94"/>
  <c r="I22" i="94"/>
  <c r="H22" i="94"/>
  <c r="G22" i="94"/>
  <c r="Z21" i="94"/>
  <c r="Y21" i="94"/>
  <c r="X21" i="94"/>
  <c r="W21" i="94"/>
  <c r="V21" i="94"/>
  <c r="U21" i="94"/>
  <c r="U19" i="94" s="1"/>
  <c r="T21" i="94"/>
  <c r="S21" i="94"/>
  <c r="R21" i="94"/>
  <c r="Q21" i="94"/>
  <c r="P21" i="94"/>
  <c r="O21" i="94"/>
  <c r="N21" i="94"/>
  <c r="M21" i="94"/>
  <c r="L21" i="94"/>
  <c r="K21" i="94"/>
  <c r="AA21" i="94" s="1"/>
  <c r="J21" i="94"/>
  <c r="I21" i="94"/>
  <c r="H21" i="94"/>
  <c r="G21" i="94"/>
  <c r="Z20" i="94"/>
  <c r="Y20" i="94"/>
  <c r="X20" i="94"/>
  <c r="W20" i="94"/>
  <c r="V20" i="94"/>
  <c r="U20" i="94"/>
  <c r="T20" i="94"/>
  <c r="S20" i="94"/>
  <c r="R20" i="94"/>
  <c r="Q20" i="94"/>
  <c r="P20" i="94"/>
  <c r="O20" i="94"/>
  <c r="N20" i="94"/>
  <c r="M20" i="94"/>
  <c r="L20" i="94"/>
  <c r="K20" i="94"/>
  <c r="J20" i="94"/>
  <c r="I20" i="94"/>
  <c r="H20" i="94"/>
  <c r="G20" i="94"/>
  <c r="W19" i="94"/>
  <c r="W17" i="94" s="1"/>
  <c r="O19" i="94"/>
  <c r="Q17" i="94"/>
  <c r="O17" i="94"/>
  <c r="I17" i="94"/>
  <c r="Z16" i="94"/>
  <c r="V16" i="94"/>
  <c r="T16" i="94"/>
  <c r="N16" i="94"/>
  <c r="M16" i="94"/>
  <c r="L16" i="94"/>
  <c r="H16" i="94"/>
  <c r="Z15" i="94"/>
  <c r="V15" i="94"/>
  <c r="T15" i="94"/>
  <c r="N15" i="94"/>
  <c r="M15" i="94"/>
  <c r="L15" i="94"/>
  <c r="H15" i="94"/>
  <c r="Z14" i="94"/>
  <c r="V14" i="94"/>
  <c r="T14" i="94"/>
  <c r="N14" i="94"/>
  <c r="M14" i="94"/>
  <c r="L14" i="94"/>
  <c r="H14" i="94"/>
  <c r="W11" i="94"/>
  <c r="O11" i="94"/>
  <c r="Z9" i="94"/>
  <c r="W9" i="94"/>
  <c r="W63" i="94" s="1"/>
  <c r="V9" i="94"/>
  <c r="T9" i="94"/>
  <c r="O9" i="94"/>
  <c r="O63" i="94" s="1"/>
  <c r="N9" i="94"/>
  <c r="M9" i="94"/>
  <c r="L9" i="94"/>
  <c r="I9" i="94"/>
  <c r="I63" i="94" s="1"/>
  <c r="H9" i="94"/>
  <c r="P6" i="94"/>
  <c r="AA5" i="94"/>
  <c r="Z5" i="94"/>
  <c r="C37" i="92"/>
  <c r="C36" i="92"/>
  <c r="C35" i="92"/>
  <c r="C34" i="92"/>
  <c r="H33" i="92"/>
  <c r="AS32" i="92"/>
  <c r="Z62" i="94" s="1"/>
  <c r="H32" i="92"/>
  <c r="R30" i="92"/>
  <c r="P27" i="92" s="1"/>
  <c r="F12" i="92" s="1"/>
  <c r="H24" i="92" s="1"/>
  <c r="H30" i="92"/>
  <c r="AS28" i="92"/>
  <c r="H28" i="92"/>
  <c r="H26" i="92"/>
  <c r="H25" i="92"/>
  <c r="AS24" i="92"/>
  <c r="Z49" i="94" s="1"/>
  <c r="P22" i="92"/>
  <c r="AO18" i="92"/>
  <c r="AH18" i="92" s="1"/>
  <c r="AF5" i="92"/>
  <c r="AU4" i="92"/>
  <c r="AS4" i="92"/>
  <c r="C37" i="83"/>
  <c r="C36" i="83"/>
  <c r="C35" i="83"/>
  <c r="C34" i="83"/>
  <c r="H33" i="83"/>
  <c r="AS32" i="83"/>
  <c r="Y62" i="94" s="1"/>
  <c r="H32" i="83"/>
  <c r="AL31" i="83"/>
  <c r="Y60" i="94" s="1"/>
  <c r="R30" i="83"/>
  <c r="H30" i="83"/>
  <c r="AS28" i="83"/>
  <c r="Y61" i="94" s="1"/>
  <c r="H28" i="83"/>
  <c r="P27" i="83"/>
  <c r="H26" i="83"/>
  <c r="H25" i="83"/>
  <c r="AS24" i="83"/>
  <c r="P22" i="83"/>
  <c r="Y59" i="94" s="1"/>
  <c r="AO18" i="83"/>
  <c r="AH18" i="83" s="1"/>
  <c r="F12" i="83"/>
  <c r="H24" i="83" s="1"/>
  <c r="AF5" i="83"/>
  <c r="AU4" i="83"/>
  <c r="AS4" i="83"/>
  <c r="C37" i="91"/>
  <c r="C36" i="91"/>
  <c r="C35" i="91"/>
  <c r="C34" i="91"/>
  <c r="H33" i="91"/>
  <c r="AS32" i="91"/>
  <c r="X62" i="94" s="1"/>
  <c r="H32" i="91"/>
  <c r="AL31" i="91"/>
  <c r="X60" i="94" s="1"/>
  <c r="R30" i="91"/>
  <c r="H30" i="91"/>
  <c r="AS28" i="91"/>
  <c r="X61" i="94" s="1"/>
  <c r="H28" i="91"/>
  <c r="P27" i="91"/>
  <c r="H26" i="91"/>
  <c r="H25" i="91"/>
  <c r="AS24" i="91"/>
  <c r="H31" i="91" s="1"/>
  <c r="H24" i="91"/>
  <c r="P22" i="91"/>
  <c r="AO18" i="91"/>
  <c r="AH18" i="91" s="1"/>
  <c r="Y18" i="91" s="1"/>
  <c r="P16" i="91" s="1"/>
  <c r="X58" i="94" s="1"/>
  <c r="F12" i="91"/>
  <c r="AF5" i="91"/>
  <c r="AU4" i="91"/>
  <c r="AS4" i="91"/>
  <c r="C37" i="90"/>
  <c r="C36" i="90"/>
  <c r="C35" i="90"/>
  <c r="C34" i="90"/>
  <c r="H33" i="90"/>
  <c r="AS32" i="90"/>
  <c r="W62" i="94" s="1"/>
  <c r="H32" i="90"/>
  <c r="AL31" i="90"/>
  <c r="W60" i="94" s="1"/>
  <c r="R30" i="90"/>
  <c r="H30" i="90"/>
  <c r="AS28" i="90"/>
  <c r="W61" i="94" s="1"/>
  <c r="H28" i="90"/>
  <c r="P27" i="90"/>
  <c r="F12" i="90" s="1"/>
  <c r="H24" i="90" s="1"/>
  <c r="H26" i="90"/>
  <c r="H25" i="90"/>
  <c r="AS24" i="90"/>
  <c r="H31" i="90" s="1"/>
  <c r="P22" i="90"/>
  <c r="W59" i="94" s="1"/>
  <c r="AO18" i="90"/>
  <c r="AH18" i="90" s="1"/>
  <c r="AF5" i="90"/>
  <c r="AU4" i="90"/>
  <c r="AS4" i="90"/>
  <c r="C37" i="80"/>
  <c r="C36" i="80"/>
  <c r="C35" i="80"/>
  <c r="C34" i="80"/>
  <c r="H33" i="80"/>
  <c r="AS32" i="80"/>
  <c r="H32" i="80"/>
  <c r="H31" i="80"/>
  <c r="R30" i="80"/>
  <c r="P27" i="80" s="1"/>
  <c r="F12" i="80" s="1"/>
  <c r="H24" i="80" s="1"/>
  <c r="H30" i="80"/>
  <c r="AS28" i="80"/>
  <c r="V61" i="94" s="1"/>
  <c r="H28" i="80"/>
  <c r="H26" i="80"/>
  <c r="H25" i="80"/>
  <c r="AS24" i="80"/>
  <c r="V49" i="94" s="1"/>
  <c r="P22" i="80"/>
  <c r="V59" i="94" s="1"/>
  <c r="Y21" i="80"/>
  <c r="H27" i="80" s="1"/>
  <c r="AO18" i="80"/>
  <c r="AH18" i="80"/>
  <c r="Y18" i="80" s="1"/>
  <c r="P16" i="80" s="1"/>
  <c r="AF5" i="80"/>
  <c r="AU4" i="80"/>
  <c r="AS4" i="80"/>
  <c r="C37" i="82"/>
  <c r="C36" i="82"/>
  <c r="C35" i="82"/>
  <c r="C34" i="82"/>
  <c r="H33" i="82"/>
  <c r="AS32" i="82"/>
  <c r="U62" i="94" s="1"/>
  <c r="H32" i="82"/>
  <c r="AL31" i="82"/>
  <c r="U60" i="94" s="1"/>
  <c r="R30" i="82"/>
  <c r="P27" i="82" s="1"/>
  <c r="F12" i="82" s="1"/>
  <c r="H24" i="82" s="1"/>
  <c r="H30" i="82"/>
  <c r="AS28" i="82"/>
  <c r="U61" i="94" s="1"/>
  <c r="H28" i="82"/>
  <c r="H26" i="82"/>
  <c r="H25" i="82"/>
  <c r="AS24" i="82"/>
  <c r="H31" i="82" s="1"/>
  <c r="P22" i="82"/>
  <c r="U59" i="94" s="1"/>
  <c r="AO18" i="82"/>
  <c r="AH18" i="82" s="1"/>
  <c r="Y18" i="82"/>
  <c r="AF5" i="82"/>
  <c r="AU4" i="82"/>
  <c r="AS4" i="82"/>
  <c r="C37" i="84"/>
  <c r="C36" i="84"/>
  <c r="C35" i="84"/>
  <c r="C34" i="84"/>
  <c r="H33" i="84"/>
  <c r="AS32" i="84"/>
  <c r="H32" i="84"/>
  <c r="H31" i="84"/>
  <c r="R30" i="84"/>
  <c r="H30" i="84"/>
  <c r="AS28" i="84"/>
  <c r="T61" i="94" s="1"/>
  <c r="H28" i="84"/>
  <c r="P27" i="84"/>
  <c r="H26" i="84"/>
  <c r="H25" i="84"/>
  <c r="AS24" i="84"/>
  <c r="T49" i="94" s="1"/>
  <c r="P22" i="84"/>
  <c r="T59" i="94" s="1"/>
  <c r="AO18" i="84"/>
  <c r="AH18" i="84"/>
  <c r="F12" i="84"/>
  <c r="H24" i="84" s="1"/>
  <c r="AF5" i="84"/>
  <c r="AU4" i="84"/>
  <c r="AS4" i="84"/>
  <c r="C37" i="81"/>
  <c r="C36" i="81"/>
  <c r="C35" i="81"/>
  <c r="C34" i="81"/>
  <c r="H33" i="81"/>
  <c r="AS32" i="81"/>
  <c r="S62" i="94" s="1"/>
  <c r="H32" i="81"/>
  <c r="R30" i="81"/>
  <c r="P27" i="81" s="1"/>
  <c r="H30" i="81"/>
  <c r="AS28" i="81"/>
  <c r="S61" i="94" s="1"/>
  <c r="H28" i="81"/>
  <c r="H26" i="81"/>
  <c r="H25" i="81"/>
  <c r="AS24" i="81"/>
  <c r="H31" i="81" s="1"/>
  <c r="P22" i="81"/>
  <c r="S59" i="94" s="1"/>
  <c r="AO18" i="81"/>
  <c r="AH18" i="81"/>
  <c r="AL27" i="81" s="1"/>
  <c r="H29" i="81" s="1"/>
  <c r="Y18" i="81"/>
  <c r="F12" i="81"/>
  <c r="H24" i="81" s="1"/>
  <c r="AF5" i="81"/>
  <c r="AU4" i="81"/>
  <c r="AS4" i="81"/>
  <c r="C37" i="79"/>
  <c r="C36" i="79"/>
  <c r="C35" i="79"/>
  <c r="C34" i="79"/>
  <c r="H33" i="79"/>
  <c r="AS32" i="79"/>
  <c r="R62" i="94" s="1"/>
  <c r="H32" i="79"/>
  <c r="AL31" i="79"/>
  <c r="R60" i="94" s="1"/>
  <c r="H31" i="79"/>
  <c r="R30" i="79"/>
  <c r="P27" i="79" s="1"/>
  <c r="F12" i="79" s="1"/>
  <c r="H30" i="79"/>
  <c r="AS28" i="79"/>
  <c r="R61" i="94" s="1"/>
  <c r="H28" i="79"/>
  <c r="H26" i="79"/>
  <c r="H25" i="79"/>
  <c r="AS24" i="79"/>
  <c r="R49" i="94" s="1"/>
  <c r="H24" i="79"/>
  <c r="P22" i="79"/>
  <c r="AO18" i="79"/>
  <c r="AH18" i="79" s="1"/>
  <c r="AF5" i="79"/>
  <c r="AU4" i="79"/>
  <c r="AS4" i="79"/>
  <c r="C37" i="89"/>
  <c r="C36" i="89"/>
  <c r="C35" i="89"/>
  <c r="C34" i="89"/>
  <c r="H33" i="89"/>
  <c r="AS32" i="89"/>
  <c r="Q62" i="94" s="1"/>
  <c r="H32" i="89"/>
  <c r="AL31" i="89"/>
  <c r="Q60" i="94" s="1"/>
  <c r="R30" i="89"/>
  <c r="P27" i="89" s="1"/>
  <c r="F12" i="89" s="1"/>
  <c r="H24" i="89" s="1"/>
  <c r="H30" i="89"/>
  <c r="AS28" i="89"/>
  <c r="Q61" i="94" s="1"/>
  <c r="H28" i="89"/>
  <c r="H26" i="89"/>
  <c r="H25" i="89"/>
  <c r="AS24" i="89"/>
  <c r="P22" i="89"/>
  <c r="Q59" i="94" s="1"/>
  <c r="AO18" i="89"/>
  <c r="AH18" i="89"/>
  <c r="AF5" i="89"/>
  <c r="AU4" i="89"/>
  <c r="AS4" i="89"/>
  <c r="C37" i="88"/>
  <c r="C36" i="88"/>
  <c r="C35" i="88"/>
  <c r="C34" i="88"/>
  <c r="H33" i="88"/>
  <c r="AS32" i="88"/>
  <c r="P62" i="94" s="1"/>
  <c r="H32" i="88"/>
  <c r="AL31" i="88"/>
  <c r="P60" i="94" s="1"/>
  <c r="R30" i="88"/>
  <c r="P27" i="88" s="1"/>
  <c r="H30" i="88"/>
  <c r="AS28" i="88"/>
  <c r="P61" i="94" s="1"/>
  <c r="H28" i="88"/>
  <c r="AL27" i="88"/>
  <c r="P47" i="94" s="1"/>
  <c r="H26" i="88"/>
  <c r="H25" i="88"/>
  <c r="AS24" i="88"/>
  <c r="P22" i="88"/>
  <c r="Y21" i="88"/>
  <c r="H27" i="88" s="1"/>
  <c r="AO18" i="88"/>
  <c r="AH18" i="88" s="1"/>
  <c r="Y18" i="88" s="1"/>
  <c r="P16" i="88" s="1"/>
  <c r="P58" i="94" s="1"/>
  <c r="F12" i="88"/>
  <c r="H24" i="88" s="1"/>
  <c r="AF5" i="88"/>
  <c r="AU4" i="88"/>
  <c r="AS4" i="88"/>
  <c r="C37" i="87"/>
  <c r="C36" i="87"/>
  <c r="C35" i="87"/>
  <c r="C34" i="87"/>
  <c r="H33" i="87"/>
  <c r="AS32" i="87"/>
  <c r="O62" i="94" s="1"/>
  <c r="H32" i="87"/>
  <c r="AL31" i="87"/>
  <c r="O60" i="94" s="1"/>
  <c r="R30" i="87"/>
  <c r="H30" i="87"/>
  <c r="AS28" i="87"/>
  <c r="O61" i="94" s="1"/>
  <c r="H28" i="87"/>
  <c r="P27" i="87"/>
  <c r="F12" i="87" s="1"/>
  <c r="H24" i="87" s="1"/>
  <c r="H26" i="87"/>
  <c r="H25" i="87"/>
  <c r="AS24" i="87"/>
  <c r="O49" i="94" s="1"/>
  <c r="P22" i="87"/>
  <c r="O59" i="94" s="1"/>
  <c r="AO18" i="87"/>
  <c r="AH18" i="87" s="1"/>
  <c r="AF5" i="87"/>
  <c r="AU4" i="87"/>
  <c r="AS4" i="87"/>
  <c r="C37" i="86"/>
  <c r="C36" i="86"/>
  <c r="C35" i="86"/>
  <c r="C34" i="86"/>
  <c r="H33" i="86"/>
  <c r="AS32" i="86"/>
  <c r="N62" i="94" s="1"/>
  <c r="H32" i="86"/>
  <c r="R30" i="86"/>
  <c r="P27" i="86" s="1"/>
  <c r="F12" i="86" s="1"/>
  <c r="H24" i="86" s="1"/>
  <c r="H30" i="86"/>
  <c r="AS28" i="86"/>
  <c r="N61" i="94" s="1"/>
  <c r="H28" i="86"/>
  <c r="H26" i="86"/>
  <c r="H25" i="86"/>
  <c r="AS24" i="86"/>
  <c r="N49" i="94" s="1"/>
  <c r="P22" i="86"/>
  <c r="N59" i="94" s="1"/>
  <c r="AO18" i="86"/>
  <c r="AH18" i="86"/>
  <c r="AF5" i="86"/>
  <c r="AU4" i="86"/>
  <c r="AS4" i="86"/>
  <c r="C37" i="85"/>
  <c r="C36" i="85"/>
  <c r="C35" i="85"/>
  <c r="C34" i="85"/>
  <c r="H33" i="85"/>
  <c r="AS32" i="85"/>
  <c r="M62" i="94" s="1"/>
  <c r="H32" i="85"/>
  <c r="H31" i="85"/>
  <c r="R30" i="85"/>
  <c r="P27" i="85" s="1"/>
  <c r="H30" i="85"/>
  <c r="AS28" i="85"/>
  <c r="M61" i="94" s="1"/>
  <c r="H28" i="85"/>
  <c r="H26" i="85"/>
  <c r="H25" i="85"/>
  <c r="AS24" i="85"/>
  <c r="M49" i="94" s="1"/>
  <c r="P22" i="85"/>
  <c r="M59" i="94" s="1"/>
  <c r="Y21" i="85"/>
  <c r="H27" i="85" s="1"/>
  <c r="AO18" i="85"/>
  <c r="AH18" i="85"/>
  <c r="Y18" i="85"/>
  <c r="P16" i="85" s="1"/>
  <c r="M58" i="94" s="1"/>
  <c r="AF5" i="85"/>
  <c r="AU4" i="85"/>
  <c r="AS4" i="85"/>
  <c r="C42" i="78"/>
  <c r="C41" i="78"/>
  <c r="C40" i="78"/>
  <c r="C39" i="78"/>
  <c r="H33" i="78"/>
  <c r="AS32" i="78"/>
  <c r="L62" i="94" s="1"/>
  <c r="H32" i="78"/>
  <c r="R30" i="78"/>
  <c r="P27" i="78" s="1"/>
  <c r="F12" i="78" s="1"/>
  <c r="H30" i="78"/>
  <c r="AS28" i="78"/>
  <c r="L61" i="94" s="1"/>
  <c r="H28" i="78"/>
  <c r="H26" i="78"/>
  <c r="H25" i="78"/>
  <c r="AS24" i="78"/>
  <c r="L49" i="94" s="1"/>
  <c r="P22" i="78"/>
  <c r="L59" i="94" s="1"/>
  <c r="AO18" i="78"/>
  <c r="AH18" i="78"/>
  <c r="AL27" i="78" s="1"/>
  <c r="AR6" i="78"/>
  <c r="AF5" i="78"/>
  <c r="AU4" i="78"/>
  <c r="AS4" i="78"/>
  <c r="C37" i="77"/>
  <c r="C36" i="77"/>
  <c r="C35" i="77"/>
  <c r="C34" i="77"/>
  <c r="H33" i="77"/>
  <c r="AS32" i="77"/>
  <c r="K62" i="94" s="1"/>
  <c r="H32" i="77"/>
  <c r="AL31" i="77"/>
  <c r="K60" i="94" s="1"/>
  <c r="R30" i="77"/>
  <c r="H30" i="77"/>
  <c r="AS28" i="77"/>
  <c r="K61" i="94" s="1"/>
  <c r="H28" i="77"/>
  <c r="P27" i="77"/>
  <c r="F12" i="77" s="1"/>
  <c r="H24" i="77" s="1"/>
  <c r="H26" i="77"/>
  <c r="H25" i="77"/>
  <c r="AS24" i="77"/>
  <c r="H31" i="77" s="1"/>
  <c r="P22" i="77"/>
  <c r="K59" i="94" s="1"/>
  <c r="AO18" i="77"/>
  <c r="AH18" i="77" s="1"/>
  <c r="AF5" i="77"/>
  <c r="AU4" i="77"/>
  <c r="AS4" i="77"/>
  <c r="C37" i="76"/>
  <c r="C36" i="76"/>
  <c r="C35" i="76"/>
  <c r="C34" i="76"/>
  <c r="H33" i="76"/>
  <c r="AS32" i="76"/>
  <c r="J62" i="94" s="1"/>
  <c r="H32" i="76"/>
  <c r="AL31" i="76"/>
  <c r="J60" i="94" s="1"/>
  <c r="R30" i="76"/>
  <c r="H30" i="76"/>
  <c r="AS28" i="76"/>
  <c r="J61" i="94" s="1"/>
  <c r="H28" i="76"/>
  <c r="P27" i="76"/>
  <c r="H26" i="76"/>
  <c r="H25" i="76"/>
  <c r="AS24" i="76"/>
  <c r="J49" i="94" s="1"/>
  <c r="P22" i="76"/>
  <c r="J59" i="94" s="1"/>
  <c r="AO18" i="76"/>
  <c r="AH18" i="76"/>
  <c r="AL27" i="76" s="1"/>
  <c r="F12" i="76"/>
  <c r="H24" i="76" s="1"/>
  <c r="AF5" i="76"/>
  <c r="AU4" i="76"/>
  <c r="AS4" i="76"/>
  <c r="C37" i="75"/>
  <c r="C36" i="75"/>
  <c r="C35" i="75"/>
  <c r="C34" i="75"/>
  <c r="H33" i="75"/>
  <c r="AS32" i="75"/>
  <c r="I62" i="94" s="1"/>
  <c r="H32" i="75"/>
  <c r="H31" i="75"/>
  <c r="R30" i="75"/>
  <c r="P27" i="75" s="1"/>
  <c r="H30" i="75"/>
  <c r="AS28" i="75"/>
  <c r="I61" i="94" s="1"/>
  <c r="H28" i="75"/>
  <c r="H26" i="75"/>
  <c r="H25" i="75"/>
  <c r="AS24" i="75"/>
  <c r="I49" i="94" s="1"/>
  <c r="P22" i="75"/>
  <c r="I59" i="94" s="1"/>
  <c r="Y21" i="75"/>
  <c r="H27" i="75" s="1"/>
  <c r="AO18" i="75"/>
  <c r="AH18" i="75"/>
  <c r="Y18" i="75"/>
  <c r="P16" i="75" s="1"/>
  <c r="I58" i="94" s="1"/>
  <c r="AF5" i="75"/>
  <c r="AU4" i="75"/>
  <c r="AS4" i="75"/>
  <c r="C37" i="74"/>
  <c r="C36" i="74"/>
  <c r="C35" i="74"/>
  <c r="C34" i="74"/>
  <c r="H33" i="74"/>
  <c r="AS32" i="74"/>
  <c r="H62" i="94" s="1"/>
  <c r="H32" i="74"/>
  <c r="AL31" i="74"/>
  <c r="H60" i="94" s="1"/>
  <c r="R30" i="74"/>
  <c r="H30" i="74"/>
  <c r="AS28" i="74"/>
  <c r="H61" i="94" s="1"/>
  <c r="H28" i="74"/>
  <c r="P27" i="74"/>
  <c r="F12" i="74" s="1"/>
  <c r="H24" i="74" s="1"/>
  <c r="H26" i="74"/>
  <c r="H25" i="74"/>
  <c r="AS24" i="74"/>
  <c r="H49" i="94" s="1"/>
  <c r="P22" i="74"/>
  <c r="H59" i="94" s="1"/>
  <c r="AO18" i="74"/>
  <c r="AH18" i="74" s="1"/>
  <c r="AF5" i="74"/>
  <c r="AU4" i="74"/>
  <c r="AS4" i="74"/>
  <c r="C37" i="2"/>
  <c r="C36" i="2"/>
  <c r="C35" i="2"/>
  <c r="C34" i="2"/>
  <c r="H33" i="2"/>
  <c r="AS32" i="2"/>
  <c r="G62" i="94" s="1"/>
  <c r="H32" i="2"/>
  <c r="AL31" i="2"/>
  <c r="G60" i="94" s="1"/>
  <c r="H31" i="2"/>
  <c r="R30" i="2"/>
  <c r="H30" i="2"/>
  <c r="AS28" i="2"/>
  <c r="G61" i="94" s="1"/>
  <c r="H28" i="2"/>
  <c r="P27" i="2"/>
  <c r="H26" i="2"/>
  <c r="H25" i="2"/>
  <c r="AS24" i="2"/>
  <c r="G49" i="94" s="1"/>
  <c r="P22" i="2"/>
  <c r="G59" i="94" s="1"/>
  <c r="AO18" i="2"/>
  <c r="AH18" i="2"/>
  <c r="Y18" i="2" s="1"/>
  <c r="F12" i="2"/>
  <c r="H24" i="2" s="1"/>
  <c r="AF5" i="2"/>
  <c r="AU4" i="2"/>
  <c r="AS4" i="2"/>
  <c r="A28" i="95"/>
  <c r="Y18" i="74" l="1"/>
  <c r="AL27" i="74"/>
  <c r="F12" i="75"/>
  <c r="H24" i="75" s="1"/>
  <c r="AL27" i="75"/>
  <c r="AL27" i="85"/>
  <c r="F12" i="85"/>
  <c r="H24" i="85" s="1"/>
  <c r="AL27" i="87"/>
  <c r="Y18" i="87"/>
  <c r="V17" i="94"/>
  <c r="V12" i="94"/>
  <c r="V18" i="94"/>
  <c r="V10" i="94"/>
  <c r="V13" i="94"/>
  <c r="V11" i="94"/>
  <c r="L47" i="94"/>
  <c r="H29" i="78"/>
  <c r="AL31" i="78"/>
  <c r="L60" i="94" s="1"/>
  <c r="H37" i="78"/>
  <c r="H36" i="78"/>
  <c r="H24" i="78"/>
  <c r="AL27" i="77"/>
  <c r="Y18" i="77"/>
  <c r="K16" i="94"/>
  <c r="K11" i="94"/>
  <c r="K14" i="94"/>
  <c r="K17" i="94"/>
  <c r="K9" i="94"/>
  <c r="K63" i="94" s="1"/>
  <c r="K12" i="94"/>
  <c r="K18" i="94"/>
  <c r="K10" i="94"/>
  <c r="K15" i="94"/>
  <c r="K13" i="94"/>
  <c r="S16" i="94"/>
  <c r="S11" i="94"/>
  <c r="S14" i="94"/>
  <c r="S17" i="94"/>
  <c r="S9" i="94"/>
  <c r="S63" i="94" s="1"/>
  <c r="S12" i="94"/>
  <c r="S18" i="94"/>
  <c r="S10" i="94"/>
  <c r="S13" i="94"/>
  <c r="S15" i="94"/>
  <c r="AL27" i="86"/>
  <c r="U14" i="94"/>
  <c r="U17" i="94"/>
  <c r="U9" i="94"/>
  <c r="U63" i="94" s="1"/>
  <c r="U12" i="94"/>
  <c r="U15" i="94"/>
  <c r="U18" i="94"/>
  <c r="U10" i="94"/>
  <c r="U16" i="94"/>
  <c r="U11" i="94"/>
  <c r="U13" i="94"/>
  <c r="J47" i="94"/>
  <c r="H29" i="76"/>
  <c r="P16" i="2"/>
  <c r="G58" i="94" s="1"/>
  <c r="Y21" i="2"/>
  <c r="H27" i="2" s="1"/>
  <c r="M17" i="94"/>
  <c r="M12" i="94"/>
  <c r="M18" i="94"/>
  <c r="M10" i="94"/>
  <c r="M13" i="94"/>
  <c r="M11" i="94"/>
  <c r="AA23" i="94"/>
  <c r="N17" i="94"/>
  <c r="N12" i="94"/>
  <c r="N18" i="94"/>
  <c r="N10" i="94"/>
  <c r="N13" i="94"/>
  <c r="N11" i="94"/>
  <c r="I18" i="94"/>
  <c r="I10" i="94"/>
  <c r="I13" i="94"/>
  <c r="I16" i="94"/>
  <c r="I11" i="94"/>
  <c r="I14" i="94"/>
  <c r="I12" i="94"/>
  <c r="Q18" i="94"/>
  <c r="Q10" i="94"/>
  <c r="Q13" i="94"/>
  <c r="Q16" i="94"/>
  <c r="Q11" i="94"/>
  <c r="Q14" i="94"/>
  <c r="Q12" i="94"/>
  <c r="Y18" i="94"/>
  <c r="Y10" i="94"/>
  <c r="Y13" i="94"/>
  <c r="Y16" i="94"/>
  <c r="Y11" i="94"/>
  <c r="Y14" i="94"/>
  <c r="Y12" i="94"/>
  <c r="Y21" i="81"/>
  <c r="H27" i="81" s="1"/>
  <c r="P16" i="81"/>
  <c r="S58" i="94" s="1"/>
  <c r="AL27" i="84"/>
  <c r="Y18" i="84"/>
  <c r="AL27" i="82"/>
  <c r="V63" i="94"/>
  <c r="Q15" i="94"/>
  <c r="AA22" i="94"/>
  <c r="L27" i="94"/>
  <c r="T27" i="94"/>
  <c r="AA24" i="94"/>
  <c r="AA37" i="94"/>
  <c r="G36" i="94"/>
  <c r="AA39" i="94"/>
  <c r="P19" i="94"/>
  <c r="R19" i="94"/>
  <c r="AS17" i="78"/>
  <c r="H29" i="88"/>
  <c r="AL27" i="89"/>
  <c r="Y9" i="94"/>
  <c r="Y63" i="94" s="1"/>
  <c r="N27" i="94"/>
  <c r="V27" i="94"/>
  <c r="AA28" i="94"/>
  <c r="L42" i="94"/>
  <c r="L41" i="94" s="1"/>
  <c r="L19" i="94" s="1"/>
  <c r="T42" i="94"/>
  <c r="T41" i="94" s="1"/>
  <c r="T19" i="94" s="1"/>
  <c r="AA44" i="94"/>
  <c r="AA46" i="94"/>
  <c r="AA43" i="94"/>
  <c r="Y18" i="76"/>
  <c r="Y18" i="78"/>
  <c r="Y18" i="86"/>
  <c r="H31" i="87"/>
  <c r="AL27" i="91"/>
  <c r="AL27" i="92"/>
  <c r="Y18" i="92"/>
  <c r="M63" i="94"/>
  <c r="I15" i="94"/>
  <c r="Y17" i="94"/>
  <c r="O12" i="94"/>
  <c r="O15" i="94"/>
  <c r="O18" i="94"/>
  <c r="O10" i="94"/>
  <c r="O13" i="94"/>
  <c r="O16" i="94"/>
  <c r="O14" i="94"/>
  <c r="H26" i="94"/>
  <c r="P26" i="94"/>
  <c r="P27" i="94" s="1"/>
  <c r="X26" i="94"/>
  <c r="X27" i="94" s="1"/>
  <c r="J36" i="94"/>
  <c r="J35" i="94" s="1"/>
  <c r="J26" i="94" s="1"/>
  <c r="J27" i="94" s="1"/>
  <c r="R36" i="94"/>
  <c r="R35" i="94" s="1"/>
  <c r="R26" i="94" s="1"/>
  <c r="Z36" i="94"/>
  <c r="Z35" i="94" s="1"/>
  <c r="Z26" i="94" s="1"/>
  <c r="Z27" i="94" s="1"/>
  <c r="X19" i="94"/>
  <c r="AL27" i="2"/>
  <c r="Y21" i="91"/>
  <c r="H27" i="91" s="1"/>
  <c r="AL27" i="83"/>
  <c r="Y18" i="83"/>
  <c r="N63" i="94"/>
  <c r="Y15" i="94"/>
  <c r="H27" i="94"/>
  <c r="AA25" i="94"/>
  <c r="AA38" i="94"/>
  <c r="AA40" i="94"/>
  <c r="Z19" i="94"/>
  <c r="P16" i="82"/>
  <c r="U58" i="94" s="1"/>
  <c r="Y21" i="82"/>
  <c r="H27" i="82" s="1"/>
  <c r="S47" i="94"/>
  <c r="AL31" i="81"/>
  <c r="S60" i="94" s="1"/>
  <c r="H31" i="78"/>
  <c r="H31" i="86"/>
  <c r="H31" i="88"/>
  <c r="P49" i="94"/>
  <c r="AA49" i="94" s="1"/>
  <c r="Q49" i="94"/>
  <c r="H31" i="89"/>
  <c r="AL27" i="80"/>
  <c r="Y18" i="90"/>
  <c r="AL27" i="90"/>
  <c r="W12" i="94"/>
  <c r="W15" i="94"/>
  <c r="W18" i="94"/>
  <c r="W10" i="94"/>
  <c r="W13" i="94"/>
  <c r="W16" i="94"/>
  <c r="W14" i="94"/>
  <c r="I27" i="94"/>
  <c r="Q27" i="94"/>
  <c r="Y27" i="94"/>
  <c r="H19" i="94"/>
  <c r="AL27" i="79"/>
  <c r="Y18" i="79"/>
  <c r="H31" i="76"/>
  <c r="H31" i="74"/>
  <c r="Y49" i="94"/>
  <c r="H31" i="83"/>
  <c r="Q9" i="94"/>
  <c r="Q63" i="94" s="1"/>
  <c r="AA20" i="94"/>
  <c r="R27" i="94"/>
  <c r="AA33" i="94"/>
  <c r="J19" i="94"/>
  <c r="AA45" i="94"/>
  <c r="G42" i="94"/>
  <c r="Y18" i="89"/>
  <c r="H31" i="92"/>
  <c r="W49" i="94"/>
  <c r="X49" i="94"/>
  <c r="P16" i="87" l="1"/>
  <c r="O58" i="94" s="1"/>
  <c r="Y21" i="87"/>
  <c r="H27" i="87" s="1"/>
  <c r="AA42" i="94"/>
  <c r="G41" i="94"/>
  <c r="Y21" i="83"/>
  <c r="H27" i="83" s="1"/>
  <c r="P16" i="83"/>
  <c r="Y58" i="94" s="1"/>
  <c r="L11" i="94"/>
  <c r="L17" i="94"/>
  <c r="L12" i="94"/>
  <c r="L13" i="94"/>
  <c r="L18" i="94"/>
  <c r="L10" i="94"/>
  <c r="Y21" i="77"/>
  <c r="H27" i="77" s="1"/>
  <c r="P16" i="77"/>
  <c r="K58" i="94" s="1"/>
  <c r="O47" i="94"/>
  <c r="H29" i="87"/>
  <c r="H18" i="94"/>
  <c r="H10" i="94"/>
  <c r="H13" i="94"/>
  <c r="H11" i="94"/>
  <c r="H17" i="94"/>
  <c r="H12" i="94"/>
  <c r="H63" i="94"/>
  <c r="Z13" i="94"/>
  <c r="Z11" i="94"/>
  <c r="Z17" i="94"/>
  <c r="Z12" i="94"/>
  <c r="Z63" i="94"/>
  <c r="Z18" i="94"/>
  <c r="Z10" i="94"/>
  <c r="T11" i="94"/>
  <c r="T17" i="94"/>
  <c r="T12" i="94"/>
  <c r="T13" i="94"/>
  <c r="T18" i="94"/>
  <c r="T10" i="94"/>
  <c r="J13" i="94"/>
  <c r="J16" i="94"/>
  <c r="J11" i="94"/>
  <c r="J14" i="94"/>
  <c r="J17" i="94"/>
  <c r="J9" i="94"/>
  <c r="J63" i="94" s="1"/>
  <c r="J15" i="94"/>
  <c r="J18" i="94"/>
  <c r="J10" i="94"/>
  <c r="J12" i="94"/>
  <c r="H29" i="90"/>
  <c r="W47" i="94"/>
  <c r="Y21" i="78"/>
  <c r="H27" i="78" s="1"/>
  <c r="P16" i="78"/>
  <c r="L58" i="94" s="1"/>
  <c r="P15" i="94"/>
  <c r="P18" i="94"/>
  <c r="P10" i="94"/>
  <c r="P13" i="94"/>
  <c r="P16" i="94"/>
  <c r="P11" i="94"/>
  <c r="P17" i="94"/>
  <c r="P9" i="94"/>
  <c r="P63" i="94" s="1"/>
  <c r="P14" i="94"/>
  <c r="P12" i="94"/>
  <c r="N47" i="94"/>
  <c r="AL31" i="86"/>
  <c r="N60" i="94" s="1"/>
  <c r="H29" i="86"/>
  <c r="AL31" i="85"/>
  <c r="M60" i="94" s="1"/>
  <c r="H29" i="85"/>
  <c r="M47" i="94"/>
  <c r="Y21" i="86"/>
  <c r="H27" i="86" s="1"/>
  <c r="P16" i="86"/>
  <c r="N58" i="94" s="1"/>
  <c r="P16" i="90"/>
  <c r="W58" i="94" s="1"/>
  <c r="Y21" i="90"/>
  <c r="H27" i="90" s="1"/>
  <c r="G47" i="94"/>
  <c r="H29" i="2"/>
  <c r="Y21" i="76"/>
  <c r="H27" i="76" s="1"/>
  <c r="P16" i="76"/>
  <c r="J58" i="94" s="1"/>
  <c r="I47" i="94"/>
  <c r="AL31" i="75"/>
  <c r="I60" i="94" s="1"/>
  <c r="H29" i="75"/>
  <c r="X47" i="94"/>
  <c r="H29" i="91"/>
  <c r="H29" i="80"/>
  <c r="V47" i="94"/>
  <c r="AL31" i="80"/>
  <c r="V60" i="94" s="1"/>
  <c r="X15" i="94"/>
  <c r="X18" i="94"/>
  <c r="X10" i="94"/>
  <c r="X13" i="94"/>
  <c r="X16" i="94"/>
  <c r="X11" i="94"/>
  <c r="X17" i="94"/>
  <c r="X9" i="94"/>
  <c r="X63" i="94" s="1"/>
  <c r="X12" i="94"/>
  <c r="X14" i="94"/>
  <c r="AA36" i="94"/>
  <c r="G35" i="94"/>
  <c r="H29" i="82"/>
  <c r="U47" i="94"/>
  <c r="Y47" i="94"/>
  <c r="H29" i="83"/>
  <c r="R13" i="94"/>
  <c r="R16" i="94"/>
  <c r="R11" i="94"/>
  <c r="R14" i="94"/>
  <c r="R17" i="94"/>
  <c r="R9" i="94"/>
  <c r="R63" i="94" s="1"/>
  <c r="R15" i="94"/>
  <c r="R18" i="94"/>
  <c r="R10" i="94"/>
  <c r="R12" i="94"/>
  <c r="Y21" i="79"/>
  <c r="H27" i="79" s="1"/>
  <c r="P16" i="79"/>
  <c r="R58" i="94" s="1"/>
  <c r="Y21" i="92"/>
  <c r="H27" i="92" s="1"/>
  <c r="P16" i="92"/>
  <c r="Z58" i="94" s="1"/>
  <c r="L63" i="94"/>
  <c r="Y21" i="84"/>
  <c r="H27" i="84" s="1"/>
  <c r="P16" i="84"/>
  <c r="T58" i="94" s="1"/>
  <c r="T63" i="94"/>
  <c r="H47" i="94"/>
  <c r="H29" i="74"/>
  <c r="Y21" i="89"/>
  <c r="H27" i="89" s="1"/>
  <c r="P16" i="89"/>
  <c r="Q58" i="94" s="1"/>
  <c r="K47" i="94"/>
  <c r="H29" i="77"/>
  <c r="R47" i="94"/>
  <c r="H29" i="79"/>
  <c r="Z47" i="94"/>
  <c r="AL31" i="92"/>
  <c r="Z60" i="94" s="1"/>
  <c r="H29" i="92"/>
  <c r="Q47" i="94"/>
  <c r="H29" i="89"/>
  <c r="T47" i="94"/>
  <c r="H29" i="84"/>
  <c r="AL31" i="84"/>
  <c r="T60" i="94" s="1"/>
  <c r="P16" i="74"/>
  <c r="H58" i="94" s="1"/>
  <c r="Y21" i="74"/>
  <c r="H27" i="74" s="1"/>
  <c r="AA47" i="94" l="1"/>
  <c r="G26" i="94"/>
  <c r="AA35" i="94"/>
  <c r="G19" i="94"/>
  <c r="AA41" i="94"/>
  <c r="G12" i="94" l="1"/>
  <c r="AA19" i="94"/>
  <c r="G15" i="94"/>
  <c r="AA15" i="94" s="1"/>
  <c r="M64" i="95" s="1"/>
  <c r="M41" i="98" s="1"/>
  <c r="G18" i="94"/>
  <c r="AA18" i="94" s="1"/>
  <c r="M67" i="95" s="1"/>
  <c r="M44" i="98" s="1"/>
  <c r="G10" i="94"/>
  <c r="AA10" i="94" s="1"/>
  <c r="H64" i="95" s="1"/>
  <c r="H41" i="98" s="1"/>
  <c r="G13" i="94"/>
  <c r="AA13" i="94" s="1"/>
  <c r="H67" i="95" s="1"/>
  <c r="H44" i="98" s="1"/>
  <c r="G16" i="94"/>
  <c r="AA16" i="94" s="1"/>
  <c r="M65" i="95" s="1"/>
  <c r="M42" i="98" s="1"/>
  <c r="G14" i="94"/>
  <c r="AA14" i="94" s="1"/>
  <c r="M63" i="95" s="1"/>
  <c r="M40" i="98" s="1"/>
  <c r="G17" i="94"/>
  <c r="AA17" i="94" s="1"/>
  <c r="M66" i="95" s="1"/>
  <c r="M43" i="98" s="1"/>
  <c r="G11" i="94"/>
  <c r="AA11" i="94" s="1"/>
  <c r="H65" i="95" s="1"/>
  <c r="H42" i="98" s="1"/>
  <c r="G9" i="94"/>
  <c r="AA26" i="94"/>
  <c r="G27" i="94"/>
  <c r="AA27" i="94" s="1"/>
  <c r="G63" i="94" l="1"/>
  <c r="AA9" i="94"/>
  <c r="AA12" i="94"/>
  <c r="H66" i="95" s="1"/>
  <c r="H43" i="98" s="1"/>
  <c r="AA63" i="94" l="1"/>
  <c r="H63" i="95"/>
  <c r="H40" i="9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rgb="FF000000"/>
            <rFont val="ＭＳ Ｐゴシック"/>
            <family val="3"/>
            <charset val="128"/>
          </rPr>
          <t>説明文が表示されます</t>
        </r>
      </text>
    </comment>
    <comment ref="N28" authorId="0" shapeId="0" xr:uid="{00000000-0006-0000-0000-000002000000}">
      <text>
        <r>
          <rPr>
            <b/>
            <sz val="10"/>
            <color rgb="FF000000"/>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rgb="FF000000"/>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00000000-0006-0000-0000-000005000000}">
      <text>
        <r>
          <rPr>
            <b/>
            <sz val="11"/>
            <color rgb="FF000000"/>
            <rFont val="ＭＳ Ｐゴシック"/>
            <family val="3"/>
            <charset val="128"/>
          </rPr>
          <t xml:space="preserve">産業分類をメニューから選んでください。
</t>
        </r>
      </text>
    </comment>
    <comment ref="L52" authorId="0" shapeId="0" xr:uid="{00000000-0006-0000-0000-000006000000}">
      <text>
        <r>
          <rPr>
            <b/>
            <sz val="11"/>
            <color rgb="FF000000"/>
            <rFont val="ＭＳ Ｐゴシック"/>
            <family val="3"/>
            <charset val="128"/>
          </rPr>
          <t>事業の種類を具体的に記載してください。</t>
        </r>
      </text>
    </comment>
    <comment ref="H63" authorId="0" shapeId="0" xr:uid="{00000000-0006-0000-0000-000007000000}">
      <text>
        <r>
          <rPr>
            <b/>
            <sz val="11"/>
            <color rgb="FF000000"/>
            <rFont val="ＭＳ Ｐゴシック"/>
            <family val="3"/>
            <charset val="128"/>
          </rPr>
          <t>種類ごとのシートから自動的に計算されます。</t>
        </r>
      </text>
    </comment>
    <comment ref="M63" authorId="0" shapeId="0" xr:uid="{00000000-0006-0000-0000-000008000000}">
      <text>
        <r>
          <rPr>
            <b/>
            <sz val="11"/>
            <color rgb="FF000000"/>
            <rFont val="ＭＳ Ｐゴシック"/>
            <family val="3"/>
            <charset val="128"/>
          </rPr>
          <t>種類ごとのシートから自動的に計算されます。</t>
        </r>
      </text>
    </comment>
    <comment ref="H64" authorId="0" shapeId="0" xr:uid="{00000000-0006-0000-0000-000009000000}">
      <text>
        <r>
          <rPr>
            <b/>
            <sz val="11"/>
            <color rgb="FF000000"/>
            <rFont val="ＭＳ Ｐゴシック"/>
            <family val="3"/>
            <charset val="128"/>
          </rPr>
          <t>種類ごとのシートから自動的に計算されます。</t>
        </r>
      </text>
    </comment>
    <comment ref="M64" authorId="0" shapeId="0" xr:uid="{00000000-0006-0000-0000-00000A000000}">
      <text>
        <r>
          <rPr>
            <b/>
            <sz val="11"/>
            <color rgb="FF000000"/>
            <rFont val="ＭＳ Ｐゴシック"/>
            <family val="3"/>
            <charset val="128"/>
          </rPr>
          <t>種類ごとのシートから自動的に計算されます。</t>
        </r>
      </text>
    </comment>
    <comment ref="H65" authorId="0" shapeId="0" xr:uid="{00000000-0006-0000-0000-00000B000000}">
      <text>
        <r>
          <rPr>
            <b/>
            <sz val="11"/>
            <color rgb="FF000000"/>
            <rFont val="ＭＳ Ｐゴシック"/>
            <family val="3"/>
            <charset val="128"/>
          </rPr>
          <t>種類ごとのシートから自動的に計算されます。</t>
        </r>
      </text>
    </comment>
    <comment ref="M65" authorId="0" shapeId="0" xr:uid="{00000000-0006-0000-0000-00000C000000}">
      <text>
        <r>
          <rPr>
            <b/>
            <sz val="11"/>
            <color rgb="FF000000"/>
            <rFont val="ＭＳ Ｐゴシック"/>
            <family val="3"/>
            <charset val="128"/>
          </rPr>
          <t>種類ごとのシートから自動的に計算されます。</t>
        </r>
      </text>
    </comment>
    <comment ref="H66" authorId="0" shapeId="0" xr:uid="{00000000-0006-0000-0000-00000D000000}">
      <text>
        <r>
          <rPr>
            <b/>
            <sz val="11"/>
            <color rgb="FF000000"/>
            <rFont val="ＭＳ Ｐゴシック"/>
            <family val="3"/>
            <charset val="128"/>
          </rPr>
          <t>種類ごとのシートから自動的に計算されます。</t>
        </r>
      </text>
    </comment>
    <comment ref="M66" authorId="0" shapeId="0" xr:uid="{00000000-0006-0000-0000-00000E000000}">
      <text>
        <r>
          <rPr>
            <b/>
            <sz val="11"/>
            <color rgb="FF000000"/>
            <rFont val="ＭＳ Ｐゴシック"/>
            <family val="3"/>
            <charset val="128"/>
          </rPr>
          <t>種類ごとのシートから自動的に計算されます。</t>
        </r>
      </text>
    </comment>
    <comment ref="H67" authorId="0" shapeId="0" xr:uid="{00000000-0006-0000-0000-00000F000000}">
      <text>
        <r>
          <rPr>
            <b/>
            <sz val="11"/>
            <color rgb="FF000000"/>
            <rFont val="ＭＳ Ｐゴシック"/>
            <family val="3"/>
            <charset val="128"/>
          </rPr>
          <t>種類ごとのシートから自動的に計算されます。</t>
        </r>
      </text>
    </comment>
    <comment ref="M67" authorId="0" shapeId="0" xr:uid="{00000000-0006-0000-0000-00001000000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rgb="FF000000"/>
            <rFont val="ＭＳ Ｐゴシック"/>
            <family val="3"/>
            <charset val="128"/>
          </rPr>
          <t>「表紙」シートで選択された○印が自動的に反映されます。</t>
        </r>
      </text>
    </comment>
    <comment ref="AU4" authorId="0" shapeId="0" xr:uid="{00000000-0006-0000-0900-000002000000}">
      <text>
        <r>
          <rPr>
            <sz val="10"/>
            <color rgb="FF000000"/>
            <rFont val="ＭＳ Ｐゴシック"/>
            <family val="3"/>
            <charset val="128"/>
          </rPr>
          <t>「表紙」シートで選択された○印が自動的に反映されます。</t>
        </r>
      </text>
    </comment>
    <comment ref="AF5" authorId="0" shapeId="0" xr:uid="{00000000-0006-0000-09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9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rgb="FF000000"/>
            <rFont val="ＭＳ Ｐゴシック"/>
            <family val="3"/>
            <charset val="128"/>
          </rPr>
          <t>同上</t>
        </r>
      </text>
    </comment>
    <comment ref="P18" authorId="0" shapeId="0" xr:uid="{00000000-0006-0000-09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rgb="FF000000"/>
            <rFont val="ＭＳ Ｐゴシック"/>
            <family val="3"/>
            <charset val="128"/>
          </rPr>
          <t>⑧、⑨、※3及びｂの合計から自動的に計算されます。</t>
        </r>
      </text>
    </comment>
    <comment ref="AH18" authorId="0" shapeId="0" xr:uid="{00000000-0006-0000-0900-00000F000000}">
      <text>
        <r>
          <rPr>
            <sz val="9"/>
            <color rgb="FF000000"/>
            <rFont val="ＭＳ Ｐゴシック"/>
            <family val="3"/>
            <charset val="128"/>
          </rPr>
          <t>右にあるｂ-1およびｂ-2から、自動的に計算されます。</t>
        </r>
      </text>
    </comment>
    <comment ref="AO18" authorId="0" shapeId="0" xr:uid="{00000000-0006-0000-0900-000010000000}">
      <text>
        <r>
          <rPr>
            <sz val="9"/>
            <color rgb="FF000000"/>
            <rFont val="ＭＳ Ｐゴシック"/>
            <family val="3"/>
            <charset val="128"/>
          </rPr>
          <t>右側にある3つの委託目的別内訳量から、自動的に計算されます。</t>
        </r>
      </text>
    </comment>
    <comment ref="AU18" authorId="0" shapeId="0" xr:uid="{00000000-0006-0000-0900-000011000000}">
      <text>
        <r>
          <rPr>
            <sz val="9"/>
            <color rgb="FF000000"/>
            <rFont val="ＭＳ Ｐゴシック"/>
            <family val="3"/>
            <charset val="128"/>
          </rPr>
          <t>同上</t>
        </r>
      </text>
    </comment>
    <comment ref="P21" authorId="0" shapeId="0" xr:uid="{00000000-0006-0000-09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9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rgb="FF000000"/>
            <rFont val="ＭＳ Ｐゴシック"/>
            <family val="3"/>
            <charset val="128"/>
          </rPr>
          <t>右上のフローから、自動的に計算されます。</t>
        </r>
      </text>
    </comment>
    <comment ref="P24" authorId="0" shapeId="0" xr:uid="{00000000-0006-0000-09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9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rgb="FF000000"/>
            <rFont val="ＭＳ Ｐゴシック"/>
            <family val="3"/>
            <charset val="128"/>
          </rPr>
          <t>右上のフローから、自動的に計算されます。</t>
        </r>
      </text>
    </comment>
    <comment ref="D26" authorId="0" shapeId="0" xr:uid="{00000000-0006-0000-09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rgb="FF000000"/>
            <rFont val="ＭＳ Ｐゴシック"/>
            <family val="3"/>
            <charset val="128"/>
          </rPr>
          <t>右上のフローから、自動的に計算されます。</t>
        </r>
      </text>
    </comment>
    <comment ref="D27" authorId="0" shapeId="0" xr:uid="{00000000-0006-0000-09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rgb="FF000000"/>
            <rFont val="ＭＳ Ｐゴシック"/>
            <family val="3"/>
            <charset val="128"/>
          </rPr>
          <t>右上のフローから、自動的に計算されます。</t>
        </r>
      </text>
    </comment>
    <comment ref="P27" authorId="0" shapeId="0" xr:uid="{00000000-0006-0000-0900-00001F000000}">
      <text>
        <r>
          <rPr>
            <sz val="9"/>
            <color rgb="FF000000"/>
            <rFont val="ＭＳ Ｐゴシック"/>
            <family val="3"/>
            <charset val="128"/>
          </rPr>
          <t>下にあるＢ-1およびＢ-2から、自動的に計算されます。</t>
        </r>
      </text>
    </comment>
    <comment ref="AL27" authorId="0" shapeId="0" xr:uid="{00000000-0006-0000-0900-000020000000}">
      <text>
        <r>
          <rPr>
            <sz val="9"/>
            <color rgb="FF000000"/>
            <rFont val="ＭＳ Ｐゴシック"/>
            <family val="3"/>
            <charset val="128"/>
          </rPr>
          <t>Ｂとｂの合計が自動的に計算されます。</t>
        </r>
      </text>
    </comment>
    <comment ref="AS27" authorId="0" shapeId="0" xr:uid="{00000000-0006-0000-09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9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rgb="FF000000"/>
            <rFont val="ＭＳ Ｐゴシック"/>
            <family val="3"/>
            <charset val="128"/>
          </rPr>
          <t>右上のフローから、自動的に計算されます。</t>
        </r>
      </text>
    </comment>
    <comment ref="AA28" authorId="0" shapeId="0" xr:uid="{00000000-0006-0000-09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9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rgb="FF000000"/>
            <rFont val="ＭＳ Ｐゴシック"/>
            <family val="3"/>
            <charset val="128"/>
          </rPr>
          <t>右上のフローから、自動的に計算されます。</t>
        </r>
      </text>
    </comment>
    <comment ref="AA29" authorId="0" shapeId="0" xr:uid="{00000000-0006-0000-0900-000027000000}">
      <text>
        <r>
          <rPr>
            <sz val="9"/>
            <color rgb="FF000000"/>
            <rFont val="ＭＳ Ｐゴシック"/>
            <family val="3"/>
            <charset val="128"/>
          </rPr>
          <t>同上</t>
        </r>
      </text>
    </comment>
    <comment ref="D30" authorId="0" shapeId="0" xr:uid="{00000000-0006-0000-09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rgb="FF000000"/>
            <rFont val="ＭＳ Ｐゴシック"/>
            <family val="3"/>
            <charset val="128"/>
          </rPr>
          <t>右上のフローから、自動的に計算されます。</t>
        </r>
      </text>
    </comment>
    <comment ref="R30" authorId="0" shapeId="0" xr:uid="{00000000-0006-0000-0900-00002A000000}">
      <text>
        <r>
          <rPr>
            <sz val="9"/>
            <color rgb="FF000000"/>
            <rFont val="ＭＳ Ｐゴシック"/>
            <family val="3"/>
            <charset val="128"/>
          </rPr>
          <t>右側にある3つの委託目的別内訳量から、自動的に計算されます。</t>
        </r>
      </text>
    </comment>
    <comment ref="AA30" authorId="0" shapeId="0" xr:uid="{00000000-0006-0000-0900-00002B000000}">
      <text>
        <r>
          <rPr>
            <sz val="9"/>
            <color rgb="FF000000"/>
            <rFont val="ＭＳ Ｐゴシック"/>
            <family val="3"/>
            <charset val="128"/>
          </rPr>
          <t>同上</t>
        </r>
      </text>
    </comment>
    <comment ref="AL30" authorId="0" shapeId="0" xr:uid="{00000000-0006-0000-09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9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rgb="FF000000"/>
            <rFont val="ＭＳ Ｐゴシック"/>
            <family val="3"/>
            <charset val="128"/>
          </rPr>
          <t>右上のフローから、自動的に計算されます。</t>
        </r>
      </text>
    </comment>
    <comment ref="AS31" authorId="0" shapeId="0" xr:uid="{00000000-0006-0000-09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9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rgb="FF000000"/>
            <rFont val="ＭＳ Ｐゴシック"/>
            <family val="3"/>
            <charset val="128"/>
          </rPr>
          <t>右上のフローから、自動的に計算されます。</t>
        </r>
      </text>
    </comment>
    <comment ref="D33" authorId="0" shapeId="0" xr:uid="{00000000-0006-0000-09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rgb="FF000000"/>
            <rFont val="ＭＳ Ｐゴシック"/>
            <family val="3"/>
            <charset val="128"/>
          </rPr>
          <t>右上のフローから、自動的に計算されます。</t>
        </r>
      </text>
    </comment>
    <comment ref="R33" authorId="0" shapeId="0" xr:uid="{00000000-0006-0000-09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rgb="FF000000"/>
            <rFont val="ＭＳ Ｐゴシック"/>
            <family val="3"/>
            <charset val="128"/>
          </rPr>
          <t>「表紙」シートで選択された○印が自動的に反映されます。</t>
        </r>
      </text>
    </comment>
    <comment ref="AU4" authorId="0" shapeId="0" xr:uid="{00000000-0006-0000-0A00-000002000000}">
      <text>
        <r>
          <rPr>
            <sz val="10"/>
            <color rgb="FF000000"/>
            <rFont val="ＭＳ Ｐゴシック"/>
            <family val="3"/>
            <charset val="128"/>
          </rPr>
          <t>「表紙」シートで選択された○印が自動的に反映されます。</t>
        </r>
      </text>
    </comment>
    <comment ref="AF5" authorId="0" shapeId="0" xr:uid="{00000000-0006-0000-0A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A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rgb="FF000000"/>
            <rFont val="ＭＳ Ｐゴシック"/>
            <family val="3"/>
            <charset val="128"/>
          </rPr>
          <t>同上</t>
        </r>
      </text>
    </comment>
    <comment ref="P18" authorId="0" shapeId="0" xr:uid="{00000000-0006-0000-0A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rgb="FF000000"/>
            <rFont val="ＭＳ Ｐゴシック"/>
            <family val="3"/>
            <charset val="128"/>
          </rPr>
          <t>⑧、⑨、※3及びｂの合計から自動的に計算されます。</t>
        </r>
      </text>
    </comment>
    <comment ref="AH18" authorId="0" shapeId="0" xr:uid="{00000000-0006-0000-0A00-00000F000000}">
      <text>
        <r>
          <rPr>
            <sz val="9"/>
            <color rgb="FF000000"/>
            <rFont val="ＭＳ Ｐゴシック"/>
            <family val="3"/>
            <charset val="128"/>
          </rPr>
          <t>右にあるｂ-1およびｂ-2から、自動的に計算されます。</t>
        </r>
      </text>
    </comment>
    <comment ref="AO18" authorId="0" shapeId="0" xr:uid="{00000000-0006-0000-0A00-000010000000}">
      <text>
        <r>
          <rPr>
            <sz val="9"/>
            <color rgb="FF000000"/>
            <rFont val="ＭＳ Ｐゴシック"/>
            <family val="3"/>
            <charset val="128"/>
          </rPr>
          <t>右側にある3つの委託目的別内訳量から、自動的に計算されます。</t>
        </r>
      </text>
    </comment>
    <comment ref="AU18" authorId="0" shapeId="0" xr:uid="{00000000-0006-0000-0A00-000011000000}">
      <text>
        <r>
          <rPr>
            <sz val="9"/>
            <color rgb="FF000000"/>
            <rFont val="ＭＳ Ｐゴシック"/>
            <family val="3"/>
            <charset val="128"/>
          </rPr>
          <t>同上</t>
        </r>
      </text>
    </comment>
    <comment ref="P21" authorId="0" shapeId="0" xr:uid="{00000000-0006-0000-0A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A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rgb="FF000000"/>
            <rFont val="ＭＳ Ｐゴシック"/>
            <family val="3"/>
            <charset val="128"/>
          </rPr>
          <t>右上のフローから、自動的に計算されます。</t>
        </r>
      </text>
    </comment>
    <comment ref="P24" authorId="0" shapeId="0" xr:uid="{00000000-0006-0000-0A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A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rgb="FF000000"/>
            <rFont val="ＭＳ Ｐゴシック"/>
            <family val="3"/>
            <charset val="128"/>
          </rPr>
          <t>右上のフローから、自動的に計算されます。</t>
        </r>
      </text>
    </comment>
    <comment ref="D26" authorId="0" shapeId="0" xr:uid="{00000000-0006-0000-0A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rgb="FF000000"/>
            <rFont val="ＭＳ Ｐゴシック"/>
            <family val="3"/>
            <charset val="128"/>
          </rPr>
          <t>右上のフローから、自動的に計算されます。</t>
        </r>
      </text>
    </comment>
    <comment ref="D27" authorId="0" shapeId="0" xr:uid="{00000000-0006-0000-0A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rgb="FF000000"/>
            <rFont val="ＭＳ Ｐゴシック"/>
            <family val="3"/>
            <charset val="128"/>
          </rPr>
          <t>右上のフローから、自動的に計算されます。</t>
        </r>
      </text>
    </comment>
    <comment ref="P27" authorId="0" shapeId="0" xr:uid="{00000000-0006-0000-0A00-00001F000000}">
      <text>
        <r>
          <rPr>
            <sz val="9"/>
            <color rgb="FF000000"/>
            <rFont val="ＭＳ Ｐゴシック"/>
            <family val="3"/>
            <charset val="128"/>
          </rPr>
          <t>下にあるＢ-1およびＢ-2から、自動的に計算されます。</t>
        </r>
      </text>
    </comment>
    <comment ref="AL27" authorId="0" shapeId="0" xr:uid="{00000000-0006-0000-0A00-000020000000}">
      <text>
        <r>
          <rPr>
            <sz val="9"/>
            <color rgb="FF000000"/>
            <rFont val="ＭＳ Ｐゴシック"/>
            <family val="3"/>
            <charset val="128"/>
          </rPr>
          <t>Ｂとｂの合計が自動的に計算されます。</t>
        </r>
      </text>
    </comment>
    <comment ref="AS27" authorId="0" shapeId="0" xr:uid="{00000000-0006-0000-0A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A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rgb="FF000000"/>
            <rFont val="ＭＳ Ｐゴシック"/>
            <family val="3"/>
            <charset val="128"/>
          </rPr>
          <t>右上のフローから、自動的に計算されます。</t>
        </r>
      </text>
    </comment>
    <comment ref="AA28" authorId="0" shapeId="0" xr:uid="{00000000-0006-0000-0A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A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rgb="FF000000"/>
            <rFont val="ＭＳ Ｐゴシック"/>
            <family val="3"/>
            <charset val="128"/>
          </rPr>
          <t>右上のフローから、自動的に計算されます。</t>
        </r>
      </text>
    </comment>
    <comment ref="AA29" authorId="0" shapeId="0" xr:uid="{00000000-0006-0000-0A00-000027000000}">
      <text>
        <r>
          <rPr>
            <sz val="9"/>
            <color rgb="FF000000"/>
            <rFont val="ＭＳ Ｐゴシック"/>
            <family val="3"/>
            <charset val="128"/>
          </rPr>
          <t>同上</t>
        </r>
      </text>
    </comment>
    <comment ref="D30" authorId="0" shapeId="0" xr:uid="{00000000-0006-0000-0A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rgb="FF000000"/>
            <rFont val="ＭＳ Ｐゴシック"/>
            <family val="3"/>
            <charset val="128"/>
          </rPr>
          <t>右上のフローから、自動的に計算されます。</t>
        </r>
      </text>
    </comment>
    <comment ref="R30" authorId="0" shapeId="0" xr:uid="{00000000-0006-0000-0A00-00002A000000}">
      <text>
        <r>
          <rPr>
            <sz val="9"/>
            <color rgb="FF000000"/>
            <rFont val="ＭＳ Ｐゴシック"/>
            <family val="3"/>
            <charset val="128"/>
          </rPr>
          <t>右側にある3つの委託目的別内訳量から、自動的に計算されます。</t>
        </r>
      </text>
    </comment>
    <comment ref="AA30" authorId="0" shapeId="0" xr:uid="{00000000-0006-0000-0A00-00002B000000}">
      <text>
        <r>
          <rPr>
            <sz val="9"/>
            <color rgb="FF000000"/>
            <rFont val="ＭＳ Ｐゴシック"/>
            <family val="3"/>
            <charset val="128"/>
          </rPr>
          <t>同上</t>
        </r>
      </text>
    </comment>
    <comment ref="AL30" authorId="0" shapeId="0" xr:uid="{00000000-0006-0000-0A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A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rgb="FF000000"/>
            <rFont val="ＭＳ Ｐゴシック"/>
            <family val="3"/>
            <charset val="128"/>
          </rPr>
          <t>右上のフローから、自動的に計算されます。</t>
        </r>
      </text>
    </comment>
    <comment ref="AS31" authorId="0" shapeId="0" xr:uid="{00000000-0006-0000-0A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A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rgb="FF000000"/>
            <rFont val="ＭＳ Ｐゴシック"/>
            <family val="3"/>
            <charset val="128"/>
          </rPr>
          <t>右上のフローから、自動的に計算されます。</t>
        </r>
      </text>
    </comment>
    <comment ref="D33" authorId="0" shapeId="0" xr:uid="{00000000-0006-0000-0A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rgb="FF000000"/>
            <rFont val="ＭＳ Ｐゴシック"/>
            <family val="3"/>
            <charset val="128"/>
          </rPr>
          <t>右上のフローから、自動的に計算されます。</t>
        </r>
      </text>
    </comment>
    <comment ref="R33" authorId="0" shapeId="0" xr:uid="{00000000-0006-0000-0A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rgb="FF000000"/>
            <rFont val="ＭＳ Ｐゴシック"/>
            <family val="3"/>
            <charset val="128"/>
          </rPr>
          <t>「表紙」シートで選択された○印が自動的に反映されます。</t>
        </r>
      </text>
    </comment>
    <comment ref="AU4" authorId="0" shapeId="0" xr:uid="{00000000-0006-0000-0B00-000002000000}">
      <text>
        <r>
          <rPr>
            <sz val="10"/>
            <color rgb="FF000000"/>
            <rFont val="ＭＳ Ｐゴシック"/>
            <family val="3"/>
            <charset val="128"/>
          </rPr>
          <t>「表紙」シートで選択された○印が自動的に反映されます。</t>
        </r>
      </text>
    </comment>
    <comment ref="AF5" authorId="0" shapeId="0" xr:uid="{00000000-0006-0000-0B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B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rgb="FF000000"/>
            <rFont val="ＭＳ Ｐゴシック"/>
            <family val="3"/>
            <charset val="128"/>
          </rPr>
          <t>同上</t>
        </r>
      </text>
    </comment>
    <comment ref="P18" authorId="0" shapeId="0" xr:uid="{00000000-0006-0000-0B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rgb="FF000000"/>
            <rFont val="ＭＳ Ｐゴシック"/>
            <family val="3"/>
            <charset val="128"/>
          </rPr>
          <t>⑧、⑨、※3及びｂの合計から自動的に計算されます。</t>
        </r>
      </text>
    </comment>
    <comment ref="AH18" authorId="0" shapeId="0" xr:uid="{00000000-0006-0000-0B00-00000F000000}">
      <text>
        <r>
          <rPr>
            <sz val="9"/>
            <color rgb="FF000000"/>
            <rFont val="ＭＳ Ｐゴシック"/>
            <family val="3"/>
            <charset val="128"/>
          </rPr>
          <t>右にあるｂ-1およびｂ-2から、自動的に計算されます。</t>
        </r>
      </text>
    </comment>
    <comment ref="AO18" authorId="0" shapeId="0" xr:uid="{00000000-0006-0000-0B00-000010000000}">
      <text>
        <r>
          <rPr>
            <sz val="9"/>
            <color rgb="FF000000"/>
            <rFont val="ＭＳ Ｐゴシック"/>
            <family val="3"/>
            <charset val="128"/>
          </rPr>
          <t>右側にある3つの委託目的別内訳量から、自動的に計算されます。</t>
        </r>
      </text>
    </comment>
    <comment ref="AU18" authorId="0" shapeId="0" xr:uid="{00000000-0006-0000-0B00-000011000000}">
      <text>
        <r>
          <rPr>
            <sz val="9"/>
            <color rgb="FF000000"/>
            <rFont val="ＭＳ Ｐゴシック"/>
            <family val="3"/>
            <charset val="128"/>
          </rPr>
          <t>同上</t>
        </r>
      </text>
    </comment>
    <comment ref="P21" authorId="0" shapeId="0" xr:uid="{00000000-0006-0000-0B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B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rgb="FF000000"/>
            <rFont val="ＭＳ Ｐゴシック"/>
            <family val="3"/>
            <charset val="128"/>
          </rPr>
          <t>右上のフローから、自動的に計算されます。</t>
        </r>
      </text>
    </comment>
    <comment ref="P24" authorId="0" shapeId="0" xr:uid="{00000000-0006-0000-0B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B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rgb="FF000000"/>
            <rFont val="ＭＳ Ｐゴシック"/>
            <family val="3"/>
            <charset val="128"/>
          </rPr>
          <t>右上のフローから、自動的に計算されます。</t>
        </r>
      </text>
    </comment>
    <comment ref="D26" authorId="0" shapeId="0" xr:uid="{00000000-0006-0000-0B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rgb="FF000000"/>
            <rFont val="ＭＳ Ｐゴシック"/>
            <family val="3"/>
            <charset val="128"/>
          </rPr>
          <t>右上のフローから、自動的に計算されます。</t>
        </r>
      </text>
    </comment>
    <comment ref="D27" authorId="0" shapeId="0" xr:uid="{00000000-0006-0000-0B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rgb="FF000000"/>
            <rFont val="ＭＳ Ｐゴシック"/>
            <family val="3"/>
            <charset val="128"/>
          </rPr>
          <t>右上のフローから、自動的に計算されます。</t>
        </r>
      </text>
    </comment>
    <comment ref="P27" authorId="0" shapeId="0" xr:uid="{00000000-0006-0000-0B00-00001F000000}">
      <text>
        <r>
          <rPr>
            <sz val="9"/>
            <color rgb="FF000000"/>
            <rFont val="ＭＳ Ｐゴシック"/>
            <family val="3"/>
            <charset val="128"/>
          </rPr>
          <t>下にあるＢ-1およびＢ-2から、自動的に計算されます。</t>
        </r>
      </text>
    </comment>
    <comment ref="AL27" authorId="0" shapeId="0" xr:uid="{00000000-0006-0000-0B00-000020000000}">
      <text>
        <r>
          <rPr>
            <sz val="9"/>
            <color rgb="FF000000"/>
            <rFont val="ＭＳ Ｐゴシック"/>
            <family val="3"/>
            <charset val="128"/>
          </rPr>
          <t>Ｂとｂの合計が自動的に計算されます。</t>
        </r>
      </text>
    </comment>
    <comment ref="AS27" authorId="0" shapeId="0" xr:uid="{00000000-0006-0000-0B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B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rgb="FF000000"/>
            <rFont val="ＭＳ Ｐゴシック"/>
            <family val="3"/>
            <charset val="128"/>
          </rPr>
          <t>右上のフローから、自動的に計算されます。</t>
        </r>
      </text>
    </comment>
    <comment ref="AA28" authorId="0" shapeId="0" xr:uid="{00000000-0006-0000-0B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B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rgb="FF000000"/>
            <rFont val="ＭＳ Ｐゴシック"/>
            <family val="3"/>
            <charset val="128"/>
          </rPr>
          <t>右上のフローから、自動的に計算されます。</t>
        </r>
      </text>
    </comment>
    <comment ref="AA29" authorId="0" shapeId="0" xr:uid="{00000000-0006-0000-0B00-000027000000}">
      <text>
        <r>
          <rPr>
            <sz val="9"/>
            <color rgb="FF000000"/>
            <rFont val="ＭＳ Ｐゴシック"/>
            <family val="3"/>
            <charset val="128"/>
          </rPr>
          <t>同上</t>
        </r>
      </text>
    </comment>
    <comment ref="D30" authorId="0" shapeId="0" xr:uid="{00000000-0006-0000-0B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rgb="FF000000"/>
            <rFont val="ＭＳ Ｐゴシック"/>
            <family val="3"/>
            <charset val="128"/>
          </rPr>
          <t>右上のフローから、自動的に計算されます。</t>
        </r>
      </text>
    </comment>
    <comment ref="R30" authorId="0" shapeId="0" xr:uid="{00000000-0006-0000-0B00-00002A000000}">
      <text>
        <r>
          <rPr>
            <sz val="9"/>
            <color rgb="FF000000"/>
            <rFont val="ＭＳ Ｐゴシック"/>
            <family val="3"/>
            <charset val="128"/>
          </rPr>
          <t>右側にある3つの委託目的別内訳量から、自動的に計算されます。</t>
        </r>
      </text>
    </comment>
    <comment ref="AA30" authorId="0" shapeId="0" xr:uid="{00000000-0006-0000-0B00-00002B000000}">
      <text>
        <r>
          <rPr>
            <sz val="9"/>
            <color rgb="FF000000"/>
            <rFont val="ＭＳ Ｐゴシック"/>
            <family val="3"/>
            <charset val="128"/>
          </rPr>
          <t>同上</t>
        </r>
      </text>
    </comment>
    <comment ref="AL30" authorId="0" shapeId="0" xr:uid="{00000000-0006-0000-0B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B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rgb="FF000000"/>
            <rFont val="ＭＳ Ｐゴシック"/>
            <family val="3"/>
            <charset val="128"/>
          </rPr>
          <t>右上のフローから、自動的に計算されます。</t>
        </r>
      </text>
    </comment>
    <comment ref="AS31" authorId="0" shapeId="0" xr:uid="{00000000-0006-0000-0B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B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rgb="FF000000"/>
            <rFont val="ＭＳ Ｐゴシック"/>
            <family val="3"/>
            <charset val="128"/>
          </rPr>
          <t>右上のフローから、自動的に計算されます。</t>
        </r>
      </text>
    </comment>
    <comment ref="D33" authorId="0" shapeId="0" xr:uid="{00000000-0006-0000-0B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rgb="FF000000"/>
            <rFont val="ＭＳ Ｐゴシック"/>
            <family val="3"/>
            <charset val="128"/>
          </rPr>
          <t>右上のフローから、自動的に計算されます。</t>
        </r>
      </text>
    </comment>
    <comment ref="R33" authorId="0" shapeId="0" xr:uid="{00000000-0006-0000-0B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rgb="FF000000"/>
            <rFont val="ＭＳ Ｐゴシック"/>
            <family val="3"/>
            <charset val="128"/>
          </rPr>
          <t>「表紙」シートで選択された○印が自動的に反映されます。</t>
        </r>
      </text>
    </comment>
    <comment ref="AU4" authorId="0" shapeId="0" xr:uid="{00000000-0006-0000-0C00-000002000000}">
      <text>
        <r>
          <rPr>
            <sz val="10"/>
            <color rgb="FF000000"/>
            <rFont val="ＭＳ Ｐゴシック"/>
            <family val="3"/>
            <charset val="128"/>
          </rPr>
          <t>「表紙」シートで選択された○印が自動的に反映されます。</t>
        </r>
      </text>
    </comment>
    <comment ref="AF5" authorId="0" shapeId="0" xr:uid="{00000000-0006-0000-0C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C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rgb="FF000000"/>
            <rFont val="ＭＳ Ｐゴシック"/>
            <family val="3"/>
            <charset val="128"/>
          </rPr>
          <t>同上</t>
        </r>
      </text>
    </comment>
    <comment ref="P18" authorId="0" shapeId="0" xr:uid="{00000000-0006-0000-0C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rgb="FF000000"/>
            <rFont val="ＭＳ Ｐゴシック"/>
            <family val="3"/>
            <charset val="128"/>
          </rPr>
          <t>⑧、⑨、※3及びｂの合計から自動的に計算されます。</t>
        </r>
      </text>
    </comment>
    <comment ref="AH18" authorId="0" shapeId="0" xr:uid="{00000000-0006-0000-0C00-00000F000000}">
      <text>
        <r>
          <rPr>
            <sz val="9"/>
            <color rgb="FF000000"/>
            <rFont val="ＭＳ Ｐゴシック"/>
            <family val="3"/>
            <charset val="128"/>
          </rPr>
          <t>右にあるｂ-1およびｂ-2から、自動的に計算されます。</t>
        </r>
      </text>
    </comment>
    <comment ref="AO18" authorId="0" shapeId="0" xr:uid="{00000000-0006-0000-0C00-000010000000}">
      <text>
        <r>
          <rPr>
            <sz val="9"/>
            <color rgb="FF000000"/>
            <rFont val="ＭＳ Ｐゴシック"/>
            <family val="3"/>
            <charset val="128"/>
          </rPr>
          <t>右側にある3つの委託目的別内訳量から、自動的に計算されます。</t>
        </r>
      </text>
    </comment>
    <comment ref="AU18" authorId="0" shapeId="0" xr:uid="{00000000-0006-0000-0C00-000011000000}">
      <text>
        <r>
          <rPr>
            <sz val="9"/>
            <color rgb="FF000000"/>
            <rFont val="ＭＳ Ｐゴシック"/>
            <family val="3"/>
            <charset val="128"/>
          </rPr>
          <t>同上</t>
        </r>
      </text>
    </comment>
    <comment ref="P21" authorId="0" shapeId="0" xr:uid="{00000000-0006-0000-0C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C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rgb="FF000000"/>
            <rFont val="ＭＳ Ｐゴシック"/>
            <family val="3"/>
            <charset val="128"/>
          </rPr>
          <t>右上のフローから、自動的に計算されます。</t>
        </r>
      </text>
    </comment>
    <comment ref="P24" authorId="0" shapeId="0" xr:uid="{00000000-0006-0000-0C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C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rgb="FF000000"/>
            <rFont val="ＭＳ Ｐゴシック"/>
            <family val="3"/>
            <charset val="128"/>
          </rPr>
          <t>右上のフローから、自動的に計算されます。</t>
        </r>
      </text>
    </comment>
    <comment ref="D26" authorId="0" shapeId="0" xr:uid="{00000000-0006-0000-0C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rgb="FF000000"/>
            <rFont val="ＭＳ Ｐゴシック"/>
            <family val="3"/>
            <charset val="128"/>
          </rPr>
          <t>右上のフローから、自動的に計算されます。</t>
        </r>
      </text>
    </comment>
    <comment ref="D27" authorId="0" shapeId="0" xr:uid="{00000000-0006-0000-0C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rgb="FF000000"/>
            <rFont val="ＭＳ Ｐゴシック"/>
            <family val="3"/>
            <charset val="128"/>
          </rPr>
          <t>右上のフローから、自動的に計算されます。</t>
        </r>
      </text>
    </comment>
    <comment ref="P27" authorId="0" shapeId="0" xr:uid="{00000000-0006-0000-0C00-00001F000000}">
      <text>
        <r>
          <rPr>
            <sz val="9"/>
            <color rgb="FF000000"/>
            <rFont val="ＭＳ Ｐゴシック"/>
            <family val="3"/>
            <charset val="128"/>
          </rPr>
          <t>下にあるＢ-1およびＢ-2から、自動的に計算されます。</t>
        </r>
      </text>
    </comment>
    <comment ref="AL27" authorId="0" shapeId="0" xr:uid="{00000000-0006-0000-0C00-000020000000}">
      <text>
        <r>
          <rPr>
            <sz val="9"/>
            <color rgb="FF000000"/>
            <rFont val="ＭＳ Ｐゴシック"/>
            <family val="3"/>
            <charset val="128"/>
          </rPr>
          <t>Ｂとｂの合計が自動的に計算されます。</t>
        </r>
      </text>
    </comment>
    <comment ref="AS27" authorId="0" shapeId="0" xr:uid="{00000000-0006-0000-0C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C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rgb="FF000000"/>
            <rFont val="ＭＳ Ｐゴシック"/>
            <family val="3"/>
            <charset val="128"/>
          </rPr>
          <t>右上のフローから、自動的に計算されます。</t>
        </r>
      </text>
    </comment>
    <comment ref="AA28" authorId="0" shapeId="0" xr:uid="{00000000-0006-0000-0C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C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rgb="FF000000"/>
            <rFont val="ＭＳ Ｐゴシック"/>
            <family val="3"/>
            <charset val="128"/>
          </rPr>
          <t>右上のフローから、自動的に計算されます。</t>
        </r>
      </text>
    </comment>
    <comment ref="AA29" authorId="0" shapeId="0" xr:uid="{00000000-0006-0000-0C00-000027000000}">
      <text>
        <r>
          <rPr>
            <sz val="9"/>
            <color rgb="FF000000"/>
            <rFont val="ＭＳ Ｐゴシック"/>
            <family val="3"/>
            <charset val="128"/>
          </rPr>
          <t>同上</t>
        </r>
      </text>
    </comment>
    <comment ref="D30" authorId="0" shapeId="0" xr:uid="{00000000-0006-0000-0C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rgb="FF000000"/>
            <rFont val="ＭＳ Ｐゴシック"/>
            <family val="3"/>
            <charset val="128"/>
          </rPr>
          <t>右上のフローから、自動的に計算されます。</t>
        </r>
      </text>
    </comment>
    <comment ref="R30" authorId="0" shapeId="0" xr:uid="{00000000-0006-0000-0C00-00002A000000}">
      <text>
        <r>
          <rPr>
            <sz val="9"/>
            <color rgb="FF000000"/>
            <rFont val="ＭＳ Ｐゴシック"/>
            <family val="3"/>
            <charset val="128"/>
          </rPr>
          <t>右側にある3つの委託目的別内訳量から、自動的に計算されます。</t>
        </r>
      </text>
    </comment>
    <comment ref="AA30" authorId="0" shapeId="0" xr:uid="{00000000-0006-0000-0C00-00002B000000}">
      <text>
        <r>
          <rPr>
            <sz val="9"/>
            <color rgb="FF000000"/>
            <rFont val="ＭＳ Ｐゴシック"/>
            <family val="3"/>
            <charset val="128"/>
          </rPr>
          <t>同上</t>
        </r>
      </text>
    </comment>
    <comment ref="AL30" authorId="0" shapeId="0" xr:uid="{00000000-0006-0000-0C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C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rgb="FF000000"/>
            <rFont val="ＭＳ Ｐゴシック"/>
            <family val="3"/>
            <charset val="128"/>
          </rPr>
          <t>右上のフローから、自動的に計算されます。</t>
        </r>
      </text>
    </comment>
    <comment ref="AS31" authorId="0" shapeId="0" xr:uid="{00000000-0006-0000-0C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C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rgb="FF000000"/>
            <rFont val="ＭＳ Ｐゴシック"/>
            <family val="3"/>
            <charset val="128"/>
          </rPr>
          <t>右上のフローから、自動的に計算されます。</t>
        </r>
      </text>
    </comment>
    <comment ref="D33" authorId="0" shapeId="0" xr:uid="{00000000-0006-0000-0C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rgb="FF000000"/>
            <rFont val="ＭＳ Ｐゴシック"/>
            <family val="3"/>
            <charset val="128"/>
          </rPr>
          <t>右上のフローから、自動的に計算されます。</t>
        </r>
      </text>
    </comment>
    <comment ref="R33" authorId="0" shapeId="0" xr:uid="{00000000-0006-0000-0C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rgb="FF000000"/>
            <rFont val="ＭＳ Ｐゴシック"/>
            <family val="3"/>
            <charset val="128"/>
          </rPr>
          <t>「表紙」シートで選択された○印が自動的に反映されます。</t>
        </r>
      </text>
    </comment>
    <comment ref="AU4" authorId="0" shapeId="0" xr:uid="{00000000-0006-0000-0D00-000002000000}">
      <text>
        <r>
          <rPr>
            <sz val="10"/>
            <color rgb="FF000000"/>
            <rFont val="ＭＳ Ｐゴシック"/>
            <family val="3"/>
            <charset val="128"/>
          </rPr>
          <t>「表紙」シートで選択された○印が自動的に反映されます。</t>
        </r>
      </text>
    </comment>
    <comment ref="AF5" authorId="0" shapeId="0" xr:uid="{00000000-0006-0000-0D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D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rgb="FF000000"/>
            <rFont val="ＭＳ Ｐゴシック"/>
            <family val="3"/>
            <charset val="128"/>
          </rPr>
          <t>同上</t>
        </r>
      </text>
    </comment>
    <comment ref="P18" authorId="0" shapeId="0" xr:uid="{00000000-0006-0000-0D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rgb="FF000000"/>
            <rFont val="ＭＳ Ｐゴシック"/>
            <family val="3"/>
            <charset val="128"/>
          </rPr>
          <t>⑧、⑨、※3及びｂの合計から自動的に計算されます。</t>
        </r>
      </text>
    </comment>
    <comment ref="AH18" authorId="0" shapeId="0" xr:uid="{00000000-0006-0000-0D00-00000F000000}">
      <text>
        <r>
          <rPr>
            <sz val="9"/>
            <color rgb="FF000000"/>
            <rFont val="ＭＳ Ｐゴシック"/>
            <family val="3"/>
            <charset val="128"/>
          </rPr>
          <t>右にあるｂ-1およびｂ-2から、自動的に計算されます。</t>
        </r>
      </text>
    </comment>
    <comment ref="AO18" authorId="0" shapeId="0" xr:uid="{00000000-0006-0000-0D00-000010000000}">
      <text>
        <r>
          <rPr>
            <sz val="9"/>
            <color rgb="FF000000"/>
            <rFont val="ＭＳ Ｐゴシック"/>
            <family val="3"/>
            <charset val="128"/>
          </rPr>
          <t>右側にある3つの委託目的別内訳量から、自動的に計算されます。</t>
        </r>
      </text>
    </comment>
    <comment ref="AU18" authorId="0" shapeId="0" xr:uid="{00000000-0006-0000-0D00-000011000000}">
      <text>
        <r>
          <rPr>
            <sz val="9"/>
            <color rgb="FF000000"/>
            <rFont val="ＭＳ Ｐゴシック"/>
            <family val="3"/>
            <charset val="128"/>
          </rPr>
          <t>同上</t>
        </r>
      </text>
    </comment>
    <comment ref="P21" authorId="0" shapeId="0" xr:uid="{00000000-0006-0000-0D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D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rgb="FF000000"/>
            <rFont val="ＭＳ Ｐゴシック"/>
            <family val="3"/>
            <charset val="128"/>
          </rPr>
          <t>右上のフローから、自動的に計算されます。</t>
        </r>
      </text>
    </comment>
    <comment ref="P24" authorId="0" shapeId="0" xr:uid="{00000000-0006-0000-0D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D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rgb="FF000000"/>
            <rFont val="ＭＳ Ｐゴシック"/>
            <family val="3"/>
            <charset val="128"/>
          </rPr>
          <t>右上のフローから、自動的に計算されます。</t>
        </r>
      </text>
    </comment>
    <comment ref="D26" authorId="0" shapeId="0" xr:uid="{00000000-0006-0000-0D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rgb="FF000000"/>
            <rFont val="ＭＳ Ｐゴシック"/>
            <family val="3"/>
            <charset val="128"/>
          </rPr>
          <t>右上のフローから、自動的に計算されます。</t>
        </r>
      </text>
    </comment>
    <comment ref="D27" authorId="0" shapeId="0" xr:uid="{00000000-0006-0000-0D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rgb="FF000000"/>
            <rFont val="ＭＳ Ｐゴシック"/>
            <family val="3"/>
            <charset val="128"/>
          </rPr>
          <t>右上のフローから、自動的に計算されます。</t>
        </r>
      </text>
    </comment>
    <comment ref="P27" authorId="0" shapeId="0" xr:uid="{00000000-0006-0000-0D00-00001F000000}">
      <text>
        <r>
          <rPr>
            <sz val="9"/>
            <color rgb="FF000000"/>
            <rFont val="ＭＳ Ｐゴシック"/>
            <family val="3"/>
            <charset val="128"/>
          </rPr>
          <t>下にあるＢ-1およびＢ-2から、自動的に計算されます。</t>
        </r>
      </text>
    </comment>
    <comment ref="AL27" authorId="0" shapeId="0" xr:uid="{00000000-0006-0000-0D00-000020000000}">
      <text>
        <r>
          <rPr>
            <sz val="9"/>
            <color rgb="FF000000"/>
            <rFont val="ＭＳ Ｐゴシック"/>
            <family val="3"/>
            <charset val="128"/>
          </rPr>
          <t>Ｂとｂの合計が自動的に計算されます。</t>
        </r>
      </text>
    </comment>
    <comment ref="AS27" authorId="0" shapeId="0" xr:uid="{00000000-0006-0000-0D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D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rgb="FF000000"/>
            <rFont val="ＭＳ Ｐゴシック"/>
            <family val="3"/>
            <charset val="128"/>
          </rPr>
          <t>右上のフローから、自動的に計算されます。</t>
        </r>
      </text>
    </comment>
    <comment ref="AA28" authorId="0" shapeId="0" xr:uid="{00000000-0006-0000-0D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D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rgb="FF000000"/>
            <rFont val="ＭＳ Ｐゴシック"/>
            <family val="3"/>
            <charset val="128"/>
          </rPr>
          <t>右上のフローから、自動的に計算されます。</t>
        </r>
      </text>
    </comment>
    <comment ref="AA29" authorId="0" shapeId="0" xr:uid="{00000000-0006-0000-0D00-000027000000}">
      <text>
        <r>
          <rPr>
            <sz val="9"/>
            <color rgb="FF000000"/>
            <rFont val="ＭＳ Ｐゴシック"/>
            <family val="3"/>
            <charset val="128"/>
          </rPr>
          <t>同上</t>
        </r>
      </text>
    </comment>
    <comment ref="D30" authorId="0" shapeId="0" xr:uid="{00000000-0006-0000-0D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rgb="FF000000"/>
            <rFont val="ＭＳ Ｐゴシック"/>
            <family val="3"/>
            <charset val="128"/>
          </rPr>
          <t>右上のフローから、自動的に計算されます。</t>
        </r>
      </text>
    </comment>
    <comment ref="R30" authorId="0" shapeId="0" xr:uid="{00000000-0006-0000-0D00-00002A000000}">
      <text>
        <r>
          <rPr>
            <sz val="9"/>
            <color rgb="FF000000"/>
            <rFont val="ＭＳ Ｐゴシック"/>
            <family val="3"/>
            <charset val="128"/>
          </rPr>
          <t>右側にある3つの委託目的別内訳量から、自動的に計算されます。</t>
        </r>
      </text>
    </comment>
    <comment ref="AA30" authorId="0" shapeId="0" xr:uid="{00000000-0006-0000-0D00-00002B000000}">
      <text>
        <r>
          <rPr>
            <sz val="9"/>
            <color rgb="FF000000"/>
            <rFont val="ＭＳ Ｐゴシック"/>
            <family val="3"/>
            <charset val="128"/>
          </rPr>
          <t>同上</t>
        </r>
      </text>
    </comment>
    <comment ref="AL30" authorId="0" shapeId="0" xr:uid="{00000000-0006-0000-0D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D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rgb="FF000000"/>
            <rFont val="ＭＳ Ｐゴシック"/>
            <family val="3"/>
            <charset val="128"/>
          </rPr>
          <t>右上のフローから、自動的に計算されます。</t>
        </r>
      </text>
    </comment>
    <comment ref="AS31" authorId="0" shapeId="0" xr:uid="{00000000-0006-0000-0D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D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rgb="FF000000"/>
            <rFont val="ＭＳ Ｐゴシック"/>
            <family val="3"/>
            <charset val="128"/>
          </rPr>
          <t>右上のフローから、自動的に計算されます。</t>
        </r>
      </text>
    </comment>
    <comment ref="D33" authorId="0" shapeId="0" xr:uid="{00000000-0006-0000-0D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rgb="FF000000"/>
            <rFont val="ＭＳ Ｐゴシック"/>
            <family val="3"/>
            <charset val="128"/>
          </rPr>
          <t>右上のフローから、自動的に計算されます。</t>
        </r>
      </text>
    </comment>
    <comment ref="R33" authorId="0" shapeId="0" xr:uid="{00000000-0006-0000-0D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rgb="FF000000"/>
            <rFont val="ＭＳ Ｐゴシック"/>
            <family val="3"/>
            <charset val="128"/>
          </rPr>
          <t>「表紙」シートで選択された○印が自動的に反映されます。</t>
        </r>
      </text>
    </comment>
    <comment ref="AU4" authorId="0" shapeId="0" xr:uid="{00000000-0006-0000-0E00-000002000000}">
      <text>
        <r>
          <rPr>
            <sz val="10"/>
            <color rgb="FF000000"/>
            <rFont val="ＭＳ Ｐゴシック"/>
            <family val="3"/>
            <charset val="128"/>
          </rPr>
          <t>「表紙」シートで選択された○印が自動的に反映されます。</t>
        </r>
      </text>
    </comment>
    <comment ref="AF5" authorId="0" shapeId="0" xr:uid="{00000000-0006-0000-0E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E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rgb="FF000000"/>
            <rFont val="ＭＳ Ｐゴシック"/>
            <family val="3"/>
            <charset val="128"/>
          </rPr>
          <t>同上</t>
        </r>
      </text>
    </comment>
    <comment ref="P18" authorId="0" shapeId="0" xr:uid="{00000000-0006-0000-0E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rgb="FF000000"/>
            <rFont val="ＭＳ Ｐゴシック"/>
            <family val="3"/>
            <charset val="128"/>
          </rPr>
          <t>⑧、⑨、※3及びｂの合計から自動的に計算されます。</t>
        </r>
      </text>
    </comment>
    <comment ref="AH18" authorId="0" shapeId="0" xr:uid="{00000000-0006-0000-0E00-00000F000000}">
      <text>
        <r>
          <rPr>
            <sz val="9"/>
            <color rgb="FF000000"/>
            <rFont val="ＭＳ Ｐゴシック"/>
            <family val="3"/>
            <charset val="128"/>
          </rPr>
          <t>右にあるｂ-1およびｂ-2から、自動的に計算されます。</t>
        </r>
      </text>
    </comment>
    <comment ref="AO18" authorId="0" shapeId="0" xr:uid="{00000000-0006-0000-0E00-000010000000}">
      <text>
        <r>
          <rPr>
            <sz val="9"/>
            <color rgb="FF000000"/>
            <rFont val="ＭＳ Ｐゴシック"/>
            <family val="3"/>
            <charset val="128"/>
          </rPr>
          <t>右側にある3つの委託目的別内訳量から、自動的に計算されます。</t>
        </r>
      </text>
    </comment>
    <comment ref="AU18" authorId="0" shapeId="0" xr:uid="{00000000-0006-0000-0E00-000011000000}">
      <text>
        <r>
          <rPr>
            <sz val="9"/>
            <color rgb="FF000000"/>
            <rFont val="ＭＳ Ｐゴシック"/>
            <family val="3"/>
            <charset val="128"/>
          </rPr>
          <t>同上</t>
        </r>
      </text>
    </comment>
    <comment ref="P21" authorId="0" shapeId="0" xr:uid="{00000000-0006-0000-0E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E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rgb="FF000000"/>
            <rFont val="ＭＳ Ｐゴシック"/>
            <family val="3"/>
            <charset val="128"/>
          </rPr>
          <t>右上のフローから、自動的に計算されます。</t>
        </r>
      </text>
    </comment>
    <comment ref="P24" authorId="0" shapeId="0" xr:uid="{00000000-0006-0000-0E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E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rgb="FF000000"/>
            <rFont val="ＭＳ Ｐゴシック"/>
            <family val="3"/>
            <charset val="128"/>
          </rPr>
          <t>右上のフローから、自動的に計算されます。</t>
        </r>
      </text>
    </comment>
    <comment ref="D26" authorId="0" shapeId="0" xr:uid="{00000000-0006-0000-0E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rgb="FF000000"/>
            <rFont val="ＭＳ Ｐゴシック"/>
            <family val="3"/>
            <charset val="128"/>
          </rPr>
          <t>右上のフローから、自動的に計算されます。</t>
        </r>
      </text>
    </comment>
    <comment ref="D27" authorId="0" shapeId="0" xr:uid="{00000000-0006-0000-0E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rgb="FF000000"/>
            <rFont val="ＭＳ Ｐゴシック"/>
            <family val="3"/>
            <charset val="128"/>
          </rPr>
          <t>右上のフローから、自動的に計算されます。</t>
        </r>
      </text>
    </comment>
    <comment ref="P27" authorId="0" shapeId="0" xr:uid="{00000000-0006-0000-0E00-00001F000000}">
      <text>
        <r>
          <rPr>
            <sz val="9"/>
            <color rgb="FF000000"/>
            <rFont val="ＭＳ Ｐゴシック"/>
            <family val="3"/>
            <charset val="128"/>
          </rPr>
          <t>下にあるＢ-1およびＢ-2から、自動的に計算されます。</t>
        </r>
      </text>
    </comment>
    <comment ref="AL27" authorId="0" shapeId="0" xr:uid="{00000000-0006-0000-0E00-000020000000}">
      <text>
        <r>
          <rPr>
            <sz val="9"/>
            <color rgb="FF000000"/>
            <rFont val="ＭＳ Ｐゴシック"/>
            <family val="3"/>
            <charset val="128"/>
          </rPr>
          <t>Ｂとｂの合計が自動的に計算されます。</t>
        </r>
      </text>
    </comment>
    <comment ref="AS27" authorId="0" shapeId="0" xr:uid="{00000000-0006-0000-0E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E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rgb="FF000000"/>
            <rFont val="ＭＳ Ｐゴシック"/>
            <family val="3"/>
            <charset val="128"/>
          </rPr>
          <t>右上のフローから、自動的に計算されます。</t>
        </r>
      </text>
    </comment>
    <comment ref="AA28" authorId="0" shapeId="0" xr:uid="{00000000-0006-0000-0E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E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rgb="FF000000"/>
            <rFont val="ＭＳ Ｐゴシック"/>
            <family val="3"/>
            <charset val="128"/>
          </rPr>
          <t>右上のフローから、自動的に計算されます。</t>
        </r>
      </text>
    </comment>
    <comment ref="AA29" authorId="0" shapeId="0" xr:uid="{00000000-0006-0000-0E00-000027000000}">
      <text>
        <r>
          <rPr>
            <sz val="9"/>
            <color rgb="FF000000"/>
            <rFont val="ＭＳ Ｐゴシック"/>
            <family val="3"/>
            <charset val="128"/>
          </rPr>
          <t>同上</t>
        </r>
      </text>
    </comment>
    <comment ref="D30" authorId="0" shapeId="0" xr:uid="{00000000-0006-0000-0E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rgb="FF000000"/>
            <rFont val="ＭＳ Ｐゴシック"/>
            <family val="3"/>
            <charset val="128"/>
          </rPr>
          <t>右上のフローから、自動的に計算されます。</t>
        </r>
      </text>
    </comment>
    <comment ref="R30" authorId="0" shapeId="0" xr:uid="{00000000-0006-0000-0E00-00002A000000}">
      <text>
        <r>
          <rPr>
            <sz val="9"/>
            <color rgb="FF000000"/>
            <rFont val="ＭＳ Ｐゴシック"/>
            <family val="3"/>
            <charset val="128"/>
          </rPr>
          <t>右側にある3つの委託目的別内訳量から、自動的に計算されます。</t>
        </r>
      </text>
    </comment>
    <comment ref="AA30" authorId="0" shapeId="0" xr:uid="{00000000-0006-0000-0E00-00002B000000}">
      <text>
        <r>
          <rPr>
            <sz val="9"/>
            <color rgb="FF000000"/>
            <rFont val="ＭＳ Ｐゴシック"/>
            <family val="3"/>
            <charset val="128"/>
          </rPr>
          <t>同上</t>
        </r>
      </text>
    </comment>
    <comment ref="AL30" authorId="0" shapeId="0" xr:uid="{00000000-0006-0000-0E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E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rgb="FF000000"/>
            <rFont val="ＭＳ Ｐゴシック"/>
            <family val="3"/>
            <charset val="128"/>
          </rPr>
          <t>右上のフローから、自動的に計算されます。</t>
        </r>
      </text>
    </comment>
    <comment ref="AS31" authorId="0" shapeId="0" xr:uid="{00000000-0006-0000-0E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E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rgb="FF000000"/>
            <rFont val="ＭＳ Ｐゴシック"/>
            <family val="3"/>
            <charset val="128"/>
          </rPr>
          <t>右上のフローから、自動的に計算されます。</t>
        </r>
      </text>
    </comment>
    <comment ref="D33" authorId="0" shapeId="0" xr:uid="{00000000-0006-0000-0E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rgb="FF000000"/>
            <rFont val="ＭＳ Ｐゴシック"/>
            <family val="3"/>
            <charset val="128"/>
          </rPr>
          <t>右上のフローから、自動的に計算されます。</t>
        </r>
      </text>
    </comment>
    <comment ref="R33" authorId="0" shapeId="0" xr:uid="{00000000-0006-0000-0E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rgb="FF000000"/>
            <rFont val="ＭＳ Ｐゴシック"/>
            <family val="3"/>
            <charset val="128"/>
          </rPr>
          <t>「表紙」シートで選択された○印が自動的に反映されます。</t>
        </r>
      </text>
    </comment>
    <comment ref="AU4" authorId="0" shapeId="0" xr:uid="{00000000-0006-0000-0F00-000002000000}">
      <text>
        <r>
          <rPr>
            <sz val="10"/>
            <color rgb="FF000000"/>
            <rFont val="ＭＳ Ｐゴシック"/>
            <family val="3"/>
            <charset val="128"/>
          </rPr>
          <t>「表紙」シートで選択された○印が自動的に反映されます。</t>
        </r>
      </text>
    </comment>
    <comment ref="AF5" authorId="0" shapeId="0" xr:uid="{00000000-0006-0000-0F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F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rgb="FF000000"/>
            <rFont val="ＭＳ Ｐゴシック"/>
            <family val="3"/>
            <charset val="128"/>
          </rPr>
          <t>同上</t>
        </r>
      </text>
    </comment>
    <comment ref="P18" authorId="0" shapeId="0" xr:uid="{00000000-0006-0000-0F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rgb="FF000000"/>
            <rFont val="ＭＳ Ｐゴシック"/>
            <family val="3"/>
            <charset val="128"/>
          </rPr>
          <t>⑧、⑨、※3及びｂの合計から自動的に計算されます。</t>
        </r>
      </text>
    </comment>
    <comment ref="AH18" authorId="0" shapeId="0" xr:uid="{00000000-0006-0000-0F00-00000F000000}">
      <text>
        <r>
          <rPr>
            <sz val="9"/>
            <color rgb="FF000000"/>
            <rFont val="ＭＳ Ｐゴシック"/>
            <family val="3"/>
            <charset val="128"/>
          </rPr>
          <t>右にあるｂ-1およびｂ-2から、自動的に計算されます。</t>
        </r>
      </text>
    </comment>
    <comment ref="AO18" authorId="0" shapeId="0" xr:uid="{00000000-0006-0000-0F00-000010000000}">
      <text>
        <r>
          <rPr>
            <sz val="9"/>
            <color rgb="FF000000"/>
            <rFont val="ＭＳ Ｐゴシック"/>
            <family val="3"/>
            <charset val="128"/>
          </rPr>
          <t>右側にある3つの委託目的別内訳量から、自動的に計算されます。</t>
        </r>
      </text>
    </comment>
    <comment ref="AU18" authorId="0" shapeId="0" xr:uid="{00000000-0006-0000-0F00-000011000000}">
      <text>
        <r>
          <rPr>
            <sz val="9"/>
            <color rgb="FF000000"/>
            <rFont val="ＭＳ Ｐゴシック"/>
            <family val="3"/>
            <charset val="128"/>
          </rPr>
          <t>同上</t>
        </r>
      </text>
    </comment>
    <comment ref="P21" authorId="0" shapeId="0" xr:uid="{00000000-0006-0000-0F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F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rgb="FF000000"/>
            <rFont val="ＭＳ Ｐゴシック"/>
            <family val="3"/>
            <charset val="128"/>
          </rPr>
          <t>右上のフローから、自動的に計算されます。</t>
        </r>
      </text>
    </comment>
    <comment ref="P24" authorId="0" shapeId="0" xr:uid="{00000000-0006-0000-0F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F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rgb="FF000000"/>
            <rFont val="ＭＳ Ｐゴシック"/>
            <family val="3"/>
            <charset val="128"/>
          </rPr>
          <t>右上のフローから、自動的に計算されます。</t>
        </r>
      </text>
    </comment>
    <comment ref="D26" authorId="0" shapeId="0" xr:uid="{00000000-0006-0000-0F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rgb="FF000000"/>
            <rFont val="ＭＳ Ｐゴシック"/>
            <family val="3"/>
            <charset val="128"/>
          </rPr>
          <t>右上のフローから、自動的に計算されます。</t>
        </r>
      </text>
    </comment>
    <comment ref="D27" authorId="0" shapeId="0" xr:uid="{00000000-0006-0000-0F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rgb="FF000000"/>
            <rFont val="ＭＳ Ｐゴシック"/>
            <family val="3"/>
            <charset val="128"/>
          </rPr>
          <t>右上のフローから、自動的に計算されます。</t>
        </r>
      </text>
    </comment>
    <comment ref="P27" authorId="0" shapeId="0" xr:uid="{00000000-0006-0000-0F00-00001F000000}">
      <text>
        <r>
          <rPr>
            <sz val="9"/>
            <color rgb="FF000000"/>
            <rFont val="ＭＳ Ｐゴシック"/>
            <family val="3"/>
            <charset val="128"/>
          </rPr>
          <t>下にあるＢ-1およびＢ-2から、自動的に計算されます。</t>
        </r>
      </text>
    </comment>
    <comment ref="AL27" authorId="0" shapeId="0" xr:uid="{00000000-0006-0000-0F00-000020000000}">
      <text>
        <r>
          <rPr>
            <sz val="9"/>
            <color rgb="FF000000"/>
            <rFont val="ＭＳ Ｐゴシック"/>
            <family val="3"/>
            <charset val="128"/>
          </rPr>
          <t>Ｂとｂの合計が自動的に計算されます。</t>
        </r>
      </text>
    </comment>
    <comment ref="AS27" authorId="0" shapeId="0" xr:uid="{00000000-0006-0000-0F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F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rgb="FF000000"/>
            <rFont val="ＭＳ Ｐゴシック"/>
            <family val="3"/>
            <charset val="128"/>
          </rPr>
          <t>右上のフローから、自動的に計算されます。</t>
        </r>
      </text>
    </comment>
    <comment ref="AA28" authorId="0" shapeId="0" xr:uid="{00000000-0006-0000-0F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F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rgb="FF000000"/>
            <rFont val="ＭＳ Ｐゴシック"/>
            <family val="3"/>
            <charset val="128"/>
          </rPr>
          <t>右上のフローから、自動的に計算されます。</t>
        </r>
      </text>
    </comment>
    <comment ref="AA29" authorId="0" shapeId="0" xr:uid="{00000000-0006-0000-0F00-000027000000}">
      <text>
        <r>
          <rPr>
            <sz val="9"/>
            <color rgb="FF000000"/>
            <rFont val="ＭＳ Ｐゴシック"/>
            <family val="3"/>
            <charset val="128"/>
          </rPr>
          <t>同上</t>
        </r>
      </text>
    </comment>
    <comment ref="D30" authorId="0" shapeId="0" xr:uid="{00000000-0006-0000-0F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rgb="FF000000"/>
            <rFont val="ＭＳ Ｐゴシック"/>
            <family val="3"/>
            <charset val="128"/>
          </rPr>
          <t>右上のフローから、自動的に計算されます。</t>
        </r>
      </text>
    </comment>
    <comment ref="R30" authorId="0" shapeId="0" xr:uid="{00000000-0006-0000-0F00-00002A000000}">
      <text>
        <r>
          <rPr>
            <sz val="9"/>
            <color rgb="FF000000"/>
            <rFont val="ＭＳ Ｐゴシック"/>
            <family val="3"/>
            <charset val="128"/>
          </rPr>
          <t>右側にある3つの委託目的別内訳量から、自動的に計算されます。</t>
        </r>
      </text>
    </comment>
    <comment ref="AA30" authorId="0" shapeId="0" xr:uid="{00000000-0006-0000-0F00-00002B000000}">
      <text>
        <r>
          <rPr>
            <sz val="9"/>
            <color rgb="FF000000"/>
            <rFont val="ＭＳ Ｐゴシック"/>
            <family val="3"/>
            <charset val="128"/>
          </rPr>
          <t>同上</t>
        </r>
      </text>
    </comment>
    <comment ref="AL30" authorId="0" shapeId="0" xr:uid="{00000000-0006-0000-0F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F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rgb="FF000000"/>
            <rFont val="ＭＳ Ｐゴシック"/>
            <family val="3"/>
            <charset val="128"/>
          </rPr>
          <t>右上のフローから、自動的に計算されます。</t>
        </r>
      </text>
    </comment>
    <comment ref="AS31" authorId="0" shapeId="0" xr:uid="{00000000-0006-0000-0F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F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rgb="FF000000"/>
            <rFont val="ＭＳ Ｐゴシック"/>
            <family val="3"/>
            <charset val="128"/>
          </rPr>
          <t>右上のフローから、自動的に計算されます。</t>
        </r>
      </text>
    </comment>
    <comment ref="D33" authorId="0" shapeId="0" xr:uid="{00000000-0006-0000-0F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rgb="FF000000"/>
            <rFont val="ＭＳ Ｐゴシック"/>
            <family val="3"/>
            <charset val="128"/>
          </rPr>
          <t>右上のフローから、自動的に計算されます。</t>
        </r>
      </text>
    </comment>
    <comment ref="R33" authorId="0" shapeId="0" xr:uid="{00000000-0006-0000-0F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rgb="FF000000"/>
            <rFont val="ＭＳ Ｐゴシック"/>
            <family val="3"/>
            <charset val="128"/>
          </rPr>
          <t>「表紙」シートで選択された○印が自動的に反映されます。</t>
        </r>
      </text>
    </comment>
    <comment ref="AU4" authorId="0" shapeId="0" xr:uid="{00000000-0006-0000-1000-000002000000}">
      <text>
        <r>
          <rPr>
            <sz val="10"/>
            <color rgb="FF000000"/>
            <rFont val="ＭＳ Ｐゴシック"/>
            <family val="3"/>
            <charset val="128"/>
          </rPr>
          <t>「表紙」シートで選択された○印が自動的に反映されます。</t>
        </r>
      </text>
    </comment>
    <comment ref="AF5" authorId="0" shapeId="0" xr:uid="{00000000-0006-0000-10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0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rgb="FF000000"/>
            <rFont val="ＭＳ Ｐゴシック"/>
            <family val="3"/>
            <charset val="128"/>
          </rPr>
          <t>同上</t>
        </r>
      </text>
    </comment>
    <comment ref="P18" authorId="0" shapeId="0" xr:uid="{00000000-0006-0000-10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rgb="FF000000"/>
            <rFont val="ＭＳ Ｐゴシック"/>
            <family val="3"/>
            <charset val="128"/>
          </rPr>
          <t>⑧、⑨、※3及びｂの合計から自動的に計算されます。</t>
        </r>
      </text>
    </comment>
    <comment ref="AH18" authorId="0" shapeId="0" xr:uid="{00000000-0006-0000-1000-00000F000000}">
      <text>
        <r>
          <rPr>
            <sz val="9"/>
            <color rgb="FF000000"/>
            <rFont val="ＭＳ Ｐゴシック"/>
            <family val="3"/>
            <charset val="128"/>
          </rPr>
          <t>右にあるｂ-1およびｂ-2から、自動的に計算されます。</t>
        </r>
      </text>
    </comment>
    <comment ref="AO18" authorId="0" shapeId="0" xr:uid="{00000000-0006-0000-1000-000010000000}">
      <text>
        <r>
          <rPr>
            <sz val="9"/>
            <color rgb="FF000000"/>
            <rFont val="ＭＳ Ｐゴシック"/>
            <family val="3"/>
            <charset val="128"/>
          </rPr>
          <t>右側にある3つの委託目的別内訳量から、自動的に計算されます。</t>
        </r>
      </text>
    </comment>
    <comment ref="AU18" authorId="0" shapeId="0" xr:uid="{00000000-0006-0000-1000-000011000000}">
      <text>
        <r>
          <rPr>
            <sz val="9"/>
            <color rgb="FF000000"/>
            <rFont val="ＭＳ Ｐゴシック"/>
            <family val="3"/>
            <charset val="128"/>
          </rPr>
          <t>同上</t>
        </r>
      </text>
    </comment>
    <comment ref="P21" authorId="0" shapeId="0" xr:uid="{00000000-0006-0000-10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0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rgb="FF000000"/>
            <rFont val="ＭＳ Ｐゴシック"/>
            <family val="3"/>
            <charset val="128"/>
          </rPr>
          <t>右上のフローから、自動的に計算されます。</t>
        </r>
      </text>
    </comment>
    <comment ref="P24" authorId="0" shapeId="0" xr:uid="{00000000-0006-0000-10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0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rgb="FF000000"/>
            <rFont val="ＭＳ Ｐゴシック"/>
            <family val="3"/>
            <charset val="128"/>
          </rPr>
          <t>右上のフローから、自動的に計算されます。</t>
        </r>
      </text>
    </comment>
    <comment ref="D26" authorId="0" shapeId="0" xr:uid="{00000000-0006-0000-10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rgb="FF000000"/>
            <rFont val="ＭＳ Ｐゴシック"/>
            <family val="3"/>
            <charset val="128"/>
          </rPr>
          <t>右上のフローから、自動的に計算されます。</t>
        </r>
      </text>
    </comment>
    <comment ref="D27" authorId="0" shapeId="0" xr:uid="{00000000-0006-0000-10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rgb="FF000000"/>
            <rFont val="ＭＳ Ｐゴシック"/>
            <family val="3"/>
            <charset val="128"/>
          </rPr>
          <t>右上のフローから、自動的に計算されます。</t>
        </r>
      </text>
    </comment>
    <comment ref="P27" authorId="0" shapeId="0" xr:uid="{00000000-0006-0000-1000-00001F000000}">
      <text>
        <r>
          <rPr>
            <sz val="9"/>
            <color rgb="FF000000"/>
            <rFont val="ＭＳ Ｐゴシック"/>
            <family val="3"/>
            <charset val="128"/>
          </rPr>
          <t>下にあるＢ-1およびＢ-2から、自動的に計算されます。</t>
        </r>
      </text>
    </comment>
    <comment ref="AL27" authorId="0" shapeId="0" xr:uid="{00000000-0006-0000-1000-000020000000}">
      <text>
        <r>
          <rPr>
            <sz val="9"/>
            <color rgb="FF000000"/>
            <rFont val="ＭＳ Ｐゴシック"/>
            <family val="3"/>
            <charset val="128"/>
          </rPr>
          <t>Ｂとｂの合計が自動的に計算されます。</t>
        </r>
      </text>
    </comment>
    <comment ref="AS27" authorId="0" shapeId="0" xr:uid="{00000000-0006-0000-10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0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rgb="FF000000"/>
            <rFont val="ＭＳ Ｐゴシック"/>
            <family val="3"/>
            <charset val="128"/>
          </rPr>
          <t>右上のフローから、自動的に計算されます。</t>
        </r>
      </text>
    </comment>
    <comment ref="AA28" authorId="0" shapeId="0" xr:uid="{00000000-0006-0000-10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0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rgb="FF000000"/>
            <rFont val="ＭＳ Ｐゴシック"/>
            <family val="3"/>
            <charset val="128"/>
          </rPr>
          <t>右上のフローから、自動的に計算されます。</t>
        </r>
      </text>
    </comment>
    <comment ref="AA29" authorId="0" shapeId="0" xr:uid="{00000000-0006-0000-1000-000027000000}">
      <text>
        <r>
          <rPr>
            <sz val="9"/>
            <color rgb="FF000000"/>
            <rFont val="ＭＳ Ｐゴシック"/>
            <family val="3"/>
            <charset val="128"/>
          </rPr>
          <t>同上</t>
        </r>
      </text>
    </comment>
    <comment ref="D30" authorId="0" shapeId="0" xr:uid="{00000000-0006-0000-10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rgb="FF000000"/>
            <rFont val="ＭＳ Ｐゴシック"/>
            <family val="3"/>
            <charset val="128"/>
          </rPr>
          <t>右上のフローから、自動的に計算されます。</t>
        </r>
      </text>
    </comment>
    <comment ref="R30" authorId="0" shapeId="0" xr:uid="{00000000-0006-0000-1000-00002A000000}">
      <text>
        <r>
          <rPr>
            <sz val="9"/>
            <color rgb="FF000000"/>
            <rFont val="ＭＳ Ｐゴシック"/>
            <family val="3"/>
            <charset val="128"/>
          </rPr>
          <t>右側にある3つの委託目的別内訳量から、自動的に計算されます。</t>
        </r>
      </text>
    </comment>
    <comment ref="AA30" authorId="0" shapeId="0" xr:uid="{00000000-0006-0000-1000-00002B000000}">
      <text>
        <r>
          <rPr>
            <sz val="9"/>
            <color rgb="FF000000"/>
            <rFont val="ＭＳ Ｐゴシック"/>
            <family val="3"/>
            <charset val="128"/>
          </rPr>
          <t>同上</t>
        </r>
      </text>
    </comment>
    <comment ref="AL30" authorId="0" shapeId="0" xr:uid="{00000000-0006-0000-10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0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rgb="FF000000"/>
            <rFont val="ＭＳ Ｐゴシック"/>
            <family val="3"/>
            <charset val="128"/>
          </rPr>
          <t>右上のフローから、自動的に計算されます。</t>
        </r>
      </text>
    </comment>
    <comment ref="AS31" authorId="0" shapeId="0" xr:uid="{00000000-0006-0000-10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0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rgb="FF000000"/>
            <rFont val="ＭＳ Ｐゴシック"/>
            <family val="3"/>
            <charset val="128"/>
          </rPr>
          <t>右上のフローから、自動的に計算されます。</t>
        </r>
      </text>
    </comment>
    <comment ref="D33" authorId="0" shapeId="0" xr:uid="{00000000-0006-0000-10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rgb="FF000000"/>
            <rFont val="ＭＳ Ｐゴシック"/>
            <family val="3"/>
            <charset val="128"/>
          </rPr>
          <t>右上のフローから、自動的に計算されます。</t>
        </r>
      </text>
    </comment>
    <comment ref="R33" authorId="0" shapeId="0" xr:uid="{00000000-0006-0000-10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rgb="FF000000"/>
            <rFont val="ＭＳ Ｐゴシック"/>
            <family val="3"/>
            <charset val="128"/>
          </rPr>
          <t>「表紙」シートで選択された○印が自動的に反映されます。</t>
        </r>
      </text>
    </comment>
    <comment ref="AU4" authorId="0" shapeId="0" xr:uid="{00000000-0006-0000-1100-000002000000}">
      <text>
        <r>
          <rPr>
            <sz val="10"/>
            <color rgb="FF000000"/>
            <rFont val="ＭＳ Ｐゴシック"/>
            <family val="3"/>
            <charset val="128"/>
          </rPr>
          <t>「表紙」シートで選択された○印が自動的に反映されます。</t>
        </r>
      </text>
    </comment>
    <comment ref="AF5" authorId="0" shapeId="0" xr:uid="{00000000-0006-0000-1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1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rgb="FF000000"/>
            <rFont val="ＭＳ Ｐゴシック"/>
            <family val="3"/>
            <charset val="128"/>
          </rPr>
          <t>同上</t>
        </r>
      </text>
    </comment>
    <comment ref="P18" authorId="0" shapeId="0" xr:uid="{00000000-0006-0000-11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rgb="FF000000"/>
            <rFont val="ＭＳ Ｐゴシック"/>
            <family val="3"/>
            <charset val="128"/>
          </rPr>
          <t>⑧、⑨、※3及びｂの合計から自動的に計算されます。</t>
        </r>
      </text>
    </comment>
    <comment ref="AH18" authorId="0" shapeId="0" xr:uid="{00000000-0006-0000-1100-00000F000000}">
      <text>
        <r>
          <rPr>
            <sz val="9"/>
            <color rgb="FF000000"/>
            <rFont val="ＭＳ Ｐゴシック"/>
            <family val="3"/>
            <charset val="128"/>
          </rPr>
          <t>右にあるｂ-1およびｂ-2から、自動的に計算されます。</t>
        </r>
      </text>
    </comment>
    <comment ref="AO18" authorId="0" shapeId="0" xr:uid="{00000000-0006-0000-1100-000010000000}">
      <text>
        <r>
          <rPr>
            <sz val="9"/>
            <color rgb="FF000000"/>
            <rFont val="ＭＳ Ｐゴシック"/>
            <family val="3"/>
            <charset val="128"/>
          </rPr>
          <t>右側にある3つの委託目的別内訳量から、自動的に計算されます。</t>
        </r>
      </text>
    </comment>
    <comment ref="AU18" authorId="0" shapeId="0" xr:uid="{00000000-0006-0000-1100-000011000000}">
      <text>
        <r>
          <rPr>
            <sz val="9"/>
            <color rgb="FF000000"/>
            <rFont val="ＭＳ Ｐゴシック"/>
            <family val="3"/>
            <charset val="128"/>
          </rPr>
          <t>同上</t>
        </r>
      </text>
    </comment>
    <comment ref="P21" authorId="0" shapeId="0" xr:uid="{00000000-0006-0000-11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1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rgb="FF000000"/>
            <rFont val="ＭＳ Ｐゴシック"/>
            <family val="3"/>
            <charset val="128"/>
          </rPr>
          <t>右上のフローから、自動的に計算されます。</t>
        </r>
      </text>
    </comment>
    <comment ref="P24" authorId="0" shapeId="0" xr:uid="{00000000-0006-0000-11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1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rgb="FF000000"/>
            <rFont val="ＭＳ Ｐゴシック"/>
            <family val="3"/>
            <charset val="128"/>
          </rPr>
          <t>右上のフローから、自動的に計算されます。</t>
        </r>
      </text>
    </comment>
    <comment ref="D26" authorId="0" shapeId="0" xr:uid="{00000000-0006-0000-11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rgb="FF000000"/>
            <rFont val="ＭＳ Ｐゴシック"/>
            <family val="3"/>
            <charset val="128"/>
          </rPr>
          <t>右上のフローから、自動的に計算されます。</t>
        </r>
      </text>
    </comment>
    <comment ref="D27" authorId="0" shapeId="0" xr:uid="{00000000-0006-0000-11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rgb="FF000000"/>
            <rFont val="ＭＳ Ｐゴシック"/>
            <family val="3"/>
            <charset val="128"/>
          </rPr>
          <t>右上のフローから、自動的に計算されます。</t>
        </r>
      </text>
    </comment>
    <comment ref="P27" authorId="0" shapeId="0" xr:uid="{00000000-0006-0000-1100-00001F000000}">
      <text>
        <r>
          <rPr>
            <sz val="9"/>
            <color rgb="FF000000"/>
            <rFont val="ＭＳ Ｐゴシック"/>
            <family val="3"/>
            <charset val="128"/>
          </rPr>
          <t>下にあるＢ-1およびＢ-2から、自動的に計算されます。</t>
        </r>
      </text>
    </comment>
    <comment ref="AL27" authorId="0" shapeId="0" xr:uid="{00000000-0006-0000-1100-000020000000}">
      <text>
        <r>
          <rPr>
            <sz val="9"/>
            <color rgb="FF000000"/>
            <rFont val="ＭＳ Ｐゴシック"/>
            <family val="3"/>
            <charset val="128"/>
          </rPr>
          <t>Ｂとｂの合計が自動的に計算されます。</t>
        </r>
      </text>
    </comment>
    <comment ref="AS27" authorId="0" shapeId="0" xr:uid="{00000000-0006-0000-11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1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rgb="FF000000"/>
            <rFont val="ＭＳ Ｐゴシック"/>
            <family val="3"/>
            <charset val="128"/>
          </rPr>
          <t>右上のフローから、自動的に計算されます。</t>
        </r>
      </text>
    </comment>
    <comment ref="AA28" authorId="0" shapeId="0" xr:uid="{00000000-0006-0000-11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1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rgb="FF000000"/>
            <rFont val="ＭＳ Ｐゴシック"/>
            <family val="3"/>
            <charset val="128"/>
          </rPr>
          <t>右上のフローから、自動的に計算されます。</t>
        </r>
      </text>
    </comment>
    <comment ref="AA29" authorId="0" shapeId="0" xr:uid="{00000000-0006-0000-1100-000027000000}">
      <text>
        <r>
          <rPr>
            <sz val="9"/>
            <color rgb="FF000000"/>
            <rFont val="ＭＳ Ｐゴシック"/>
            <family val="3"/>
            <charset val="128"/>
          </rPr>
          <t>同上</t>
        </r>
      </text>
    </comment>
    <comment ref="D30" authorId="0" shapeId="0" xr:uid="{00000000-0006-0000-11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rgb="FF000000"/>
            <rFont val="ＭＳ Ｐゴシック"/>
            <family val="3"/>
            <charset val="128"/>
          </rPr>
          <t>右上のフローから、自動的に計算されます。</t>
        </r>
      </text>
    </comment>
    <comment ref="R30" authorId="0" shapeId="0" xr:uid="{00000000-0006-0000-1100-00002A000000}">
      <text>
        <r>
          <rPr>
            <sz val="9"/>
            <color rgb="FF000000"/>
            <rFont val="ＭＳ Ｐゴシック"/>
            <family val="3"/>
            <charset val="128"/>
          </rPr>
          <t>右側にある3つの委託目的別内訳量から、自動的に計算されます。</t>
        </r>
      </text>
    </comment>
    <comment ref="AA30" authorId="0" shapeId="0" xr:uid="{00000000-0006-0000-1100-00002B000000}">
      <text>
        <r>
          <rPr>
            <sz val="9"/>
            <color rgb="FF000000"/>
            <rFont val="ＭＳ Ｐゴシック"/>
            <family val="3"/>
            <charset val="128"/>
          </rPr>
          <t>同上</t>
        </r>
      </text>
    </comment>
    <comment ref="AL30" authorId="0" shapeId="0" xr:uid="{00000000-0006-0000-11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1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rgb="FF000000"/>
            <rFont val="ＭＳ Ｐゴシック"/>
            <family val="3"/>
            <charset val="128"/>
          </rPr>
          <t>右上のフローから、自動的に計算されます。</t>
        </r>
      </text>
    </comment>
    <comment ref="AS31" authorId="0" shapeId="0" xr:uid="{00000000-0006-0000-11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1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rgb="FF000000"/>
            <rFont val="ＭＳ Ｐゴシック"/>
            <family val="3"/>
            <charset val="128"/>
          </rPr>
          <t>右上のフローから、自動的に計算されます。</t>
        </r>
      </text>
    </comment>
    <comment ref="D33" authorId="0" shapeId="0" xr:uid="{00000000-0006-0000-11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rgb="FF000000"/>
            <rFont val="ＭＳ Ｐゴシック"/>
            <family val="3"/>
            <charset val="128"/>
          </rPr>
          <t>右上のフローから、自動的に計算されます。</t>
        </r>
      </text>
    </comment>
    <comment ref="R33" authorId="0" shapeId="0" xr:uid="{00000000-0006-0000-11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rgb="FF000000"/>
            <rFont val="ＭＳ Ｐゴシック"/>
            <family val="3"/>
            <charset val="128"/>
          </rPr>
          <t>「表紙」シートで選択された○印が自動的に反映されます。</t>
        </r>
      </text>
    </comment>
    <comment ref="AU4" authorId="0" shapeId="0" xr:uid="{00000000-0006-0000-1200-000002000000}">
      <text>
        <r>
          <rPr>
            <sz val="10"/>
            <color rgb="FF000000"/>
            <rFont val="ＭＳ Ｐゴシック"/>
            <family val="3"/>
            <charset val="128"/>
          </rPr>
          <t>「表紙」シートで選択された○印が自動的に反映されます。</t>
        </r>
      </text>
    </comment>
    <comment ref="AF5" authorId="0" shapeId="0" xr:uid="{00000000-0006-0000-1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2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rgb="FF000000"/>
            <rFont val="ＭＳ Ｐゴシック"/>
            <family val="3"/>
            <charset val="128"/>
          </rPr>
          <t>同上</t>
        </r>
      </text>
    </comment>
    <comment ref="P18" authorId="0" shapeId="0" xr:uid="{00000000-0006-0000-12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rgb="FF000000"/>
            <rFont val="ＭＳ Ｐゴシック"/>
            <family val="3"/>
            <charset val="128"/>
          </rPr>
          <t>⑧、⑨、※3及びｂの合計から自動的に計算されます。</t>
        </r>
      </text>
    </comment>
    <comment ref="AH18" authorId="0" shapeId="0" xr:uid="{00000000-0006-0000-1200-00000F000000}">
      <text>
        <r>
          <rPr>
            <sz val="9"/>
            <color rgb="FF000000"/>
            <rFont val="ＭＳ Ｐゴシック"/>
            <family val="3"/>
            <charset val="128"/>
          </rPr>
          <t>右にあるｂ-1およびｂ-2から、自動的に計算されます。</t>
        </r>
      </text>
    </comment>
    <comment ref="AO18" authorId="0" shapeId="0" xr:uid="{00000000-0006-0000-1200-000010000000}">
      <text>
        <r>
          <rPr>
            <sz val="9"/>
            <color rgb="FF000000"/>
            <rFont val="ＭＳ Ｐゴシック"/>
            <family val="3"/>
            <charset val="128"/>
          </rPr>
          <t>右側にある3つの委託目的別内訳量から、自動的に計算されます。</t>
        </r>
      </text>
    </comment>
    <comment ref="AU18" authorId="0" shapeId="0" xr:uid="{00000000-0006-0000-1200-000011000000}">
      <text>
        <r>
          <rPr>
            <sz val="9"/>
            <color rgb="FF000000"/>
            <rFont val="ＭＳ Ｐゴシック"/>
            <family val="3"/>
            <charset val="128"/>
          </rPr>
          <t>同上</t>
        </r>
      </text>
    </comment>
    <comment ref="P21" authorId="0" shapeId="0" xr:uid="{00000000-0006-0000-12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2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rgb="FF000000"/>
            <rFont val="ＭＳ Ｐゴシック"/>
            <family val="3"/>
            <charset val="128"/>
          </rPr>
          <t>右上のフローから、自動的に計算されます。</t>
        </r>
      </text>
    </comment>
    <comment ref="P24" authorId="0" shapeId="0" xr:uid="{00000000-0006-0000-12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2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rgb="FF000000"/>
            <rFont val="ＭＳ Ｐゴシック"/>
            <family val="3"/>
            <charset val="128"/>
          </rPr>
          <t>右上のフローから、自動的に計算されます。</t>
        </r>
      </text>
    </comment>
    <comment ref="D26" authorId="0" shapeId="0" xr:uid="{00000000-0006-0000-12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rgb="FF000000"/>
            <rFont val="ＭＳ Ｐゴシック"/>
            <family val="3"/>
            <charset val="128"/>
          </rPr>
          <t>右上のフローから、自動的に計算されます。</t>
        </r>
      </text>
    </comment>
    <comment ref="D27" authorId="0" shapeId="0" xr:uid="{00000000-0006-0000-12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rgb="FF000000"/>
            <rFont val="ＭＳ Ｐゴシック"/>
            <family val="3"/>
            <charset val="128"/>
          </rPr>
          <t>右上のフローから、自動的に計算されます。</t>
        </r>
      </text>
    </comment>
    <comment ref="P27" authorId="0" shapeId="0" xr:uid="{00000000-0006-0000-1200-00001F000000}">
      <text>
        <r>
          <rPr>
            <sz val="9"/>
            <color rgb="FF000000"/>
            <rFont val="ＭＳ Ｐゴシック"/>
            <family val="3"/>
            <charset val="128"/>
          </rPr>
          <t>下にあるＢ-1およびＢ-2から、自動的に計算されます。</t>
        </r>
      </text>
    </comment>
    <comment ref="AL27" authorId="0" shapeId="0" xr:uid="{00000000-0006-0000-1200-000020000000}">
      <text>
        <r>
          <rPr>
            <sz val="9"/>
            <color rgb="FF000000"/>
            <rFont val="ＭＳ Ｐゴシック"/>
            <family val="3"/>
            <charset val="128"/>
          </rPr>
          <t>Ｂとｂの合計が自動的に計算されます。</t>
        </r>
      </text>
    </comment>
    <comment ref="AS27" authorId="0" shapeId="0" xr:uid="{00000000-0006-0000-12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2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rgb="FF000000"/>
            <rFont val="ＭＳ Ｐゴシック"/>
            <family val="3"/>
            <charset val="128"/>
          </rPr>
          <t>右上のフローから、自動的に計算されます。</t>
        </r>
      </text>
    </comment>
    <comment ref="AA28" authorId="0" shapeId="0" xr:uid="{00000000-0006-0000-12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2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rgb="FF000000"/>
            <rFont val="ＭＳ Ｐゴシック"/>
            <family val="3"/>
            <charset val="128"/>
          </rPr>
          <t>右上のフローから、自動的に計算されます。</t>
        </r>
      </text>
    </comment>
    <comment ref="AA29" authorId="0" shapeId="0" xr:uid="{00000000-0006-0000-1200-000027000000}">
      <text>
        <r>
          <rPr>
            <sz val="9"/>
            <color rgb="FF000000"/>
            <rFont val="ＭＳ Ｐゴシック"/>
            <family val="3"/>
            <charset val="128"/>
          </rPr>
          <t>同上</t>
        </r>
      </text>
    </comment>
    <comment ref="D30" authorId="0" shapeId="0" xr:uid="{00000000-0006-0000-12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rgb="FF000000"/>
            <rFont val="ＭＳ Ｐゴシック"/>
            <family val="3"/>
            <charset val="128"/>
          </rPr>
          <t>右上のフローから、自動的に計算されます。</t>
        </r>
      </text>
    </comment>
    <comment ref="R30" authorId="0" shapeId="0" xr:uid="{00000000-0006-0000-1200-00002A000000}">
      <text>
        <r>
          <rPr>
            <sz val="9"/>
            <color rgb="FF000000"/>
            <rFont val="ＭＳ Ｐゴシック"/>
            <family val="3"/>
            <charset val="128"/>
          </rPr>
          <t>右側にある3つの委託目的別内訳量から、自動的に計算されます。</t>
        </r>
      </text>
    </comment>
    <comment ref="AA30" authorId="0" shapeId="0" xr:uid="{00000000-0006-0000-1200-00002B000000}">
      <text>
        <r>
          <rPr>
            <sz val="9"/>
            <color rgb="FF000000"/>
            <rFont val="ＭＳ Ｐゴシック"/>
            <family val="3"/>
            <charset val="128"/>
          </rPr>
          <t>同上</t>
        </r>
      </text>
    </comment>
    <comment ref="AL30" authorId="0" shapeId="0" xr:uid="{00000000-0006-0000-12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2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rgb="FF000000"/>
            <rFont val="ＭＳ Ｐゴシック"/>
            <family val="3"/>
            <charset val="128"/>
          </rPr>
          <t>右上のフローから、自動的に計算されます。</t>
        </r>
      </text>
    </comment>
    <comment ref="AS31" authorId="0" shapeId="0" xr:uid="{00000000-0006-0000-12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2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rgb="FF000000"/>
            <rFont val="ＭＳ Ｐゴシック"/>
            <family val="3"/>
            <charset val="128"/>
          </rPr>
          <t>右上のフローから、自動的に計算されます。</t>
        </r>
      </text>
    </comment>
    <comment ref="D33" authorId="0" shapeId="0" xr:uid="{00000000-0006-0000-12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rgb="FF000000"/>
            <rFont val="ＭＳ Ｐゴシック"/>
            <family val="3"/>
            <charset val="128"/>
          </rPr>
          <t>右上のフローから、自動的に計算されます。</t>
        </r>
      </text>
    </comment>
    <comment ref="R33" authorId="0" shapeId="0" xr:uid="{00000000-0006-0000-12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rgb="FF000000"/>
            <rFont val="ＭＳ Ｐゴシック"/>
            <family val="3"/>
            <charset val="128"/>
          </rPr>
          <t>「表紙」シートで選択された○印が自動的に反映されます。</t>
        </r>
      </text>
    </comment>
    <comment ref="AU4" authorId="0" shapeId="0" xr:uid="{00000000-0006-0000-0100-000002000000}">
      <text>
        <r>
          <rPr>
            <sz val="10"/>
            <color rgb="FF000000"/>
            <rFont val="ＭＳ Ｐゴシック"/>
            <family val="3"/>
            <charset val="128"/>
          </rPr>
          <t>「表紙」シートで選択された○印が自動的に反映されます。</t>
        </r>
      </text>
    </comment>
    <comment ref="AF5" authorId="0" shapeId="0" xr:uid="{00000000-0006-0000-0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1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rgb="FF000000"/>
            <rFont val="ＭＳ Ｐゴシック"/>
            <family val="3"/>
            <charset val="128"/>
          </rPr>
          <t>同上</t>
        </r>
      </text>
    </comment>
    <comment ref="P18" authorId="0" shapeId="0" xr:uid="{00000000-0006-0000-01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rgb="FF000000"/>
            <rFont val="ＭＳ Ｐゴシック"/>
            <family val="3"/>
            <charset val="128"/>
          </rPr>
          <t>⑧、⑨、※3及びｂの合計から自動的に計算されます。</t>
        </r>
      </text>
    </comment>
    <comment ref="AH18" authorId="0" shapeId="0" xr:uid="{00000000-0006-0000-0100-00000F000000}">
      <text>
        <r>
          <rPr>
            <sz val="9"/>
            <color rgb="FF000000"/>
            <rFont val="ＭＳ Ｐゴシック"/>
            <family val="3"/>
            <charset val="128"/>
          </rPr>
          <t>右にあるｂ-1およびｂ-2から、自動的に計算されます。</t>
        </r>
      </text>
    </comment>
    <comment ref="AO18" authorId="0" shapeId="0" xr:uid="{00000000-0006-0000-0100-000010000000}">
      <text>
        <r>
          <rPr>
            <sz val="9"/>
            <color rgb="FF000000"/>
            <rFont val="ＭＳ Ｐゴシック"/>
            <family val="3"/>
            <charset val="128"/>
          </rPr>
          <t>右側にある3つの委託目的別内訳量から、自動的に計算されます。</t>
        </r>
      </text>
    </comment>
    <comment ref="AU18" authorId="0" shapeId="0" xr:uid="{00000000-0006-0000-0100-000011000000}">
      <text>
        <r>
          <rPr>
            <sz val="9"/>
            <color rgb="FF000000"/>
            <rFont val="ＭＳ Ｐゴシック"/>
            <family val="3"/>
            <charset val="128"/>
          </rPr>
          <t>同上</t>
        </r>
      </text>
    </comment>
    <comment ref="P21" authorId="0" shapeId="0" xr:uid="{00000000-0006-0000-01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rgb="FF000000"/>
            <rFont val="ＭＳ Ｐゴシック"/>
            <family val="3"/>
            <charset val="128"/>
          </rPr>
          <t>右上のフローから、自動的に計算されます。</t>
        </r>
      </text>
    </comment>
    <comment ref="P24" authorId="0" shapeId="0" xr:uid="{00000000-0006-0000-01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1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rgb="FF000000"/>
            <rFont val="ＭＳ Ｐゴシック"/>
            <family val="3"/>
            <charset val="128"/>
          </rPr>
          <t>右上のフローから、自動的に計算されます。</t>
        </r>
      </text>
    </comment>
    <comment ref="D26" authorId="0" shapeId="0" xr:uid="{00000000-0006-0000-01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rgb="FF000000"/>
            <rFont val="ＭＳ Ｐゴシック"/>
            <family val="3"/>
            <charset val="128"/>
          </rPr>
          <t>右上のフローから、自動的に計算されます。</t>
        </r>
      </text>
    </comment>
    <comment ref="D27" authorId="0" shapeId="0" xr:uid="{00000000-0006-0000-01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rgb="FF000000"/>
            <rFont val="ＭＳ Ｐゴシック"/>
            <family val="3"/>
            <charset val="128"/>
          </rPr>
          <t>右上のフローから、自動的に計算されます。</t>
        </r>
      </text>
    </comment>
    <comment ref="P27" authorId="0" shapeId="0" xr:uid="{00000000-0006-0000-0100-00001F000000}">
      <text>
        <r>
          <rPr>
            <sz val="9"/>
            <color rgb="FF000000"/>
            <rFont val="ＭＳ Ｐゴシック"/>
            <family val="3"/>
            <charset val="128"/>
          </rPr>
          <t>下にあるＢ-1およびＢ-2から、自動的に計算されます。</t>
        </r>
      </text>
    </comment>
    <comment ref="AL27" authorId="0" shapeId="0" xr:uid="{00000000-0006-0000-0100-000020000000}">
      <text>
        <r>
          <rPr>
            <sz val="9"/>
            <color rgb="FF000000"/>
            <rFont val="ＭＳ Ｐゴシック"/>
            <family val="3"/>
            <charset val="128"/>
          </rPr>
          <t>Ｂとｂの合計が自動的に計算されます。</t>
        </r>
      </text>
    </comment>
    <comment ref="AS27" authorId="0" shapeId="0" xr:uid="{00000000-0006-0000-01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1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rgb="FF000000"/>
            <rFont val="ＭＳ Ｐゴシック"/>
            <family val="3"/>
            <charset val="128"/>
          </rPr>
          <t>右上のフローから、自動的に計算されます。</t>
        </r>
      </text>
    </comment>
    <comment ref="AA28" authorId="0" shapeId="0" xr:uid="{00000000-0006-0000-01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1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rgb="FF000000"/>
            <rFont val="ＭＳ Ｐゴシック"/>
            <family val="3"/>
            <charset val="128"/>
          </rPr>
          <t>右上のフローから、自動的に計算されます。</t>
        </r>
      </text>
    </comment>
    <comment ref="AA29" authorId="0" shapeId="0" xr:uid="{00000000-0006-0000-0100-000027000000}">
      <text>
        <r>
          <rPr>
            <sz val="9"/>
            <color rgb="FF000000"/>
            <rFont val="ＭＳ Ｐゴシック"/>
            <family val="3"/>
            <charset val="128"/>
          </rPr>
          <t>同上</t>
        </r>
      </text>
    </comment>
    <comment ref="D30" authorId="0" shapeId="0" xr:uid="{00000000-0006-0000-01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rgb="FF000000"/>
            <rFont val="ＭＳ Ｐゴシック"/>
            <family val="3"/>
            <charset val="128"/>
          </rPr>
          <t>右上のフローから、自動的に計算されます。</t>
        </r>
      </text>
    </comment>
    <comment ref="R30" authorId="0" shapeId="0" xr:uid="{00000000-0006-0000-0100-00002A000000}">
      <text>
        <r>
          <rPr>
            <sz val="9"/>
            <color rgb="FF000000"/>
            <rFont val="ＭＳ Ｐゴシック"/>
            <family val="3"/>
            <charset val="128"/>
          </rPr>
          <t>右側にある3つの委託目的別内訳量から、自動的に計算されます。</t>
        </r>
      </text>
    </comment>
    <comment ref="AA30" authorId="0" shapeId="0" xr:uid="{00000000-0006-0000-0100-00002B000000}">
      <text>
        <r>
          <rPr>
            <sz val="9"/>
            <color rgb="FF000000"/>
            <rFont val="ＭＳ Ｐゴシック"/>
            <family val="3"/>
            <charset val="128"/>
          </rPr>
          <t>同上</t>
        </r>
      </text>
    </comment>
    <comment ref="AL30" authorId="0" shapeId="0" xr:uid="{00000000-0006-0000-01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1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rgb="FF000000"/>
            <rFont val="ＭＳ Ｐゴシック"/>
            <family val="3"/>
            <charset val="128"/>
          </rPr>
          <t>右上のフローから、自動的に計算されます。</t>
        </r>
      </text>
    </comment>
    <comment ref="AS31" authorId="0" shapeId="0" xr:uid="{00000000-0006-0000-01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1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rgb="FF000000"/>
            <rFont val="ＭＳ Ｐゴシック"/>
            <family val="3"/>
            <charset val="128"/>
          </rPr>
          <t>右上のフローから、自動的に計算されます。</t>
        </r>
      </text>
    </comment>
    <comment ref="D33" authorId="0" shapeId="0" xr:uid="{00000000-0006-0000-01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rgb="FF000000"/>
            <rFont val="ＭＳ Ｐゴシック"/>
            <family val="3"/>
            <charset val="128"/>
          </rPr>
          <t>右上のフローから、自動的に計算されます。</t>
        </r>
      </text>
    </comment>
    <comment ref="R33" authorId="0" shapeId="0" xr:uid="{00000000-0006-0000-01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rgb="FF000000"/>
            <rFont val="ＭＳ Ｐゴシック"/>
            <family val="3"/>
            <charset val="128"/>
          </rPr>
          <t>「表紙」シートで選択された○印が自動的に反映されます。</t>
        </r>
      </text>
    </comment>
    <comment ref="AU4" authorId="0" shapeId="0" xr:uid="{00000000-0006-0000-1300-000002000000}">
      <text>
        <r>
          <rPr>
            <sz val="10"/>
            <color rgb="FF000000"/>
            <rFont val="ＭＳ Ｐゴシック"/>
            <family val="3"/>
            <charset val="128"/>
          </rPr>
          <t>「表紙」シートで選択された○印が自動的に反映されます。</t>
        </r>
      </text>
    </comment>
    <comment ref="AF5" authorId="0" shapeId="0" xr:uid="{00000000-0006-0000-1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3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rgb="FF000000"/>
            <rFont val="ＭＳ Ｐゴシック"/>
            <family val="3"/>
            <charset val="128"/>
          </rPr>
          <t>同上</t>
        </r>
      </text>
    </comment>
    <comment ref="P18" authorId="0" shapeId="0" xr:uid="{00000000-0006-0000-13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rgb="FF000000"/>
            <rFont val="ＭＳ Ｐゴシック"/>
            <family val="3"/>
            <charset val="128"/>
          </rPr>
          <t>⑧、⑨、※3及びｂの合計から自動的に計算されます。</t>
        </r>
      </text>
    </comment>
    <comment ref="AH18" authorId="0" shapeId="0" xr:uid="{00000000-0006-0000-1300-00000F000000}">
      <text>
        <r>
          <rPr>
            <sz val="9"/>
            <color rgb="FF000000"/>
            <rFont val="ＭＳ Ｐゴシック"/>
            <family val="3"/>
            <charset val="128"/>
          </rPr>
          <t>右にあるｂ-1およびｂ-2から、自動的に計算されます。</t>
        </r>
      </text>
    </comment>
    <comment ref="AO18" authorId="0" shapeId="0" xr:uid="{00000000-0006-0000-1300-000010000000}">
      <text>
        <r>
          <rPr>
            <sz val="9"/>
            <color rgb="FF000000"/>
            <rFont val="ＭＳ Ｐゴシック"/>
            <family val="3"/>
            <charset val="128"/>
          </rPr>
          <t>右側にある3つの委託目的別内訳量から、自動的に計算されます。</t>
        </r>
      </text>
    </comment>
    <comment ref="AU18" authorId="0" shapeId="0" xr:uid="{00000000-0006-0000-1300-000011000000}">
      <text>
        <r>
          <rPr>
            <sz val="9"/>
            <color rgb="FF000000"/>
            <rFont val="ＭＳ Ｐゴシック"/>
            <family val="3"/>
            <charset val="128"/>
          </rPr>
          <t>同上</t>
        </r>
      </text>
    </comment>
    <comment ref="P21" authorId="0" shapeId="0" xr:uid="{00000000-0006-0000-13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3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rgb="FF000000"/>
            <rFont val="ＭＳ Ｐゴシック"/>
            <family val="3"/>
            <charset val="128"/>
          </rPr>
          <t>右上のフローから、自動的に計算されます。</t>
        </r>
      </text>
    </comment>
    <comment ref="P24" authorId="0" shapeId="0" xr:uid="{00000000-0006-0000-13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3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rgb="FF000000"/>
            <rFont val="ＭＳ Ｐゴシック"/>
            <family val="3"/>
            <charset val="128"/>
          </rPr>
          <t>右上のフローから、自動的に計算されます。</t>
        </r>
      </text>
    </comment>
    <comment ref="D26" authorId="0" shapeId="0" xr:uid="{00000000-0006-0000-13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rgb="FF000000"/>
            <rFont val="ＭＳ Ｐゴシック"/>
            <family val="3"/>
            <charset val="128"/>
          </rPr>
          <t>右上のフローから、自動的に計算されます。</t>
        </r>
      </text>
    </comment>
    <comment ref="D27" authorId="0" shapeId="0" xr:uid="{00000000-0006-0000-13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rgb="FF000000"/>
            <rFont val="ＭＳ Ｐゴシック"/>
            <family val="3"/>
            <charset val="128"/>
          </rPr>
          <t>右上のフローから、自動的に計算されます。</t>
        </r>
      </text>
    </comment>
    <comment ref="P27" authorId="0" shapeId="0" xr:uid="{00000000-0006-0000-1300-00001F000000}">
      <text>
        <r>
          <rPr>
            <sz val="9"/>
            <color rgb="FF000000"/>
            <rFont val="ＭＳ Ｐゴシック"/>
            <family val="3"/>
            <charset val="128"/>
          </rPr>
          <t>下にあるＢ-1およびＢ-2から、自動的に計算されます。</t>
        </r>
      </text>
    </comment>
    <comment ref="AL27" authorId="0" shapeId="0" xr:uid="{00000000-0006-0000-1300-000020000000}">
      <text>
        <r>
          <rPr>
            <sz val="9"/>
            <color rgb="FF000000"/>
            <rFont val="ＭＳ Ｐゴシック"/>
            <family val="3"/>
            <charset val="128"/>
          </rPr>
          <t>Ｂとｂの合計が自動的に計算されます。</t>
        </r>
      </text>
    </comment>
    <comment ref="AS27" authorId="0" shapeId="0" xr:uid="{00000000-0006-0000-13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3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rgb="FF000000"/>
            <rFont val="ＭＳ Ｐゴシック"/>
            <family val="3"/>
            <charset val="128"/>
          </rPr>
          <t>右上のフローから、自動的に計算されます。</t>
        </r>
      </text>
    </comment>
    <comment ref="AA28" authorId="0" shapeId="0" xr:uid="{00000000-0006-0000-13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3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rgb="FF000000"/>
            <rFont val="ＭＳ Ｐゴシック"/>
            <family val="3"/>
            <charset val="128"/>
          </rPr>
          <t>右上のフローから、自動的に計算されます。</t>
        </r>
      </text>
    </comment>
    <comment ref="AA29" authorId="0" shapeId="0" xr:uid="{00000000-0006-0000-1300-000027000000}">
      <text>
        <r>
          <rPr>
            <sz val="9"/>
            <color rgb="FF000000"/>
            <rFont val="ＭＳ Ｐゴシック"/>
            <family val="3"/>
            <charset val="128"/>
          </rPr>
          <t>同上</t>
        </r>
      </text>
    </comment>
    <comment ref="D30" authorId="0" shapeId="0" xr:uid="{00000000-0006-0000-13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rgb="FF000000"/>
            <rFont val="ＭＳ Ｐゴシック"/>
            <family val="3"/>
            <charset val="128"/>
          </rPr>
          <t>右上のフローから、自動的に計算されます。</t>
        </r>
      </text>
    </comment>
    <comment ref="R30" authorId="0" shapeId="0" xr:uid="{00000000-0006-0000-1300-00002A000000}">
      <text>
        <r>
          <rPr>
            <sz val="9"/>
            <color rgb="FF000000"/>
            <rFont val="ＭＳ Ｐゴシック"/>
            <family val="3"/>
            <charset val="128"/>
          </rPr>
          <t>右側にある3つの委託目的別内訳量から、自動的に計算されます。</t>
        </r>
      </text>
    </comment>
    <comment ref="AA30" authorId="0" shapeId="0" xr:uid="{00000000-0006-0000-1300-00002B000000}">
      <text>
        <r>
          <rPr>
            <sz val="9"/>
            <color rgb="FF000000"/>
            <rFont val="ＭＳ Ｐゴシック"/>
            <family val="3"/>
            <charset val="128"/>
          </rPr>
          <t>同上</t>
        </r>
      </text>
    </comment>
    <comment ref="AL30" authorId="0" shapeId="0" xr:uid="{00000000-0006-0000-13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3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rgb="FF000000"/>
            <rFont val="ＭＳ Ｐゴシック"/>
            <family val="3"/>
            <charset val="128"/>
          </rPr>
          <t>右上のフローから、自動的に計算されます。</t>
        </r>
      </text>
    </comment>
    <comment ref="AS31" authorId="0" shapeId="0" xr:uid="{00000000-0006-0000-13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3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rgb="FF000000"/>
            <rFont val="ＭＳ Ｐゴシック"/>
            <family val="3"/>
            <charset val="128"/>
          </rPr>
          <t>右上のフローから、自動的に計算されます。</t>
        </r>
      </text>
    </comment>
    <comment ref="D33" authorId="0" shapeId="0" xr:uid="{00000000-0006-0000-13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rgb="FF000000"/>
            <rFont val="ＭＳ Ｐゴシック"/>
            <family val="3"/>
            <charset val="128"/>
          </rPr>
          <t>右上のフローから、自動的に計算されます。</t>
        </r>
      </text>
    </comment>
    <comment ref="R33" authorId="0" shapeId="0" xr:uid="{00000000-0006-0000-13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rgb="FF000000"/>
            <rFont val="ＭＳ Ｐゴシック"/>
            <family val="3"/>
            <charset val="128"/>
          </rPr>
          <t>「表紙」シートで選択された○印が自動的に反映されます。</t>
        </r>
      </text>
    </comment>
    <comment ref="AU4" authorId="0" shapeId="0" xr:uid="{00000000-0006-0000-1400-000002000000}">
      <text>
        <r>
          <rPr>
            <sz val="10"/>
            <color rgb="FF000000"/>
            <rFont val="ＭＳ Ｐゴシック"/>
            <family val="3"/>
            <charset val="128"/>
          </rPr>
          <t>「表紙」シートで選択された○印が自動的に反映されます。</t>
        </r>
      </text>
    </comment>
    <comment ref="AF5" authorId="0" shapeId="0" xr:uid="{00000000-0006-0000-1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4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rgb="FF000000"/>
            <rFont val="ＭＳ Ｐゴシック"/>
            <family val="3"/>
            <charset val="128"/>
          </rPr>
          <t>同上</t>
        </r>
      </text>
    </comment>
    <comment ref="P18" authorId="0" shapeId="0" xr:uid="{00000000-0006-0000-14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rgb="FF000000"/>
            <rFont val="ＭＳ Ｐゴシック"/>
            <family val="3"/>
            <charset val="128"/>
          </rPr>
          <t>⑧、⑨、※3及びｂの合計から自動的に計算されます。</t>
        </r>
      </text>
    </comment>
    <comment ref="AH18" authorId="0" shapeId="0" xr:uid="{00000000-0006-0000-1400-00000F000000}">
      <text>
        <r>
          <rPr>
            <sz val="9"/>
            <color rgb="FF000000"/>
            <rFont val="ＭＳ Ｐゴシック"/>
            <family val="3"/>
            <charset val="128"/>
          </rPr>
          <t>右にあるｂ-1およびｂ-2から、自動的に計算されます。</t>
        </r>
      </text>
    </comment>
    <comment ref="AO18" authorId="0" shapeId="0" xr:uid="{00000000-0006-0000-1400-000010000000}">
      <text>
        <r>
          <rPr>
            <sz val="9"/>
            <color rgb="FF000000"/>
            <rFont val="ＭＳ Ｐゴシック"/>
            <family val="3"/>
            <charset val="128"/>
          </rPr>
          <t>右側にある3つの委託目的別内訳量から、自動的に計算されます。</t>
        </r>
      </text>
    </comment>
    <comment ref="AU18" authorId="0" shapeId="0" xr:uid="{00000000-0006-0000-1400-000011000000}">
      <text>
        <r>
          <rPr>
            <sz val="9"/>
            <color rgb="FF000000"/>
            <rFont val="ＭＳ Ｐゴシック"/>
            <family val="3"/>
            <charset val="128"/>
          </rPr>
          <t>同上</t>
        </r>
      </text>
    </comment>
    <comment ref="P21" authorId="0" shapeId="0" xr:uid="{00000000-0006-0000-14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4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rgb="FF000000"/>
            <rFont val="ＭＳ Ｐゴシック"/>
            <family val="3"/>
            <charset val="128"/>
          </rPr>
          <t>右上のフローから、自動的に計算されます。</t>
        </r>
      </text>
    </comment>
    <comment ref="P24" authorId="0" shapeId="0" xr:uid="{00000000-0006-0000-14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4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rgb="FF000000"/>
            <rFont val="ＭＳ Ｐゴシック"/>
            <family val="3"/>
            <charset val="128"/>
          </rPr>
          <t>右上のフローから、自動的に計算されます。</t>
        </r>
      </text>
    </comment>
    <comment ref="D26" authorId="0" shapeId="0" xr:uid="{00000000-0006-0000-14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rgb="FF000000"/>
            <rFont val="ＭＳ Ｐゴシック"/>
            <family val="3"/>
            <charset val="128"/>
          </rPr>
          <t>右上のフローから、自動的に計算されます。</t>
        </r>
      </text>
    </comment>
    <comment ref="D27" authorId="0" shapeId="0" xr:uid="{00000000-0006-0000-14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rgb="FF000000"/>
            <rFont val="ＭＳ Ｐゴシック"/>
            <family val="3"/>
            <charset val="128"/>
          </rPr>
          <t>右上のフローから、自動的に計算されます。</t>
        </r>
      </text>
    </comment>
    <comment ref="P27" authorId="0" shapeId="0" xr:uid="{00000000-0006-0000-1400-00001F000000}">
      <text>
        <r>
          <rPr>
            <sz val="9"/>
            <color rgb="FF000000"/>
            <rFont val="ＭＳ Ｐゴシック"/>
            <family val="3"/>
            <charset val="128"/>
          </rPr>
          <t>下にあるＢ-1およびＢ-2から、自動的に計算されます。</t>
        </r>
      </text>
    </comment>
    <comment ref="AL27" authorId="0" shapeId="0" xr:uid="{00000000-0006-0000-1400-000020000000}">
      <text>
        <r>
          <rPr>
            <sz val="9"/>
            <color rgb="FF000000"/>
            <rFont val="ＭＳ Ｐゴシック"/>
            <family val="3"/>
            <charset val="128"/>
          </rPr>
          <t>Ｂとｂの合計が自動的に計算されます。</t>
        </r>
      </text>
    </comment>
    <comment ref="AS27" authorId="0" shapeId="0" xr:uid="{00000000-0006-0000-14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4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rgb="FF000000"/>
            <rFont val="ＭＳ Ｐゴシック"/>
            <family val="3"/>
            <charset val="128"/>
          </rPr>
          <t>右上のフローから、自動的に計算されます。</t>
        </r>
      </text>
    </comment>
    <comment ref="AA28" authorId="0" shapeId="0" xr:uid="{00000000-0006-0000-14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4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rgb="FF000000"/>
            <rFont val="ＭＳ Ｐゴシック"/>
            <family val="3"/>
            <charset val="128"/>
          </rPr>
          <t>右上のフローから、自動的に計算されます。</t>
        </r>
      </text>
    </comment>
    <comment ref="AA29" authorId="0" shapeId="0" xr:uid="{00000000-0006-0000-1400-000027000000}">
      <text>
        <r>
          <rPr>
            <sz val="9"/>
            <color rgb="FF000000"/>
            <rFont val="ＭＳ Ｐゴシック"/>
            <family val="3"/>
            <charset val="128"/>
          </rPr>
          <t>同上</t>
        </r>
      </text>
    </comment>
    <comment ref="D30" authorId="0" shapeId="0" xr:uid="{00000000-0006-0000-14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rgb="FF000000"/>
            <rFont val="ＭＳ Ｐゴシック"/>
            <family val="3"/>
            <charset val="128"/>
          </rPr>
          <t>右上のフローから、自動的に計算されます。</t>
        </r>
      </text>
    </comment>
    <comment ref="R30" authorId="0" shapeId="0" xr:uid="{00000000-0006-0000-1400-00002A000000}">
      <text>
        <r>
          <rPr>
            <sz val="9"/>
            <color rgb="FF000000"/>
            <rFont val="ＭＳ Ｐゴシック"/>
            <family val="3"/>
            <charset val="128"/>
          </rPr>
          <t>右側にある3つの委託目的別内訳量から、自動的に計算されます。</t>
        </r>
      </text>
    </comment>
    <comment ref="AA30" authorId="0" shapeId="0" xr:uid="{00000000-0006-0000-1400-00002B000000}">
      <text>
        <r>
          <rPr>
            <sz val="9"/>
            <color rgb="FF000000"/>
            <rFont val="ＭＳ Ｐゴシック"/>
            <family val="3"/>
            <charset val="128"/>
          </rPr>
          <t>同上</t>
        </r>
      </text>
    </comment>
    <comment ref="AL30" authorId="0" shapeId="0" xr:uid="{00000000-0006-0000-14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4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rgb="FF000000"/>
            <rFont val="ＭＳ Ｐゴシック"/>
            <family val="3"/>
            <charset val="128"/>
          </rPr>
          <t>右上のフローから、自動的に計算されます。</t>
        </r>
      </text>
    </comment>
    <comment ref="AS31" authorId="0" shapeId="0" xr:uid="{00000000-0006-0000-14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4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rgb="FF000000"/>
            <rFont val="ＭＳ Ｐゴシック"/>
            <family val="3"/>
            <charset val="128"/>
          </rPr>
          <t>右上のフローから、自動的に計算されます。</t>
        </r>
      </text>
    </comment>
    <comment ref="D33" authorId="0" shapeId="0" xr:uid="{00000000-0006-0000-14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rgb="FF000000"/>
            <rFont val="ＭＳ Ｐゴシック"/>
            <family val="3"/>
            <charset val="128"/>
          </rPr>
          <t>右上のフローから、自動的に計算されます。</t>
        </r>
      </text>
    </comment>
    <comment ref="R33" authorId="0" shapeId="0" xr:uid="{00000000-0006-0000-14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rgb="FF000000"/>
            <rFont val="ＭＳ Ｐゴシック"/>
            <family val="3"/>
            <charset val="128"/>
          </rPr>
          <t>「表紙」シートで選択された○印が自動的に反映されます。</t>
        </r>
      </text>
    </comment>
    <comment ref="AU4" authorId="0" shapeId="0" xr:uid="{00000000-0006-0000-0200-000002000000}">
      <text>
        <r>
          <rPr>
            <sz val="10"/>
            <color rgb="FF000000"/>
            <rFont val="ＭＳ Ｐゴシック"/>
            <family val="3"/>
            <charset val="128"/>
          </rPr>
          <t>「表紙」シートで選択された○印が自動的に反映されます。</t>
        </r>
      </text>
    </comment>
    <comment ref="AF5" authorId="0" shapeId="0" xr:uid="{00000000-0006-0000-0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2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rgb="FF000000"/>
            <rFont val="ＭＳ Ｐゴシック"/>
            <family val="3"/>
            <charset val="128"/>
          </rPr>
          <t>同上</t>
        </r>
      </text>
    </comment>
    <comment ref="P18" authorId="0" shapeId="0" xr:uid="{00000000-0006-0000-02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rgb="FF000000"/>
            <rFont val="ＭＳ Ｐゴシック"/>
            <family val="3"/>
            <charset val="128"/>
          </rPr>
          <t>⑧、⑨、※3及びｂの合計から自動的に計算されます。</t>
        </r>
      </text>
    </comment>
    <comment ref="AH18" authorId="0" shapeId="0" xr:uid="{00000000-0006-0000-0200-00000F000000}">
      <text>
        <r>
          <rPr>
            <sz val="9"/>
            <color rgb="FF000000"/>
            <rFont val="ＭＳ Ｐゴシック"/>
            <family val="3"/>
            <charset val="128"/>
          </rPr>
          <t>右にあるｂ-1およびｂ-2から、自動的に計算されます。</t>
        </r>
      </text>
    </comment>
    <comment ref="AO18" authorId="0" shapeId="0" xr:uid="{00000000-0006-0000-0200-000010000000}">
      <text>
        <r>
          <rPr>
            <sz val="9"/>
            <color rgb="FF000000"/>
            <rFont val="ＭＳ Ｐゴシック"/>
            <family val="3"/>
            <charset val="128"/>
          </rPr>
          <t>右側にある3つの委託目的別内訳量から、自動的に計算されます。</t>
        </r>
      </text>
    </comment>
    <comment ref="AU18" authorId="0" shapeId="0" xr:uid="{00000000-0006-0000-0200-000011000000}">
      <text>
        <r>
          <rPr>
            <sz val="9"/>
            <color rgb="FF000000"/>
            <rFont val="ＭＳ Ｐゴシック"/>
            <family val="3"/>
            <charset val="128"/>
          </rPr>
          <t>同上</t>
        </r>
      </text>
    </comment>
    <comment ref="P21" authorId="0" shapeId="0" xr:uid="{00000000-0006-0000-02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2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rgb="FF000000"/>
            <rFont val="ＭＳ Ｐゴシック"/>
            <family val="3"/>
            <charset val="128"/>
          </rPr>
          <t>右上のフローから、自動的に計算されます。</t>
        </r>
      </text>
    </comment>
    <comment ref="P24" authorId="0" shapeId="0" xr:uid="{00000000-0006-0000-02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2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rgb="FF000000"/>
            <rFont val="ＭＳ Ｐゴシック"/>
            <family val="3"/>
            <charset val="128"/>
          </rPr>
          <t>右上のフローから、自動的に計算されます。</t>
        </r>
      </text>
    </comment>
    <comment ref="D26" authorId="0" shapeId="0" xr:uid="{00000000-0006-0000-02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rgb="FF000000"/>
            <rFont val="ＭＳ Ｐゴシック"/>
            <family val="3"/>
            <charset val="128"/>
          </rPr>
          <t>右上のフローから、自動的に計算されます。</t>
        </r>
      </text>
    </comment>
    <comment ref="D27" authorId="0" shapeId="0" xr:uid="{00000000-0006-0000-02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rgb="FF000000"/>
            <rFont val="ＭＳ Ｐゴシック"/>
            <family val="3"/>
            <charset val="128"/>
          </rPr>
          <t>右上のフローから、自動的に計算されます。</t>
        </r>
      </text>
    </comment>
    <comment ref="P27" authorId="0" shapeId="0" xr:uid="{00000000-0006-0000-0200-00001F000000}">
      <text>
        <r>
          <rPr>
            <sz val="9"/>
            <color rgb="FF000000"/>
            <rFont val="ＭＳ Ｐゴシック"/>
            <family val="3"/>
            <charset val="128"/>
          </rPr>
          <t>下にあるＢ-1およびＢ-2から、自動的に計算されます。</t>
        </r>
      </text>
    </comment>
    <comment ref="AL27" authorId="0" shapeId="0" xr:uid="{00000000-0006-0000-0200-000020000000}">
      <text>
        <r>
          <rPr>
            <sz val="9"/>
            <color rgb="FF000000"/>
            <rFont val="ＭＳ Ｐゴシック"/>
            <family val="3"/>
            <charset val="128"/>
          </rPr>
          <t>Ｂとｂの合計が自動的に計算されます。</t>
        </r>
      </text>
    </comment>
    <comment ref="AS27" authorId="0" shapeId="0" xr:uid="{00000000-0006-0000-02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2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rgb="FF000000"/>
            <rFont val="ＭＳ Ｐゴシック"/>
            <family val="3"/>
            <charset val="128"/>
          </rPr>
          <t>右上のフローから、自動的に計算されます。</t>
        </r>
      </text>
    </comment>
    <comment ref="AA28" authorId="0" shapeId="0" xr:uid="{00000000-0006-0000-02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2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rgb="FF000000"/>
            <rFont val="ＭＳ Ｐゴシック"/>
            <family val="3"/>
            <charset val="128"/>
          </rPr>
          <t>右上のフローから、自動的に計算されます。</t>
        </r>
      </text>
    </comment>
    <comment ref="AA29" authorId="0" shapeId="0" xr:uid="{00000000-0006-0000-0200-000027000000}">
      <text>
        <r>
          <rPr>
            <sz val="9"/>
            <color rgb="FF000000"/>
            <rFont val="ＭＳ Ｐゴシック"/>
            <family val="3"/>
            <charset val="128"/>
          </rPr>
          <t>同上</t>
        </r>
      </text>
    </comment>
    <comment ref="D30" authorId="0" shapeId="0" xr:uid="{00000000-0006-0000-02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rgb="FF000000"/>
            <rFont val="ＭＳ Ｐゴシック"/>
            <family val="3"/>
            <charset val="128"/>
          </rPr>
          <t>右上のフローから、自動的に計算されます。</t>
        </r>
      </text>
    </comment>
    <comment ref="R30" authorId="0" shapeId="0" xr:uid="{00000000-0006-0000-0200-00002A000000}">
      <text>
        <r>
          <rPr>
            <sz val="9"/>
            <color rgb="FF000000"/>
            <rFont val="ＭＳ Ｐゴシック"/>
            <family val="3"/>
            <charset val="128"/>
          </rPr>
          <t>右側にある3つの委託目的別内訳量から、自動的に計算されます。</t>
        </r>
      </text>
    </comment>
    <comment ref="AA30" authorId="0" shapeId="0" xr:uid="{00000000-0006-0000-0200-00002B000000}">
      <text>
        <r>
          <rPr>
            <sz val="9"/>
            <color rgb="FF000000"/>
            <rFont val="ＭＳ Ｐゴシック"/>
            <family val="3"/>
            <charset val="128"/>
          </rPr>
          <t>同上</t>
        </r>
      </text>
    </comment>
    <comment ref="AL30" authorId="0" shapeId="0" xr:uid="{00000000-0006-0000-02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2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rgb="FF000000"/>
            <rFont val="ＭＳ Ｐゴシック"/>
            <family val="3"/>
            <charset val="128"/>
          </rPr>
          <t>右上のフローから、自動的に計算されます。</t>
        </r>
      </text>
    </comment>
    <comment ref="AS31" authorId="0" shapeId="0" xr:uid="{00000000-0006-0000-02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2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rgb="FF000000"/>
            <rFont val="ＭＳ Ｐゴシック"/>
            <family val="3"/>
            <charset val="128"/>
          </rPr>
          <t>右上のフローから、自動的に計算されます。</t>
        </r>
      </text>
    </comment>
    <comment ref="D33" authorId="0" shapeId="0" xr:uid="{00000000-0006-0000-02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rgb="FF000000"/>
            <rFont val="ＭＳ Ｐゴシック"/>
            <family val="3"/>
            <charset val="128"/>
          </rPr>
          <t>右上のフローから、自動的に計算されます。</t>
        </r>
      </text>
    </comment>
    <comment ref="R33" authorId="0" shapeId="0" xr:uid="{00000000-0006-0000-02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rgb="FF000000"/>
            <rFont val="ＭＳ Ｐゴシック"/>
            <family val="3"/>
            <charset val="128"/>
          </rPr>
          <t>「表紙」シートで選択された○印が自動的に反映されます。</t>
        </r>
      </text>
    </comment>
    <comment ref="AU4" authorId="0" shapeId="0" xr:uid="{00000000-0006-0000-0300-000002000000}">
      <text>
        <r>
          <rPr>
            <sz val="10"/>
            <color rgb="FF000000"/>
            <rFont val="ＭＳ Ｐゴシック"/>
            <family val="3"/>
            <charset val="128"/>
          </rPr>
          <t>「表紙」シートで選択された○印が自動的に反映されます。</t>
        </r>
      </text>
    </comment>
    <comment ref="AF5" authorId="0" shapeId="0" xr:uid="{00000000-0006-0000-0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3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rgb="FF000000"/>
            <rFont val="ＭＳ Ｐゴシック"/>
            <family val="3"/>
            <charset val="128"/>
          </rPr>
          <t>同上</t>
        </r>
      </text>
    </comment>
    <comment ref="P18" authorId="0" shapeId="0" xr:uid="{00000000-0006-0000-03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rgb="FF000000"/>
            <rFont val="ＭＳ Ｐゴシック"/>
            <family val="3"/>
            <charset val="128"/>
          </rPr>
          <t>⑧、⑨、※3及びｂの合計から自動的に計算されます。</t>
        </r>
      </text>
    </comment>
    <comment ref="AH18" authorId="0" shapeId="0" xr:uid="{00000000-0006-0000-0300-00000F000000}">
      <text>
        <r>
          <rPr>
            <sz val="9"/>
            <color rgb="FF000000"/>
            <rFont val="ＭＳ Ｐゴシック"/>
            <family val="3"/>
            <charset val="128"/>
          </rPr>
          <t>右にあるｂ-1およびｂ-2から、自動的に計算されます。</t>
        </r>
      </text>
    </comment>
    <comment ref="AO18" authorId="0" shapeId="0" xr:uid="{00000000-0006-0000-0300-000010000000}">
      <text>
        <r>
          <rPr>
            <sz val="9"/>
            <color rgb="FF000000"/>
            <rFont val="ＭＳ Ｐゴシック"/>
            <family val="3"/>
            <charset val="128"/>
          </rPr>
          <t>右側にある3つの委託目的別内訳量から、自動的に計算されます。</t>
        </r>
      </text>
    </comment>
    <comment ref="AU18" authorId="0" shapeId="0" xr:uid="{00000000-0006-0000-0300-000011000000}">
      <text>
        <r>
          <rPr>
            <sz val="9"/>
            <color rgb="FF000000"/>
            <rFont val="ＭＳ Ｐゴシック"/>
            <family val="3"/>
            <charset val="128"/>
          </rPr>
          <t>同上</t>
        </r>
      </text>
    </comment>
    <comment ref="P21" authorId="0" shapeId="0" xr:uid="{00000000-0006-0000-03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3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rgb="FF000000"/>
            <rFont val="ＭＳ Ｐゴシック"/>
            <family val="3"/>
            <charset val="128"/>
          </rPr>
          <t>右上のフローから、自動的に計算されます。</t>
        </r>
      </text>
    </comment>
    <comment ref="P24" authorId="0" shapeId="0" xr:uid="{00000000-0006-0000-03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3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rgb="FF000000"/>
            <rFont val="ＭＳ Ｐゴシック"/>
            <family val="3"/>
            <charset val="128"/>
          </rPr>
          <t>右上のフローから、自動的に計算されます。</t>
        </r>
      </text>
    </comment>
    <comment ref="D26" authorId="0" shapeId="0" xr:uid="{00000000-0006-0000-03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rgb="FF000000"/>
            <rFont val="ＭＳ Ｐゴシック"/>
            <family val="3"/>
            <charset val="128"/>
          </rPr>
          <t>右上のフローから、自動的に計算されます。</t>
        </r>
      </text>
    </comment>
    <comment ref="D27" authorId="0" shapeId="0" xr:uid="{00000000-0006-0000-03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rgb="FF000000"/>
            <rFont val="ＭＳ Ｐゴシック"/>
            <family val="3"/>
            <charset val="128"/>
          </rPr>
          <t>右上のフローから、自動的に計算されます。</t>
        </r>
      </text>
    </comment>
    <comment ref="P27" authorId="0" shapeId="0" xr:uid="{00000000-0006-0000-0300-00001F000000}">
      <text>
        <r>
          <rPr>
            <sz val="9"/>
            <color rgb="FF000000"/>
            <rFont val="ＭＳ Ｐゴシック"/>
            <family val="3"/>
            <charset val="128"/>
          </rPr>
          <t>下にあるＢ-1およびＢ-2から、自動的に計算されます。</t>
        </r>
      </text>
    </comment>
    <comment ref="AL27" authorId="0" shapeId="0" xr:uid="{00000000-0006-0000-0300-000020000000}">
      <text>
        <r>
          <rPr>
            <sz val="9"/>
            <color rgb="FF000000"/>
            <rFont val="ＭＳ Ｐゴシック"/>
            <family val="3"/>
            <charset val="128"/>
          </rPr>
          <t>Ｂとｂの合計が自動的に計算されます。</t>
        </r>
      </text>
    </comment>
    <comment ref="AS27" authorId="0" shapeId="0" xr:uid="{00000000-0006-0000-03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3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rgb="FF000000"/>
            <rFont val="ＭＳ Ｐゴシック"/>
            <family val="3"/>
            <charset val="128"/>
          </rPr>
          <t>右上のフローから、自動的に計算されます。</t>
        </r>
      </text>
    </comment>
    <comment ref="AA28" authorId="0" shapeId="0" xr:uid="{00000000-0006-0000-03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3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rgb="FF000000"/>
            <rFont val="ＭＳ Ｐゴシック"/>
            <family val="3"/>
            <charset val="128"/>
          </rPr>
          <t>右上のフローから、自動的に計算されます。</t>
        </r>
      </text>
    </comment>
    <comment ref="AA29" authorId="0" shapeId="0" xr:uid="{00000000-0006-0000-0300-000027000000}">
      <text>
        <r>
          <rPr>
            <sz val="9"/>
            <color rgb="FF000000"/>
            <rFont val="ＭＳ Ｐゴシック"/>
            <family val="3"/>
            <charset val="128"/>
          </rPr>
          <t>同上</t>
        </r>
      </text>
    </comment>
    <comment ref="D30" authorId="0" shapeId="0" xr:uid="{00000000-0006-0000-03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rgb="FF000000"/>
            <rFont val="ＭＳ Ｐゴシック"/>
            <family val="3"/>
            <charset val="128"/>
          </rPr>
          <t>右上のフローから、自動的に計算されます。</t>
        </r>
      </text>
    </comment>
    <comment ref="R30" authorId="0" shapeId="0" xr:uid="{00000000-0006-0000-0300-00002A000000}">
      <text>
        <r>
          <rPr>
            <sz val="9"/>
            <color rgb="FF000000"/>
            <rFont val="ＭＳ Ｐゴシック"/>
            <family val="3"/>
            <charset val="128"/>
          </rPr>
          <t>右側にある3つの委託目的別内訳量から、自動的に計算されます。</t>
        </r>
      </text>
    </comment>
    <comment ref="AA30" authorId="0" shapeId="0" xr:uid="{00000000-0006-0000-0300-00002B000000}">
      <text>
        <r>
          <rPr>
            <sz val="9"/>
            <color rgb="FF000000"/>
            <rFont val="ＭＳ Ｐゴシック"/>
            <family val="3"/>
            <charset val="128"/>
          </rPr>
          <t>同上</t>
        </r>
      </text>
    </comment>
    <comment ref="AL30" authorId="0" shapeId="0" xr:uid="{00000000-0006-0000-03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3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rgb="FF000000"/>
            <rFont val="ＭＳ Ｐゴシック"/>
            <family val="3"/>
            <charset val="128"/>
          </rPr>
          <t>右上のフローから、自動的に計算されます。</t>
        </r>
      </text>
    </comment>
    <comment ref="AS31" authorId="0" shapeId="0" xr:uid="{00000000-0006-0000-03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3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rgb="FF000000"/>
            <rFont val="ＭＳ Ｐゴシック"/>
            <family val="3"/>
            <charset val="128"/>
          </rPr>
          <t>右上のフローから、自動的に計算されます。</t>
        </r>
      </text>
    </comment>
    <comment ref="D33" authorId="0" shapeId="0" xr:uid="{00000000-0006-0000-03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rgb="FF000000"/>
            <rFont val="ＭＳ Ｐゴシック"/>
            <family val="3"/>
            <charset val="128"/>
          </rPr>
          <t>右上のフローから、自動的に計算されます。</t>
        </r>
      </text>
    </comment>
    <comment ref="R33" authorId="0" shapeId="0" xr:uid="{00000000-0006-0000-03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rgb="FF000000"/>
            <rFont val="ＭＳ Ｐゴシック"/>
            <family val="3"/>
            <charset val="128"/>
          </rPr>
          <t>「表紙」シートで選択された○印が自動的に反映されます。</t>
        </r>
      </text>
    </comment>
    <comment ref="AU4" authorId="0" shapeId="0" xr:uid="{00000000-0006-0000-0400-000002000000}">
      <text>
        <r>
          <rPr>
            <sz val="10"/>
            <color rgb="FF000000"/>
            <rFont val="ＭＳ Ｐゴシック"/>
            <family val="3"/>
            <charset val="128"/>
          </rPr>
          <t>「表紙」シートで選択された○印が自動的に反映されます。</t>
        </r>
      </text>
    </comment>
    <comment ref="AF5" authorId="0" shapeId="0" xr:uid="{00000000-0006-0000-0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4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rgb="FF000000"/>
            <rFont val="ＭＳ Ｐゴシック"/>
            <family val="3"/>
            <charset val="128"/>
          </rPr>
          <t>同上</t>
        </r>
      </text>
    </comment>
    <comment ref="P18" authorId="0" shapeId="0" xr:uid="{00000000-0006-0000-04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rgb="FF000000"/>
            <rFont val="ＭＳ Ｐゴシック"/>
            <family val="3"/>
            <charset val="128"/>
          </rPr>
          <t>⑧、⑨、※3及びｂの合計から自動的に計算されます。</t>
        </r>
      </text>
    </comment>
    <comment ref="AH18" authorId="0" shapeId="0" xr:uid="{00000000-0006-0000-0400-00000F000000}">
      <text>
        <r>
          <rPr>
            <sz val="9"/>
            <color rgb="FF000000"/>
            <rFont val="ＭＳ Ｐゴシック"/>
            <family val="3"/>
            <charset val="128"/>
          </rPr>
          <t>右にあるｂ-1およびｂ-2から、自動的に計算されます。</t>
        </r>
      </text>
    </comment>
    <comment ref="AO18" authorId="0" shapeId="0" xr:uid="{00000000-0006-0000-0400-000010000000}">
      <text>
        <r>
          <rPr>
            <sz val="9"/>
            <color rgb="FF000000"/>
            <rFont val="ＭＳ Ｐゴシック"/>
            <family val="3"/>
            <charset val="128"/>
          </rPr>
          <t>右側にある3つの委託目的別内訳量から、自動的に計算されます。</t>
        </r>
      </text>
    </comment>
    <comment ref="AU18" authorId="0" shapeId="0" xr:uid="{00000000-0006-0000-0400-000011000000}">
      <text>
        <r>
          <rPr>
            <sz val="9"/>
            <color rgb="FF000000"/>
            <rFont val="ＭＳ Ｐゴシック"/>
            <family val="3"/>
            <charset val="128"/>
          </rPr>
          <t>同上</t>
        </r>
      </text>
    </comment>
    <comment ref="P21" authorId="0" shapeId="0" xr:uid="{00000000-0006-0000-04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4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rgb="FF000000"/>
            <rFont val="ＭＳ Ｐゴシック"/>
            <family val="3"/>
            <charset val="128"/>
          </rPr>
          <t>右上のフローから、自動的に計算されます。</t>
        </r>
      </text>
    </comment>
    <comment ref="P24" authorId="0" shapeId="0" xr:uid="{00000000-0006-0000-04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4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rgb="FF000000"/>
            <rFont val="ＭＳ Ｐゴシック"/>
            <family val="3"/>
            <charset val="128"/>
          </rPr>
          <t>右上のフローから、自動的に計算されます。</t>
        </r>
      </text>
    </comment>
    <comment ref="D26" authorId="0" shapeId="0" xr:uid="{00000000-0006-0000-04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rgb="FF000000"/>
            <rFont val="ＭＳ Ｐゴシック"/>
            <family val="3"/>
            <charset val="128"/>
          </rPr>
          <t>右上のフローから、自動的に計算されます。</t>
        </r>
      </text>
    </comment>
    <comment ref="D27" authorId="0" shapeId="0" xr:uid="{00000000-0006-0000-04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rgb="FF000000"/>
            <rFont val="ＭＳ Ｐゴシック"/>
            <family val="3"/>
            <charset val="128"/>
          </rPr>
          <t>右上のフローから、自動的に計算されます。</t>
        </r>
      </text>
    </comment>
    <comment ref="P27" authorId="0" shapeId="0" xr:uid="{00000000-0006-0000-0400-00001F000000}">
      <text>
        <r>
          <rPr>
            <sz val="9"/>
            <color rgb="FF000000"/>
            <rFont val="ＭＳ Ｐゴシック"/>
            <family val="3"/>
            <charset val="128"/>
          </rPr>
          <t>下にあるＢ-1およびＢ-2から、自動的に計算されます。</t>
        </r>
      </text>
    </comment>
    <comment ref="AL27" authorId="0" shapeId="0" xr:uid="{00000000-0006-0000-0400-000020000000}">
      <text>
        <r>
          <rPr>
            <sz val="9"/>
            <color rgb="FF000000"/>
            <rFont val="ＭＳ Ｐゴシック"/>
            <family val="3"/>
            <charset val="128"/>
          </rPr>
          <t>Ｂとｂの合計が自動的に計算されます。</t>
        </r>
      </text>
    </comment>
    <comment ref="AS27" authorId="0" shapeId="0" xr:uid="{00000000-0006-0000-04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4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rgb="FF000000"/>
            <rFont val="ＭＳ Ｐゴシック"/>
            <family val="3"/>
            <charset val="128"/>
          </rPr>
          <t>右上のフローから、自動的に計算されます。</t>
        </r>
      </text>
    </comment>
    <comment ref="AA28" authorId="0" shapeId="0" xr:uid="{00000000-0006-0000-04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4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rgb="FF000000"/>
            <rFont val="ＭＳ Ｐゴシック"/>
            <family val="3"/>
            <charset val="128"/>
          </rPr>
          <t>右上のフローから、自動的に計算されます。</t>
        </r>
      </text>
    </comment>
    <comment ref="AA29" authorId="0" shapeId="0" xr:uid="{00000000-0006-0000-0400-000027000000}">
      <text>
        <r>
          <rPr>
            <sz val="9"/>
            <color rgb="FF000000"/>
            <rFont val="ＭＳ Ｐゴシック"/>
            <family val="3"/>
            <charset val="128"/>
          </rPr>
          <t>同上</t>
        </r>
      </text>
    </comment>
    <comment ref="D30" authorId="0" shapeId="0" xr:uid="{00000000-0006-0000-04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rgb="FF000000"/>
            <rFont val="ＭＳ Ｐゴシック"/>
            <family val="3"/>
            <charset val="128"/>
          </rPr>
          <t>右上のフローから、自動的に計算されます。</t>
        </r>
      </text>
    </comment>
    <comment ref="R30" authorId="0" shapeId="0" xr:uid="{00000000-0006-0000-0400-00002A000000}">
      <text>
        <r>
          <rPr>
            <sz val="9"/>
            <color rgb="FF000000"/>
            <rFont val="ＭＳ Ｐゴシック"/>
            <family val="3"/>
            <charset val="128"/>
          </rPr>
          <t>右側にある3つの委託目的別内訳量から、自動的に計算されます。</t>
        </r>
      </text>
    </comment>
    <comment ref="AA30" authorId="0" shapeId="0" xr:uid="{00000000-0006-0000-0400-00002B000000}">
      <text>
        <r>
          <rPr>
            <sz val="9"/>
            <color rgb="FF000000"/>
            <rFont val="ＭＳ Ｐゴシック"/>
            <family val="3"/>
            <charset val="128"/>
          </rPr>
          <t>同上</t>
        </r>
      </text>
    </comment>
    <comment ref="AL30" authorId="0" shapeId="0" xr:uid="{00000000-0006-0000-04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4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rgb="FF000000"/>
            <rFont val="ＭＳ Ｐゴシック"/>
            <family val="3"/>
            <charset val="128"/>
          </rPr>
          <t>右上のフローから、自動的に計算されます。</t>
        </r>
      </text>
    </comment>
    <comment ref="AS31" authorId="0" shapeId="0" xr:uid="{00000000-0006-0000-04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4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rgb="FF000000"/>
            <rFont val="ＭＳ Ｐゴシック"/>
            <family val="3"/>
            <charset val="128"/>
          </rPr>
          <t>右上のフローから、自動的に計算されます。</t>
        </r>
      </text>
    </comment>
    <comment ref="D33" authorId="0" shapeId="0" xr:uid="{00000000-0006-0000-04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rgb="FF000000"/>
            <rFont val="ＭＳ Ｐゴシック"/>
            <family val="3"/>
            <charset val="128"/>
          </rPr>
          <t>右上のフローから、自動的に計算されます。</t>
        </r>
      </text>
    </comment>
    <comment ref="R33" authorId="0" shapeId="0" xr:uid="{00000000-0006-0000-04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rgb="FF000000"/>
            <rFont val="ＭＳ Ｐゴシック"/>
            <family val="3"/>
            <charset val="128"/>
          </rPr>
          <t>「表紙」シートで選択された○印が自動的に反映されます。</t>
        </r>
      </text>
    </comment>
    <comment ref="AU4" authorId="0" shapeId="0" xr:uid="{00000000-0006-0000-0500-000002000000}">
      <text>
        <r>
          <rPr>
            <sz val="10"/>
            <color rgb="FF000000"/>
            <rFont val="ＭＳ Ｐゴシック"/>
            <family val="3"/>
            <charset val="128"/>
          </rPr>
          <t>「表紙」シートで選択された○印が自動的に反映されます。</t>
        </r>
      </text>
    </comment>
    <comment ref="AF5" authorId="0" shapeId="0" xr:uid="{00000000-0006-0000-05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5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rgb="FF000000"/>
            <rFont val="ＭＳ Ｐゴシック"/>
            <family val="3"/>
            <charset val="128"/>
          </rPr>
          <t>同上</t>
        </r>
      </text>
    </comment>
    <comment ref="P18" authorId="0" shapeId="0" xr:uid="{00000000-0006-0000-05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rgb="FF000000"/>
            <rFont val="ＭＳ Ｐゴシック"/>
            <family val="3"/>
            <charset val="128"/>
          </rPr>
          <t>⑧、⑨、※3及びｂの合計から自動的に計算されます。</t>
        </r>
      </text>
    </comment>
    <comment ref="AH18" authorId="0" shapeId="0" xr:uid="{00000000-0006-0000-0500-00000F000000}">
      <text>
        <r>
          <rPr>
            <sz val="9"/>
            <color rgb="FF000000"/>
            <rFont val="ＭＳ Ｐゴシック"/>
            <family val="3"/>
            <charset val="128"/>
          </rPr>
          <t>右にあるｂ-1およびｂ-2から、自動的に計算されます。</t>
        </r>
      </text>
    </comment>
    <comment ref="AO18" authorId="0" shapeId="0" xr:uid="{00000000-0006-0000-0500-000010000000}">
      <text>
        <r>
          <rPr>
            <sz val="9"/>
            <color rgb="FF000000"/>
            <rFont val="ＭＳ Ｐゴシック"/>
            <family val="3"/>
            <charset val="128"/>
          </rPr>
          <t>右側にある3つの委託目的別内訳量から、自動的に計算されます。</t>
        </r>
      </text>
    </comment>
    <comment ref="AU18" authorId="0" shapeId="0" xr:uid="{00000000-0006-0000-0500-000011000000}">
      <text>
        <r>
          <rPr>
            <sz val="9"/>
            <color rgb="FF000000"/>
            <rFont val="ＭＳ Ｐゴシック"/>
            <family val="3"/>
            <charset val="128"/>
          </rPr>
          <t>同上</t>
        </r>
      </text>
    </comment>
    <comment ref="P21" authorId="0" shapeId="0" xr:uid="{00000000-0006-0000-05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5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rgb="FF000000"/>
            <rFont val="ＭＳ Ｐゴシック"/>
            <family val="3"/>
            <charset val="128"/>
          </rPr>
          <t>右上のフローから、自動的に計算されます。</t>
        </r>
      </text>
    </comment>
    <comment ref="P24" authorId="0" shapeId="0" xr:uid="{00000000-0006-0000-05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5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rgb="FF000000"/>
            <rFont val="ＭＳ Ｐゴシック"/>
            <family val="3"/>
            <charset val="128"/>
          </rPr>
          <t>右上のフローから、自動的に計算されます。</t>
        </r>
      </text>
    </comment>
    <comment ref="D26" authorId="0" shapeId="0" xr:uid="{00000000-0006-0000-05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rgb="FF000000"/>
            <rFont val="ＭＳ Ｐゴシック"/>
            <family val="3"/>
            <charset val="128"/>
          </rPr>
          <t>右上のフローから、自動的に計算されます。</t>
        </r>
      </text>
    </comment>
    <comment ref="D27" authorId="0" shapeId="0" xr:uid="{00000000-0006-0000-05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rgb="FF000000"/>
            <rFont val="ＭＳ Ｐゴシック"/>
            <family val="3"/>
            <charset val="128"/>
          </rPr>
          <t>右上のフローから、自動的に計算されます。</t>
        </r>
      </text>
    </comment>
    <comment ref="P27" authorId="0" shapeId="0" xr:uid="{00000000-0006-0000-0500-00001F000000}">
      <text>
        <r>
          <rPr>
            <sz val="9"/>
            <color rgb="FF000000"/>
            <rFont val="ＭＳ Ｐゴシック"/>
            <family val="3"/>
            <charset val="128"/>
          </rPr>
          <t>下にあるＢ-1およびＢ-2から、自動的に計算されます。</t>
        </r>
      </text>
    </comment>
    <comment ref="AL27" authorId="0" shapeId="0" xr:uid="{00000000-0006-0000-0500-000020000000}">
      <text>
        <r>
          <rPr>
            <sz val="9"/>
            <color rgb="FF000000"/>
            <rFont val="ＭＳ Ｐゴシック"/>
            <family val="3"/>
            <charset val="128"/>
          </rPr>
          <t>Ｂとｂの合計が自動的に計算されます。</t>
        </r>
      </text>
    </comment>
    <comment ref="AS27" authorId="0" shapeId="0" xr:uid="{00000000-0006-0000-05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5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rgb="FF000000"/>
            <rFont val="ＭＳ Ｐゴシック"/>
            <family val="3"/>
            <charset val="128"/>
          </rPr>
          <t>右上のフローから、自動的に計算されます。</t>
        </r>
      </text>
    </comment>
    <comment ref="AA28" authorId="0" shapeId="0" xr:uid="{00000000-0006-0000-05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5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rgb="FF000000"/>
            <rFont val="ＭＳ Ｐゴシック"/>
            <family val="3"/>
            <charset val="128"/>
          </rPr>
          <t>右上のフローから、自動的に計算されます。</t>
        </r>
      </text>
    </comment>
    <comment ref="AA29" authorId="0" shapeId="0" xr:uid="{00000000-0006-0000-0500-000027000000}">
      <text>
        <r>
          <rPr>
            <sz val="9"/>
            <color rgb="FF000000"/>
            <rFont val="ＭＳ Ｐゴシック"/>
            <family val="3"/>
            <charset val="128"/>
          </rPr>
          <t>同上</t>
        </r>
      </text>
    </comment>
    <comment ref="D30" authorId="0" shapeId="0" xr:uid="{00000000-0006-0000-05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rgb="FF000000"/>
            <rFont val="ＭＳ Ｐゴシック"/>
            <family val="3"/>
            <charset val="128"/>
          </rPr>
          <t>右上のフローから、自動的に計算されます。</t>
        </r>
      </text>
    </comment>
    <comment ref="R30" authorId="0" shapeId="0" xr:uid="{00000000-0006-0000-0500-00002A000000}">
      <text>
        <r>
          <rPr>
            <sz val="9"/>
            <color rgb="FF000000"/>
            <rFont val="ＭＳ Ｐゴシック"/>
            <family val="3"/>
            <charset val="128"/>
          </rPr>
          <t>右側にある3つの委託目的別内訳量から、自動的に計算されます。</t>
        </r>
      </text>
    </comment>
    <comment ref="AA30" authorId="0" shapeId="0" xr:uid="{00000000-0006-0000-0500-00002B000000}">
      <text>
        <r>
          <rPr>
            <sz val="9"/>
            <color rgb="FF000000"/>
            <rFont val="ＭＳ Ｐゴシック"/>
            <family val="3"/>
            <charset val="128"/>
          </rPr>
          <t>同上</t>
        </r>
      </text>
    </comment>
    <comment ref="AL30" authorId="0" shapeId="0" xr:uid="{00000000-0006-0000-05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5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rgb="FF000000"/>
            <rFont val="ＭＳ Ｐゴシック"/>
            <family val="3"/>
            <charset val="128"/>
          </rPr>
          <t>右上のフローから、自動的に計算されます。</t>
        </r>
      </text>
    </comment>
    <comment ref="AS31" authorId="0" shapeId="0" xr:uid="{00000000-0006-0000-05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5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rgb="FF000000"/>
            <rFont val="ＭＳ Ｐゴシック"/>
            <family val="3"/>
            <charset val="128"/>
          </rPr>
          <t>右上のフローから、自動的に計算されます。</t>
        </r>
      </text>
    </comment>
    <comment ref="D33" authorId="0" shapeId="0" xr:uid="{00000000-0006-0000-05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rgb="FF000000"/>
            <rFont val="ＭＳ Ｐゴシック"/>
            <family val="3"/>
            <charset val="128"/>
          </rPr>
          <t>右上のフローから、自動的に計算されます。</t>
        </r>
      </text>
    </comment>
    <comment ref="R33" authorId="0" shapeId="0" xr:uid="{00000000-0006-0000-05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rgb="FF000000"/>
            <rFont val="ＭＳ Ｐゴシック"/>
            <family val="3"/>
            <charset val="128"/>
          </rPr>
          <t>「表紙」シートで選択された○印が自動的に反映されます。</t>
        </r>
      </text>
    </comment>
    <comment ref="AU4" authorId="0" shapeId="0" xr:uid="{00000000-0006-0000-0600-000002000000}">
      <text>
        <r>
          <rPr>
            <sz val="10"/>
            <color rgb="FF000000"/>
            <rFont val="ＭＳ Ｐゴシック"/>
            <family val="3"/>
            <charset val="128"/>
          </rPr>
          <t>「表紙」シートで選択された○印が自動的に反映されます。</t>
        </r>
      </text>
    </comment>
    <comment ref="AF5" authorId="0" shapeId="0" xr:uid="{00000000-0006-0000-06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U7" authorId="0" shapeId="0" xr:uid="{00000000-0006-0000-0600-00000400000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00000000-0006-0000-0600-00000500000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6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00000000-0006-0000-0600-00000700000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00000000-0006-0000-0600-000008000000}">
      <text>
        <r>
          <rPr>
            <sz val="9"/>
            <color rgb="FF000000"/>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9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A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B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C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D000000}">
      <text>
        <r>
          <rPr>
            <sz val="9"/>
            <color rgb="FF000000"/>
            <rFont val="ＭＳ Ｐゴシック"/>
            <family val="3"/>
            <charset val="128"/>
          </rPr>
          <t>同上</t>
        </r>
      </text>
    </comment>
    <comment ref="F15" authorId="0" shapeId="0" xr:uid="{00000000-0006-0000-0600-00000E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F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10000000}">
      <text>
        <r>
          <rPr>
            <sz val="9"/>
            <color rgb="FF000000"/>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rgb="FF000000"/>
            <rFont val="ＭＳ Ｐゴシック"/>
            <family val="3"/>
            <charset val="128"/>
          </rPr>
          <t>同上</t>
        </r>
      </text>
    </comment>
    <comment ref="P18" authorId="0" shapeId="0" xr:uid="{00000000-0006-0000-0600-000012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600-000013000000}">
      <text>
        <r>
          <rPr>
            <sz val="9"/>
            <color rgb="FF000000"/>
            <rFont val="ＭＳ Ｐゴシック"/>
            <family val="3"/>
            <charset val="128"/>
          </rPr>
          <t>⑧、⑨、※3及びｂの合計から自動的に計算されます。</t>
        </r>
      </text>
    </comment>
    <comment ref="AH18" authorId="0" shapeId="0" xr:uid="{00000000-0006-0000-0600-000014000000}">
      <text>
        <r>
          <rPr>
            <sz val="9"/>
            <color rgb="FF000000"/>
            <rFont val="ＭＳ Ｐゴシック"/>
            <family val="3"/>
            <charset val="128"/>
          </rPr>
          <t>右にあるｂ-1およびｂ-2から、自動的に計算されます。</t>
        </r>
      </text>
    </comment>
    <comment ref="AO18" authorId="0" shapeId="0" xr:uid="{00000000-0006-0000-0600-000015000000}">
      <text>
        <r>
          <rPr>
            <sz val="9"/>
            <color rgb="FF000000"/>
            <rFont val="ＭＳ Ｐゴシック"/>
            <family val="3"/>
            <charset val="128"/>
          </rPr>
          <t>右側にある3つの委託目的別内訳量から、自動的に計算されます。</t>
        </r>
      </text>
    </comment>
    <comment ref="AU18" authorId="0" shapeId="0" xr:uid="{00000000-0006-0000-0600-00001600000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00000000-0006-0000-0600-00001700000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0000000-0006-0000-0600-00001800000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9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A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B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00000000-0006-0000-0600-00001C000000}">
      <text>
        <r>
          <rPr>
            <sz val="9"/>
            <color rgb="FF000000"/>
            <rFont val="ＭＳ Ｐゴシック"/>
            <family val="3"/>
            <charset val="128"/>
          </rPr>
          <t>ア、イ、ウ及び⑤の熱回収に該当しないもの（焼却して焼却灰を路盤材等に再利用する場合等）を入力してください。</t>
        </r>
      </text>
    </comment>
    <comment ref="D24" authorId="0" shapeId="0" xr:uid="{00000000-0006-0000-0600-00001D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600-00001E000000}">
      <text>
        <r>
          <rPr>
            <sz val="9"/>
            <color rgb="FF000000"/>
            <rFont val="ＭＳ Ｐゴシック"/>
            <family val="3"/>
            <charset val="128"/>
          </rPr>
          <t>右上のフローから、自動的に計算されます。</t>
        </r>
      </text>
    </comment>
    <comment ref="P24" authorId="0" shapeId="0" xr:uid="{00000000-0006-0000-0600-00001F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600-000020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600-000021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600-000022000000}">
      <text>
        <r>
          <rPr>
            <sz val="9"/>
            <color rgb="FF000000"/>
            <rFont val="ＭＳ Ｐゴシック"/>
            <family val="3"/>
            <charset val="128"/>
          </rPr>
          <t>右上のフローから、自動的に計算されます。</t>
        </r>
      </text>
    </comment>
    <comment ref="D26" authorId="0" shapeId="0" xr:uid="{00000000-0006-0000-0600-000023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600-000024000000}">
      <text>
        <r>
          <rPr>
            <sz val="9"/>
            <color rgb="FF000000"/>
            <rFont val="ＭＳ Ｐゴシック"/>
            <family val="3"/>
            <charset val="128"/>
          </rPr>
          <t>右上のフローから、自動的に計算されます。</t>
        </r>
      </text>
    </comment>
    <comment ref="D27" authorId="0" shapeId="0" xr:uid="{00000000-0006-0000-0600-000025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600-000026000000}">
      <text>
        <r>
          <rPr>
            <sz val="9"/>
            <color rgb="FF000000"/>
            <rFont val="ＭＳ Ｐゴシック"/>
            <family val="3"/>
            <charset val="128"/>
          </rPr>
          <t>右上のフローから、自動的に計算されます。</t>
        </r>
      </text>
    </comment>
    <comment ref="P27" authorId="0" shapeId="0" xr:uid="{00000000-0006-0000-0600-000027000000}">
      <text>
        <r>
          <rPr>
            <sz val="9"/>
            <color rgb="FF000000"/>
            <rFont val="ＭＳ Ｐゴシック"/>
            <family val="3"/>
            <charset val="128"/>
          </rPr>
          <t>下にあるＢ-1およびＢ-2から、自動的に計算されます。</t>
        </r>
      </text>
    </comment>
    <comment ref="AL27" authorId="0" shapeId="0" xr:uid="{00000000-0006-0000-0600-000028000000}">
      <text>
        <r>
          <rPr>
            <sz val="9"/>
            <color rgb="FF000000"/>
            <rFont val="ＭＳ Ｐゴシック"/>
            <family val="3"/>
            <charset val="128"/>
          </rPr>
          <t>Ｂとｂの合計が自動的に計算されます。</t>
        </r>
      </text>
    </comment>
    <comment ref="AS27" authorId="0" shapeId="0" xr:uid="{00000000-0006-0000-0600-000029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600-00002A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600-00002B000000}">
      <text>
        <r>
          <rPr>
            <sz val="9"/>
            <color rgb="FF000000"/>
            <rFont val="ＭＳ Ｐゴシック"/>
            <family val="3"/>
            <charset val="128"/>
          </rPr>
          <t>右上のフローから、自動的に計算されます。</t>
        </r>
      </text>
    </comment>
    <comment ref="AA28" authorId="0" shapeId="0" xr:uid="{00000000-0006-0000-0600-00002C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600-00002D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600-00002E000000}">
      <text>
        <r>
          <rPr>
            <sz val="9"/>
            <color rgb="FF000000"/>
            <rFont val="ＭＳ Ｐゴシック"/>
            <family val="3"/>
            <charset val="128"/>
          </rPr>
          <t>右上のフローから、自動的に計算されます。</t>
        </r>
      </text>
    </comment>
    <comment ref="AA29" authorId="0" shapeId="0" xr:uid="{00000000-0006-0000-0600-00002F000000}">
      <text>
        <r>
          <rPr>
            <sz val="9"/>
            <color rgb="FF000000"/>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00000000-0006-0000-0600-000030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600-000031000000}">
      <text>
        <r>
          <rPr>
            <sz val="9"/>
            <color rgb="FF000000"/>
            <rFont val="ＭＳ Ｐゴシック"/>
            <family val="3"/>
            <charset val="128"/>
          </rPr>
          <t>右上のフローから、自動的に計算されます。</t>
        </r>
      </text>
    </comment>
    <comment ref="R30" authorId="0" shapeId="0" xr:uid="{00000000-0006-0000-0600-000032000000}">
      <text>
        <r>
          <rPr>
            <sz val="9"/>
            <color rgb="FF000000"/>
            <rFont val="ＭＳ Ｐゴシック"/>
            <family val="3"/>
            <charset val="128"/>
          </rPr>
          <t>右側にある3つの委託目的別内訳量から、自動的に計算されます。</t>
        </r>
      </text>
    </comment>
    <comment ref="AA30" authorId="0" shapeId="0" xr:uid="{00000000-0006-0000-0600-000033000000}">
      <text>
        <r>
          <rPr>
            <sz val="9"/>
            <color rgb="FF000000"/>
            <rFont val="ＭＳ Ｐゴシック"/>
            <family val="3"/>
            <charset val="128"/>
          </rPr>
          <t>同上</t>
        </r>
      </text>
    </comment>
    <comment ref="AL30" authorId="0" shapeId="0" xr:uid="{00000000-0006-0000-0600-000034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600-000035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600-000036000000}">
      <text>
        <r>
          <rPr>
            <sz val="9"/>
            <color rgb="FF000000"/>
            <rFont val="ＭＳ Ｐゴシック"/>
            <family val="3"/>
            <charset val="128"/>
          </rPr>
          <t>右上のフローから、自動的に計算されます。</t>
        </r>
      </text>
    </comment>
    <comment ref="AS31" authorId="0" shapeId="0" xr:uid="{00000000-0006-0000-0600-00003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600-000038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600-000039000000}">
      <text>
        <r>
          <rPr>
            <sz val="9"/>
            <color rgb="FF000000"/>
            <rFont val="ＭＳ Ｐゴシック"/>
            <family val="3"/>
            <charset val="128"/>
          </rPr>
          <t>右上のフローから、自動的に計算されます。</t>
        </r>
      </text>
    </comment>
    <comment ref="D33" authorId="0" shapeId="0" xr:uid="{00000000-0006-0000-0600-00003A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600-00003B000000}">
      <text>
        <r>
          <rPr>
            <sz val="9"/>
            <color rgb="FF000000"/>
            <rFont val="ＭＳ Ｐゴシック"/>
            <family val="3"/>
            <charset val="128"/>
          </rPr>
          <t>右上のフローから、自動的に計算されます。</t>
        </r>
      </text>
    </comment>
    <comment ref="R33" authorId="0" shapeId="0" xr:uid="{00000000-0006-0000-0600-00003C000000}">
      <text>
        <r>
          <rPr>
            <sz val="9"/>
            <color rgb="FF000000"/>
            <rFont val="ＭＳ Ｐゴシック"/>
            <family val="3"/>
            <charset val="128"/>
          </rPr>
          <t>中間処理を経ずに、産業廃棄物を直接、埋立処分や海洋投入処分の委託をした量を記載してください。</t>
        </r>
      </text>
    </comment>
    <comment ref="H36" authorId="0" shapeId="0" xr:uid="{00000000-0006-0000-0600-00003D000000}">
      <text>
        <r>
          <rPr>
            <sz val="9"/>
            <color rgb="FF000000"/>
            <rFont val="MS P ゴシック"/>
            <family val="3"/>
            <charset val="128"/>
          </rPr>
          <t>右上のフローから、自動的に計算されます。</t>
        </r>
      </text>
    </comment>
    <comment ref="H37" authorId="0" shapeId="0" xr:uid="{00000000-0006-0000-0600-00003E000000}">
      <text>
        <r>
          <rPr>
            <sz val="9"/>
            <color rgb="FF000000"/>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rgb="FF000000"/>
            <rFont val="ＭＳ Ｐゴシック"/>
            <family val="3"/>
            <charset val="128"/>
          </rPr>
          <t>「表紙」シートで選択された○印が自動的に反映されます。</t>
        </r>
      </text>
    </comment>
    <comment ref="AU4" authorId="0" shapeId="0" xr:uid="{00000000-0006-0000-0700-000002000000}">
      <text>
        <r>
          <rPr>
            <sz val="10"/>
            <color rgb="FF000000"/>
            <rFont val="ＭＳ Ｐゴシック"/>
            <family val="3"/>
            <charset val="128"/>
          </rPr>
          <t>「表紙」シートで選択された○印が自動的に反映されます。</t>
        </r>
      </text>
    </comment>
    <comment ref="AF5" authorId="0" shapeId="0" xr:uid="{00000000-0006-0000-07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7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rgb="FF000000"/>
            <rFont val="ＭＳ Ｐゴシック"/>
            <family val="3"/>
            <charset val="128"/>
          </rPr>
          <t>同上</t>
        </r>
      </text>
    </comment>
    <comment ref="P18" authorId="0" shapeId="0" xr:uid="{00000000-0006-0000-07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rgb="FF000000"/>
            <rFont val="ＭＳ Ｐゴシック"/>
            <family val="3"/>
            <charset val="128"/>
          </rPr>
          <t>⑧、⑨、※3及びｂの合計から自動的に計算されます。</t>
        </r>
      </text>
    </comment>
    <comment ref="AH18" authorId="0" shapeId="0" xr:uid="{00000000-0006-0000-0700-00000F000000}">
      <text>
        <r>
          <rPr>
            <sz val="9"/>
            <color rgb="FF000000"/>
            <rFont val="ＭＳ Ｐゴシック"/>
            <family val="3"/>
            <charset val="128"/>
          </rPr>
          <t>右にあるｂ-1およびｂ-2から、自動的に計算されます。</t>
        </r>
      </text>
    </comment>
    <comment ref="AO18" authorId="0" shapeId="0" xr:uid="{00000000-0006-0000-0700-000010000000}">
      <text>
        <r>
          <rPr>
            <sz val="9"/>
            <color rgb="FF000000"/>
            <rFont val="ＭＳ Ｐゴシック"/>
            <family val="3"/>
            <charset val="128"/>
          </rPr>
          <t>右側にある3つの委託目的別内訳量から、自動的に計算されます。</t>
        </r>
      </text>
    </comment>
    <comment ref="AU18" authorId="0" shapeId="0" xr:uid="{00000000-0006-0000-0700-000011000000}">
      <text>
        <r>
          <rPr>
            <sz val="9"/>
            <color rgb="FF000000"/>
            <rFont val="ＭＳ Ｐゴシック"/>
            <family val="3"/>
            <charset val="128"/>
          </rPr>
          <t>同上</t>
        </r>
      </text>
    </comment>
    <comment ref="P21" authorId="0" shapeId="0" xr:uid="{00000000-0006-0000-07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7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rgb="FF000000"/>
            <rFont val="ＭＳ Ｐゴシック"/>
            <family val="3"/>
            <charset val="128"/>
          </rPr>
          <t>右上のフローから、自動的に計算されます。</t>
        </r>
      </text>
    </comment>
    <comment ref="P24" authorId="0" shapeId="0" xr:uid="{00000000-0006-0000-07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7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rgb="FF000000"/>
            <rFont val="ＭＳ Ｐゴシック"/>
            <family val="3"/>
            <charset val="128"/>
          </rPr>
          <t>右上のフローから、自動的に計算されます。</t>
        </r>
      </text>
    </comment>
    <comment ref="D26" authorId="0" shapeId="0" xr:uid="{00000000-0006-0000-07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rgb="FF000000"/>
            <rFont val="ＭＳ Ｐゴシック"/>
            <family val="3"/>
            <charset val="128"/>
          </rPr>
          <t>右上のフローから、自動的に計算されます。</t>
        </r>
      </text>
    </comment>
    <comment ref="D27" authorId="0" shapeId="0" xr:uid="{00000000-0006-0000-07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rgb="FF000000"/>
            <rFont val="ＭＳ Ｐゴシック"/>
            <family val="3"/>
            <charset val="128"/>
          </rPr>
          <t>右上のフローから、自動的に計算されます。</t>
        </r>
      </text>
    </comment>
    <comment ref="P27" authorId="0" shapeId="0" xr:uid="{00000000-0006-0000-0700-00001F000000}">
      <text>
        <r>
          <rPr>
            <sz val="9"/>
            <color rgb="FF000000"/>
            <rFont val="ＭＳ Ｐゴシック"/>
            <family val="3"/>
            <charset val="128"/>
          </rPr>
          <t>下にあるＢ-1およびＢ-2から、自動的に計算されます。</t>
        </r>
      </text>
    </comment>
    <comment ref="AL27" authorId="0" shapeId="0" xr:uid="{00000000-0006-0000-0700-000020000000}">
      <text>
        <r>
          <rPr>
            <sz val="9"/>
            <color rgb="FF000000"/>
            <rFont val="ＭＳ Ｐゴシック"/>
            <family val="3"/>
            <charset val="128"/>
          </rPr>
          <t>Ｂとｂの合計が自動的に計算されます。</t>
        </r>
      </text>
    </comment>
    <comment ref="AS27" authorId="0" shapeId="0" xr:uid="{00000000-0006-0000-07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7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rgb="FF000000"/>
            <rFont val="ＭＳ Ｐゴシック"/>
            <family val="3"/>
            <charset val="128"/>
          </rPr>
          <t>右上のフローから、自動的に計算されます。</t>
        </r>
      </text>
    </comment>
    <comment ref="AA28" authorId="0" shapeId="0" xr:uid="{00000000-0006-0000-07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7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rgb="FF000000"/>
            <rFont val="ＭＳ Ｐゴシック"/>
            <family val="3"/>
            <charset val="128"/>
          </rPr>
          <t>右上のフローから、自動的に計算されます。</t>
        </r>
      </text>
    </comment>
    <comment ref="AA29" authorId="0" shapeId="0" xr:uid="{00000000-0006-0000-0700-000027000000}">
      <text>
        <r>
          <rPr>
            <sz val="9"/>
            <color rgb="FF000000"/>
            <rFont val="ＭＳ Ｐゴシック"/>
            <family val="3"/>
            <charset val="128"/>
          </rPr>
          <t>同上</t>
        </r>
      </text>
    </comment>
    <comment ref="D30" authorId="0" shapeId="0" xr:uid="{00000000-0006-0000-07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rgb="FF000000"/>
            <rFont val="ＭＳ Ｐゴシック"/>
            <family val="3"/>
            <charset val="128"/>
          </rPr>
          <t>右上のフローから、自動的に計算されます。</t>
        </r>
      </text>
    </comment>
    <comment ref="R30" authorId="0" shapeId="0" xr:uid="{00000000-0006-0000-0700-00002A000000}">
      <text>
        <r>
          <rPr>
            <sz val="9"/>
            <color rgb="FF000000"/>
            <rFont val="ＭＳ Ｐゴシック"/>
            <family val="3"/>
            <charset val="128"/>
          </rPr>
          <t>右側にある3つの委託目的別内訳量から、自動的に計算されます。</t>
        </r>
      </text>
    </comment>
    <comment ref="AA30" authorId="0" shapeId="0" xr:uid="{00000000-0006-0000-0700-00002B000000}">
      <text>
        <r>
          <rPr>
            <sz val="9"/>
            <color rgb="FF000000"/>
            <rFont val="ＭＳ Ｐゴシック"/>
            <family val="3"/>
            <charset val="128"/>
          </rPr>
          <t>同上</t>
        </r>
      </text>
    </comment>
    <comment ref="AL30" authorId="0" shapeId="0" xr:uid="{00000000-0006-0000-07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7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rgb="FF000000"/>
            <rFont val="ＭＳ Ｐゴシック"/>
            <family val="3"/>
            <charset val="128"/>
          </rPr>
          <t>右上のフローから、自動的に計算されます。</t>
        </r>
      </text>
    </comment>
    <comment ref="AS31" authorId="0" shapeId="0" xr:uid="{00000000-0006-0000-07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7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rgb="FF000000"/>
            <rFont val="ＭＳ Ｐゴシック"/>
            <family val="3"/>
            <charset val="128"/>
          </rPr>
          <t>右上のフローから、自動的に計算されます。</t>
        </r>
      </text>
    </comment>
    <comment ref="D33" authorId="0" shapeId="0" xr:uid="{00000000-0006-0000-07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rgb="FF000000"/>
            <rFont val="ＭＳ Ｐゴシック"/>
            <family val="3"/>
            <charset val="128"/>
          </rPr>
          <t>右上のフローから、自動的に計算されます。</t>
        </r>
      </text>
    </comment>
    <comment ref="R33" authorId="0" shapeId="0" xr:uid="{00000000-0006-0000-07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rgb="FF000000"/>
            <rFont val="ＭＳ Ｐゴシック"/>
            <family val="3"/>
            <charset val="128"/>
          </rPr>
          <t>「表紙」シートで選択された○印が自動的に反映されます。</t>
        </r>
      </text>
    </comment>
    <comment ref="AU4" authorId="0" shapeId="0" xr:uid="{00000000-0006-0000-0800-000002000000}">
      <text>
        <r>
          <rPr>
            <sz val="10"/>
            <color rgb="FF000000"/>
            <rFont val="ＭＳ Ｐゴシック"/>
            <family val="3"/>
            <charset val="128"/>
          </rPr>
          <t>「表紙」シートで選択された○印が自動的に反映されます。</t>
        </r>
      </text>
    </comment>
    <comment ref="AF5" authorId="0" shapeId="0" xr:uid="{00000000-0006-0000-08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8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rgb="FF000000"/>
            <rFont val="ＭＳ Ｐゴシック"/>
            <family val="3"/>
            <charset val="128"/>
          </rPr>
          <t>同上</t>
        </r>
      </text>
    </comment>
    <comment ref="P18" authorId="0" shapeId="0" xr:uid="{00000000-0006-0000-08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rgb="FF000000"/>
            <rFont val="ＭＳ Ｐゴシック"/>
            <family val="3"/>
            <charset val="128"/>
          </rPr>
          <t>⑧、⑨、※3及びｂの合計から自動的に計算されます。</t>
        </r>
      </text>
    </comment>
    <comment ref="AH18" authorId="0" shapeId="0" xr:uid="{00000000-0006-0000-0800-00000F000000}">
      <text>
        <r>
          <rPr>
            <sz val="9"/>
            <color rgb="FF000000"/>
            <rFont val="ＭＳ Ｐゴシック"/>
            <family val="3"/>
            <charset val="128"/>
          </rPr>
          <t>右にあるｂ-1およびｂ-2から、自動的に計算されます。</t>
        </r>
      </text>
    </comment>
    <comment ref="AO18" authorId="0" shapeId="0" xr:uid="{00000000-0006-0000-0800-000010000000}">
      <text>
        <r>
          <rPr>
            <sz val="9"/>
            <color rgb="FF000000"/>
            <rFont val="ＭＳ Ｐゴシック"/>
            <family val="3"/>
            <charset val="128"/>
          </rPr>
          <t>右側にある3つの委託目的別内訳量から、自動的に計算されます。</t>
        </r>
      </text>
    </comment>
    <comment ref="AU18" authorId="0" shapeId="0" xr:uid="{00000000-0006-0000-0800-000011000000}">
      <text>
        <r>
          <rPr>
            <sz val="9"/>
            <color rgb="FF000000"/>
            <rFont val="ＭＳ Ｐゴシック"/>
            <family val="3"/>
            <charset val="128"/>
          </rPr>
          <t>同上</t>
        </r>
      </text>
    </comment>
    <comment ref="P21" authorId="0" shapeId="0" xr:uid="{00000000-0006-0000-08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8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rgb="FF000000"/>
            <rFont val="ＭＳ Ｐゴシック"/>
            <family val="3"/>
            <charset val="128"/>
          </rPr>
          <t>右上のフローから、自動的に計算されます。</t>
        </r>
      </text>
    </comment>
    <comment ref="P24" authorId="0" shapeId="0" xr:uid="{00000000-0006-0000-08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8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rgb="FF000000"/>
            <rFont val="ＭＳ Ｐゴシック"/>
            <family val="3"/>
            <charset val="128"/>
          </rPr>
          <t>右上のフローから、自動的に計算されます。</t>
        </r>
      </text>
    </comment>
    <comment ref="D26" authorId="0" shapeId="0" xr:uid="{00000000-0006-0000-08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rgb="FF000000"/>
            <rFont val="ＭＳ Ｐゴシック"/>
            <family val="3"/>
            <charset val="128"/>
          </rPr>
          <t>右上のフローから、自動的に計算されます。</t>
        </r>
      </text>
    </comment>
    <comment ref="D27" authorId="0" shapeId="0" xr:uid="{00000000-0006-0000-08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rgb="FF000000"/>
            <rFont val="ＭＳ Ｐゴシック"/>
            <family val="3"/>
            <charset val="128"/>
          </rPr>
          <t>右上のフローから、自動的に計算されます。</t>
        </r>
      </text>
    </comment>
    <comment ref="P27" authorId="0" shapeId="0" xr:uid="{00000000-0006-0000-0800-00001F000000}">
      <text>
        <r>
          <rPr>
            <sz val="9"/>
            <color rgb="FF000000"/>
            <rFont val="ＭＳ Ｐゴシック"/>
            <family val="3"/>
            <charset val="128"/>
          </rPr>
          <t>下にあるＢ-1およびＢ-2から、自動的に計算されます。</t>
        </r>
      </text>
    </comment>
    <comment ref="AL27" authorId="0" shapeId="0" xr:uid="{00000000-0006-0000-0800-000020000000}">
      <text>
        <r>
          <rPr>
            <sz val="9"/>
            <color rgb="FF000000"/>
            <rFont val="ＭＳ Ｐゴシック"/>
            <family val="3"/>
            <charset val="128"/>
          </rPr>
          <t>Ｂとｂの合計が自動的に計算されます。</t>
        </r>
      </text>
    </comment>
    <comment ref="AS27" authorId="0" shapeId="0" xr:uid="{00000000-0006-0000-08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8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rgb="FF000000"/>
            <rFont val="ＭＳ Ｐゴシック"/>
            <family val="3"/>
            <charset val="128"/>
          </rPr>
          <t>右上のフローから、自動的に計算されます。</t>
        </r>
      </text>
    </comment>
    <comment ref="AA28" authorId="0" shapeId="0" xr:uid="{00000000-0006-0000-08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8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rgb="FF000000"/>
            <rFont val="ＭＳ Ｐゴシック"/>
            <family val="3"/>
            <charset val="128"/>
          </rPr>
          <t>右上のフローから、自動的に計算されます。</t>
        </r>
      </text>
    </comment>
    <comment ref="AA29" authorId="0" shapeId="0" xr:uid="{00000000-0006-0000-0800-000027000000}">
      <text>
        <r>
          <rPr>
            <sz val="9"/>
            <color rgb="FF000000"/>
            <rFont val="ＭＳ Ｐゴシック"/>
            <family val="3"/>
            <charset val="128"/>
          </rPr>
          <t>同上</t>
        </r>
      </text>
    </comment>
    <comment ref="D30" authorId="0" shapeId="0" xr:uid="{00000000-0006-0000-08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rgb="FF000000"/>
            <rFont val="ＭＳ Ｐゴシック"/>
            <family val="3"/>
            <charset val="128"/>
          </rPr>
          <t>右上のフローから、自動的に計算されます。</t>
        </r>
      </text>
    </comment>
    <comment ref="R30" authorId="0" shapeId="0" xr:uid="{00000000-0006-0000-0800-00002A000000}">
      <text>
        <r>
          <rPr>
            <sz val="9"/>
            <color rgb="FF000000"/>
            <rFont val="ＭＳ Ｐゴシック"/>
            <family val="3"/>
            <charset val="128"/>
          </rPr>
          <t>右側にある3つの委託目的別内訳量から、自動的に計算されます。</t>
        </r>
      </text>
    </comment>
    <comment ref="AA30" authorId="0" shapeId="0" xr:uid="{00000000-0006-0000-0800-00002B000000}">
      <text>
        <r>
          <rPr>
            <sz val="9"/>
            <color rgb="FF000000"/>
            <rFont val="ＭＳ Ｐゴシック"/>
            <family val="3"/>
            <charset val="128"/>
          </rPr>
          <t>同上</t>
        </r>
      </text>
    </comment>
    <comment ref="AL30" authorId="0" shapeId="0" xr:uid="{00000000-0006-0000-08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8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rgb="FF000000"/>
            <rFont val="ＭＳ Ｐゴシック"/>
            <family val="3"/>
            <charset val="128"/>
          </rPr>
          <t>右上のフローから、自動的に計算されます。</t>
        </r>
      </text>
    </comment>
    <comment ref="AS31" authorId="0" shapeId="0" xr:uid="{00000000-0006-0000-08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8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rgb="FF000000"/>
            <rFont val="ＭＳ Ｐゴシック"/>
            <family val="3"/>
            <charset val="128"/>
          </rPr>
          <t>右上のフローから、自動的に計算されます。</t>
        </r>
      </text>
    </comment>
    <comment ref="D33" authorId="0" shapeId="0" xr:uid="{00000000-0006-0000-08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rgb="FF000000"/>
            <rFont val="ＭＳ Ｐゴシック"/>
            <family val="3"/>
            <charset val="128"/>
          </rPr>
          <t>右上のフローから、自動的に計算されます。</t>
        </r>
      </text>
    </comment>
    <comment ref="R33" authorId="0" shapeId="0" xr:uid="{00000000-0006-0000-08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<sst xmlns="http://schemas.openxmlformats.org/spreadsheetml/2006/main" count="3306" uniqueCount="472">
  <si>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</si>
  <si>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</si>
  <si>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</si>
  <si>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</si>
  <si>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</si>
  <si>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</si>
  <si>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</si>
  <si>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</si>
  <si>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</si>
  <si>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</si>
  <si>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</si>
  <si>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</si>
  <si>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</si>
  <si>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</si>
  <si>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</si>
  <si>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</si>
  <si>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</si>
  <si>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</si>
  <si>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</si>
  <si>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</si>
  <si>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</si>
  <si>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</si>
  <si>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</si>
  <si>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</si>
  <si>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</si>
  <si>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</si>
  <si>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</si>
  <si>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</si>
  <si>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</si>
  <si>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</si>
  <si>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</si>
  <si>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</si>
  <si>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</si>
  <si>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</si>
  <si>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</si>
  <si>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</si>
  <si>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</si>
  <si>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</si>
  <si>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</si>
  <si>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</si>
  <si>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</si>
  <si>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</si>
  <si>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</si>
  <si>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</si>
  <si>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</si>
  <si>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</si>
  <si>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</si>
  <si>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</si>
  <si>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</si>
  <si>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</si>
  <si>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</si>
  <si>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</si>
  <si>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</si>
  <si>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</si>
  <si>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</si>
  <si>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</si>
  <si>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</si>
  <si>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</si>
  <si>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</si>
  <si>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</si>
  <si>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</si>
  <si>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</si>
  <si>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</si>
  <si>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</si>
  <si>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</si>
  <si>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</si>
  <si>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</si>
  <si>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</si>
  <si>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</si>
  <si>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</si>
  <si>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</si>
  <si>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</si>
  <si>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</si>
  <si>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</si>
  <si>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</si>
  <si>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</si>
  <si>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</si>
  <si>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</si>
  <si>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</si>
  <si>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</si>
  <si>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</si>
  <si>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</si>
  <si>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</si>
  <si>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</si>
  <si>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</si>
  <si>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</si>
  <si>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</si>
  <si>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</si>
  <si>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</si>
  <si>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</si>
  <si>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</si>
  <si>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</si>
  <si>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</si>
  <si>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</si>
  <si>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</si>
  <si>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</si>
  <si>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</si>
  <si>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</si>
  <si>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</si>
  <si>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</si>
  <si>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</si>
  <si>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</si>
  <si>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</si>
  <si>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</si>
  <si>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</si>
  <si>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</si>
  <si>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</si>
  <si>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</si>
  <si>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</si>
  <si>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</si>
  <si>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</si>
  <si>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</si>
  <si>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</si>
  <si>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</si>
  <si>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</si>
  <si>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</si>
  <si>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</si>
  <si>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</si>
  <si>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</si>
  <si>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</si>
  <si>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</si>
  <si>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</si>
  <si>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</si>
  <si>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</si>
  <si>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</si>
  <si>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</si>
  <si>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</si>
  <si>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</si>
  <si>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</si>
  <si>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</si>
  <si>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</si>
  <si>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</si>
  <si>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</si>
  <si>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</si>
  <si>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</si>
  <si>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</si>
  <si>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</si>
  <si>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</si>
  <si>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</si>
  <si>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</si>
  <si>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</si>
  <si>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</si>
  <si>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</si>
  <si>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</si>
  <si>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</si>
  <si>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</si>
  <si>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</si>
  <si>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</si>
  <si>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</si>
  <si>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</si>
  <si>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</si>
  <si>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</si>
  <si>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</si>
  <si>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</si>
  <si>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</si>
  <si>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</si>
  <si>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</si>
  <si>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</si>
  <si>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</si>
  <si>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</si>
  <si>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</si>
  <si>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</si>
  <si>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</si>
  <si>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</si>
  <si>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</si>
  <si>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</si>
  <si>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</si>
  <si>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</si>
  <si>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</si>
  <si>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</si>
  <si>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</si>
  <si>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</si>
  <si>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</si>
  <si>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</si>
  <si>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</si>
  <si>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</si>
  <si>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</si>
  <si>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</si>
  <si>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</si>
  <si>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</si>
  <si>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</si>
  <si>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</si>
  <si>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</si>
  <si>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</si>
  <si>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</si>
  <si>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</si>
  <si>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</si>
  <si>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</si>
  <si>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</si>
  <si>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</si>
  <si>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</si>
  <si>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</si>
  <si>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</si>
  <si>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</si>
  <si>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</si>
  <si>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</si>
  <si>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</si>
  <si>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</si>
  <si>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</si>
  <si>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</si>
  <si>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</si>
  <si>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</si>
  <si>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</si>
  <si>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</si>
  <si>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</si>
  <si>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</si>
  <si>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</si>
  <si>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</si>
  <si>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</si>
  <si>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</si>
  <si>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</si>
  <si>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</si>
  <si>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</si>
  <si>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</si>
  <si>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</si>
  <si>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</si>
  <si>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</si>
  <si>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</si>
  <si>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</si>
  <si>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</si>
  <si>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</si>
  <si>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</si>
  <si>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</si>
  <si>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</si>
  <si>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</si>
  <si>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</si>
  <si>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</si>
  <si>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</si>
  <si>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</si>
  <si>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</si>
  <si>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</si>
  <si>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</si>
  <si>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</si>
  <si>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</si>
  <si>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</si>
  <si>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</si>
  <si>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</si>
  <si>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</si>
  <si>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</si>
  <si>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</si>
  <si>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</si>
  <si>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</si>
  <si>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</si>
  <si>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</si>
  <si>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</si>
  <si>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</si>
  <si>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</si>
  <si>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</si>
  <si>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</si>
  <si>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</si>
  <si>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</si>
  <si>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</si>
  <si>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</si>
  <si>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</si>
  <si>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</si>
  <si>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</si>
  <si>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</si>
  <si>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</si>
  <si>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</si>
  <si>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</si>
  <si>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</si>
  <si>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</si>
  <si>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</si>
  <si>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</si>
  <si>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</si>
  <si>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</si>
  <si>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</si>
  <si>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</si>
  <si>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</si>
  <si>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</si>
  <si>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</si>
  <si>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</si>
  <si>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</si>
  <si>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</si>
  <si>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</si>
  <si>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</si>
  <si>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</si>
  <si>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</si>
  <si>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</si>
  <si>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</si>
  <si>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</si>
  <si>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</si>
  <si>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</si>
  <si>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</si>
  <si>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</si>
  <si>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</si>
  <si>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</si>
  <si>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</si>
  <si>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</si>
  <si>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</si>
  <si>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</si>
  <si>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</si>
  <si>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</si>
  <si>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</si>
  <si>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</si>
  <si>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</si>
  <si>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</si>
  <si>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</si>
  <si>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</si>
  <si>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</si>
  <si>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</si>
  <si>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</si>
  <si>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</si>
  <si>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</si>
  <si>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</si>
  <si>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</si>
  <si>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</si>
  <si>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</si>
  <si>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</si>
  <si>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</si>
  <si>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</si>
  <si>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</si>
  <si>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</si>
  <si>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</si>
  <si>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</si>
  <si>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</si>
  <si>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</si>
  <si>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</si>
  <si>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</si>
  <si>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</si>
  <si>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</si>
  <si>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</si>
  <si>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</si>
  <si>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</si>
  <si>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</si>
  <si>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</si>
  <si>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</si>
  <si>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</si>
  <si>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</si>
  <si>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</si>
  <si>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</si>
  <si>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</si>
  <si>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</si>
  <si>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</si>
  <si>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</si>
  <si>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</si>
  <si>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</si>
  <si>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</si>
  <si>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</si>
  <si>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</si>
  <si>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</si>
  <si>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</si>
  <si>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</si>
  <si>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</si>
  <si>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</si>
  <si>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</si>
  <si>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</si>
  <si>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</si>
  <si>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</si>
  <si>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</si>
  <si>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</si>
  <si>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</si>
  <si>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</si>
  <si>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</si>
  <si>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</si>
  <si>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</si>
  <si>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</si>
  <si>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</si>
  <si>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</si>
  <si>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</si>
  <si>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</si>
  <si>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</si>
  <si>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</si>
  <si>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</si>
  <si>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</si>
  <si>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0"/>
  </si>
  <si>
    <t>製造品出荷額</t>
    <phoneticPr fontId="40"/>
  </si>
  <si>
    <t>百万円／年</t>
    <rPh sb="0" eb="2">
      <t>ヒャクマン</t>
    </rPh>
    <rPh sb="2" eb="3">
      <t>エン</t>
    </rPh>
    <rPh sb="4" eb="5">
      <t>ネン</t>
    </rPh>
    <phoneticPr fontId="3"/>
  </si>
  <si>
    <t>建設業</t>
    <phoneticPr fontId="40"/>
  </si>
  <si>
    <t>エリア内元請完成工事高</t>
    <phoneticPr fontId="40"/>
  </si>
  <si>
    <t>※　前年度実績を記入、医療機関は前年度末時点の病床数を記入。</t>
    <phoneticPr fontId="40"/>
  </si>
  <si>
    <t>医療機関</t>
    <phoneticPr fontId="40"/>
  </si>
  <si>
    <t>病床数</t>
    <phoneticPr fontId="40"/>
  </si>
  <si>
    <t>床</t>
    <rPh sb="0" eb="1">
      <t>ユカ</t>
    </rPh>
    <phoneticPr fontId="3"/>
  </si>
  <si>
    <t>その他の業種</t>
    <phoneticPr fontId="40"/>
  </si>
  <si>
    <t>売上高</t>
    <phoneticPr fontId="40"/>
  </si>
  <si>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</si>
  <si>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</si>
  <si>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</si>
  <si>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</si>
  <si>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</si>
  <si>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</si>
  <si>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</si>
  <si>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</si>
  <si>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</si>
  <si>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</si>
  <si>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</si>
  <si>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</si>
  <si>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</si>
  <si>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</si>
  <si>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</si>
  <si>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</si>
  <si>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</si>
  <si>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</si>
  <si>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</si>
  <si>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</si>
  <si>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</si>
  <si>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</si>
  <si>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</si>
  <si>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</si>
  <si>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</si>
  <si>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</si>
  <si>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</si>
  <si>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</si>
  <si>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</si>
  <si>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</si>
  <si>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</si>
  <si>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</si>
  <si>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</si>
  <si>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</si>
  <si>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</si>
  <si>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</si>
  <si>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</si>
  <si>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</si>
  <si>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</si>
  <si>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</si>
  <si>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</si>
  <si>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</si>
  <si>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</si>
  <si>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</si>
  <si>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</si>
  <si>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</si>
  <si>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</si>
  <si>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</si>
  <si>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</si>
  <si>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</si>
  <si>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</si>
  <si>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</si>
  <si>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</si>
  <si>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</si>
  <si>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</si>
  <si>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</si>
  <si>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</si>
  <si>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</si>
  <si>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</si>
  <si>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</si>
  <si>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</si>
  <si>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</si>
  <si>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</si>
  <si>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</si>
  <si>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</si>
  <si>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</si>
  <si>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</si>
  <si>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</si>
  <si>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</si>
  <si>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</si>
  <si>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</si>
  <si>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</si>
  <si>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</si>
  <si>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</si>
  <si>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</si>
  <si>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</si>
  <si>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</si>
  <si>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</si>
  <si>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</si>
  <si>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</si>
  <si>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</si>
  <si>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</si>
  <si>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</si>
  <si>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</si>
  <si>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</si>
  <si>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</si>
  <si>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
  </si>
  <si>
    <t>令和7年6月23日</t>
  </si>
  <si>
    <t>東京都港区港南１－８－１５　Ｗビル３Ｆ</t>
  </si>
  <si>
    <t>飛島建設株式会社　首都圏エリア
取締役上席執行役員副社長　深田純一</t>
  </si>
  <si>
    <t>03-6455-8378</t>
  </si>
  <si>
    <t>総合工事業</t>
  </si>
  <si>
    <t>完成工事高　1462百万円</t>
    <rPh sb="12" eb="13">
      <t>エン</t>
    </rPh>
    <phoneticPr fontId="3"/>
  </si>
  <si>
    <t>203人</t>
    <phoneticPr fontId="3"/>
  </si>
  <si>
    <t>飛島建設株式会社　首都圏エリア作業所</t>
    <rPh sb="15" eb="17">
      <t>サギョウ</t>
    </rPh>
    <rPh sb="17" eb="18">
      <t>ショ</t>
    </rPh>
    <phoneticPr fontId="3"/>
  </si>
  <si>
    <t>東京都港区港南１－８－１５　Wビル３F</t>
    <rPh sb="0" eb="3">
      <t>トウキョウト</t>
    </rPh>
    <rPh sb="3" eb="5">
      <t>ミナトク</t>
    </rPh>
    <rPh sb="5" eb="7">
      <t>コウナン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</si>
</sst>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b/>
      <sz val="10"/>
      <color rgb="FFFF0000"/>
      <name val="ＭＳ Ｐゴシック"/>
      <family val="3"/>
      <charset val="128"/>
    </font>
    <font>
      <b/>
      <sz val="9"/>
      <color rgb="FF000000"/>
      <name val="ＭＳ Ｐゴシック"/>
      <family val="3"/>
      <charset val="128"/>
    </font>
    <font>
      <b/>
      <sz val="10"/>
      <color rgb="FF000000"/>
      <name val="ＭＳ Ｐゴシック"/>
      <family val="3"/>
      <charset val="128"/>
    </font>
    <font>
      <b/>
      <sz val="11"/>
      <color rgb="FF000000"/>
      <name val="ＭＳ Ｐゴシック"/>
      <family val="3"/>
      <charset val="128"/>
    </font>
    <font>
      <sz val="10"/>
      <color rgb="FF000000"/>
      <name val="ＭＳ Ｐゴシック"/>
      <family val="3"/>
      <charset val="128"/>
    </font>
    <font>
      <sz val="9"/>
      <color rgb="FF000000"/>
      <name val="ＭＳ Ｐゴシック"/>
      <family val="3"/>
      <charset val="128"/>
    </font>
    <font>
      <sz val="9"/>
      <color rgb="FF000000"/>
      <name val="MS P 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7" fillId="0" borderId="49" xfId="0" applyFont="1" applyBorder="1" applyAlignment="1">
      <alignment horizontal="left" vertical="center" wrapText="1"/>
    </xf>
    <xf numFmtId="0" fontId="17"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1" xfId="4" applyFont="1" applyBorder="1" applyAlignment="1">
      <alignment vertical="top" wrapText="1"/>
    </xf>
    <xf numFmtId="0" fontId="20" fillId="0" borderId="0" xfId="0" applyFont="1" applyAlignment="1">
      <alignment vertical="top" wrapText="1"/>
    </xf>
    <xf numFmtId="0" fontId="24"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3"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1"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8" xfId="1" applyFont="1" applyBorder="1" applyAlignment="1">
      <alignment vertical="center" wrapText="1"/>
    </xf>
    <xf numFmtId="38" fontId="13" fillId="0" borderId="22" xfId="1" applyFont="1" applyBorder="1" applyAlignment="1">
      <alignment vertical="center" wrapText="1"/>
    </xf>
    <xf numFmtId="38" fontId="11" fillId="0" borderId="58" xfId="1" applyFont="1" applyBorder="1" applyAlignment="1">
      <alignment vertical="center" wrapText="1"/>
    </xf>
    <xf numFmtId="38" fontId="11"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29" fillId="0" borderId="55" xfId="1" applyFont="1" applyBorder="1" applyAlignment="1"/>
    <xf numFmtId="38" fontId="29" fillId="0" borderId="0" xfId="1" applyFont="1" applyBorder="1" applyAlignment="1">
      <alignment vertical="center"/>
    </xf>
    <xf numFmtId="0" fontId="30" fillId="0" borderId="0" xfId="4" applyFont="1"/>
    <xf numFmtId="0" fontId="31" fillId="0" borderId="0" xfId="0" applyFont="1">
      <alignment vertical="center"/>
    </xf>
    <xf numFmtId="0" fontId="31" fillId="0" borderId="0" xfId="4" applyFont="1"/>
    <xf numFmtId="49" fontId="31" fillId="0" borderId="0" xfId="0" applyNumberFormat="1" applyFont="1">
      <alignment vertical="center"/>
    </xf>
    <xf numFmtId="0" fontId="5" fillId="0" borderId="15" xfId="0" applyFont="1" applyBorder="1" applyAlignment="1">
      <alignment vertical="center" wrapText="1" shrinkToFit="1"/>
    </xf>
    <xf numFmtId="38" fontId="11"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18"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2" fillId="0" borderId="0" xfId="4" applyFont="1" applyProtection="1">
      <protection hidden="1"/>
    </xf>
    <xf numFmtId="0" fontId="33" fillId="0" borderId="0" xfId="4" applyFont="1"/>
    <xf numFmtId="0" fontId="32"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8"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3"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29" fillId="0" borderId="88" xfId="1" applyFont="1" applyBorder="1" applyAlignment="1">
      <alignment vertical="center" wrapText="1"/>
    </xf>
    <xf numFmtId="38" fontId="29" fillId="0" borderId="134" xfId="1" applyFont="1" applyBorder="1" applyAlignment="1">
      <alignment vertical="center" wrapText="1"/>
    </xf>
    <xf numFmtId="38" fontId="13" fillId="0" borderId="88" xfId="1" applyFont="1" applyBorder="1" applyAlignment="1">
      <alignment horizontal="left" vertical="center"/>
    </xf>
    <xf numFmtId="38" fontId="13"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4" fillId="0" borderId="0" xfId="0" applyFont="1">
      <alignment vertical="center"/>
    </xf>
    <xf numFmtId="38" fontId="44" fillId="0" borderId="0" xfId="0" applyNumberFormat="1" applyFont="1">
      <alignment vertical="center"/>
    </xf>
    <xf numFmtId="38" fontId="45"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29"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38" fillId="0" borderId="0" xfId="1" applyFont="1" applyAlignment="1">
      <alignment vertical="center"/>
    </xf>
    <xf numFmtId="38" fontId="38" fillId="0" borderId="0" xfId="1" applyFont="1" applyAlignment="1">
      <alignment vertical="center" wrapText="1"/>
    </xf>
    <xf numFmtId="38" fontId="46" fillId="0" borderId="0" xfId="1" applyFont="1" applyAlignment="1">
      <alignment vertical="center"/>
    </xf>
    <xf numFmtId="38" fontId="46" fillId="0" borderId="0" xfId="1" applyFont="1" applyFill="1" applyAlignment="1">
      <alignment horizontal="left" vertical="center"/>
    </xf>
    <xf numFmtId="0" fontId="8" fillId="0" borderId="61" xfId="4" applyFont="1" applyBorder="1" applyAlignment="1">
      <alignment vertical="center" wrapText="1"/>
    </xf>
    <xf numFmtId="0" fontId="8" fillId="0" borderId="17" xfId="4" applyFont="1" applyBorder="1" applyAlignment="1">
      <alignment vertical="center" wrapText="1"/>
    </xf>
    <xf numFmtId="0" fontId="4" fillId="0" borderId="23" xfId="0" applyFont="1" applyBorder="1" applyAlignment="1" applyProtection="1">
      <alignment horizontal="center" vertical="center" wrapText="1"/>
      <protection locked="0"/>
    </xf>
    <xf numFmtId="0" fontId="4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1"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1" fillId="0" borderId="156" xfId="0" applyFont="1" applyBorder="1">
      <alignment vertical="center"/>
    </xf>
    <xf numFmtId="0" fontId="20" fillId="0" borderId="61" xfId="4" applyFont="1" applyBorder="1" applyAlignment="1">
      <alignment horizontal="center" vertical="top" wrapText="1"/>
    </xf>
    <xf numFmtId="0" fontId="20" fillId="0" borderId="0" xfId="4" applyFont="1" applyAlignment="1">
      <alignment horizontal="center" vertical="top" wrapText="1"/>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1" fillId="7" borderId="14" xfId="0" applyFont="1" applyFill="1" applyBorder="1" applyAlignment="1">
      <alignment horizontal="left" vertical="center"/>
    </xf>
    <xf numFmtId="0" fontId="41" fillId="7" borderId="15" xfId="0" applyFont="1" applyFill="1" applyBorder="1" applyAlignment="1">
      <alignment horizontal="lef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1" fillId="0" borderId="23" xfId="4" applyFont="1" applyBorder="1" applyAlignment="1">
      <alignment horizontal="center"/>
    </xf>
    <xf numFmtId="0" fontId="11" fillId="0" borderId="15" xfId="4" applyFont="1" applyBorder="1" applyAlignment="1">
      <alignment horizontal="center"/>
    </xf>
    <xf numFmtId="0" fontId="39" fillId="0" borderId="0" xfId="2" applyFont="1" applyAlignment="1">
      <alignment horizontal="left" vertical="center" wrapText="1" indent="2"/>
    </xf>
    <xf numFmtId="0" fontId="37"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3"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1" fillId="0" borderId="1" xfId="0" applyFont="1" applyBorder="1" applyAlignment="1">
      <alignment horizontal="center" vertical="center"/>
    </xf>
    <xf numFmtId="0" fontId="41"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29"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3"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22" xfId="1" applyFont="1" applyFill="1" applyBorder="1" applyAlignment="1">
      <alignment vertical="center" wrapText="1"/>
    </xf>
    <xf numFmtId="38" fontId="21" fillId="0" borderId="123" xfId="1" applyFont="1" applyFill="1" applyBorder="1" applyAlignment="1">
      <alignment vertical="center" wrapText="1"/>
    </xf>
    <xf numFmtId="38" fontId="21" fillId="0" borderId="124"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22" xfId="1" applyFont="1" applyFill="1" applyBorder="1" applyAlignment="1">
      <alignment vertical="center" wrapText="1"/>
    </xf>
    <xf numFmtId="38" fontId="27" fillId="0" borderId="123" xfId="1" applyFont="1" applyFill="1" applyBorder="1" applyAlignment="1">
      <alignment vertical="center" wrapText="1"/>
    </xf>
    <xf numFmtId="38" fontId="27"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2" fillId="0" borderId="23" xfId="0" applyFont="1" applyBorder="1" applyAlignment="1">
      <alignment vertical="center" wrapText="1"/>
    </xf>
    <xf numFmtId="0" fontId="42" fillId="0" borderId="14" xfId="0" applyFont="1" applyBorder="1" applyAlignment="1">
      <alignment vertical="center" wrapText="1"/>
    </xf>
    <xf numFmtId="0" fontId="42"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5" fillId="0" borderId="0" xfId="0" applyFont="1" applyAlignment="1">
      <alignment vertical="center" wrapText="1"/>
    </xf>
    <xf numFmtId="0" fontId="26"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100-0000647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100-0000657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6D7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2"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13" name="AutoShape 18">
          <a:extLst>
            <a:ext uri="{FF2B5EF4-FFF2-40B4-BE49-F238E27FC236}">
              <a16:creationId xmlns:a16="http://schemas.microsoft.com/office/drawing/2014/main" id="{00000000-0008-0000-0100-00006F74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4"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5"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6"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17"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18"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92275" y="2190750"/>
          <a:ext cx="603250" cy="635000"/>
          <a:chOff x="1847850" y="2215515"/>
          <a:chExt cx="6572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847850"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8335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2143125" y="2225040"/>
            <a:ext cx="3619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333375</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5"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26"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723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7"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28" name="Line 1">
          <a:extLst>
            <a:ext uri="{FF2B5EF4-FFF2-40B4-BE49-F238E27FC236}">
              <a16:creationId xmlns:a16="http://schemas.microsoft.com/office/drawing/2014/main" id="{00000000-0008-0000-0100-00007B7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A00-0000A96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A00-0000AA6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BF6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A00-0000C164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9"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85925" y="2178050"/>
          <a:ext cx="609600" cy="641350"/>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36"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4342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A00-0000CA6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B00-0000A86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B00-0000A96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BE6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B00-0000C068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3"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85925" y="2190750"/>
          <a:ext cx="609600" cy="635000"/>
          <a:chOff x="1838325" y="2215515"/>
          <a:chExt cx="6572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B00-0000C96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C00-0000A76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C00-0000A86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BD6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1">
          <a:extLst>
            <a:ext uri="{FF2B5EF4-FFF2-40B4-BE49-F238E27FC236}">
              <a16:creationId xmlns:a16="http://schemas.microsoft.com/office/drawing/2014/main" id="{00000000-0008-0000-0C00-0000BF6C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7"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85925" y="2178050"/>
          <a:ext cx="609600" cy="641350"/>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C00-0000C86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D00-0000A77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D00-0000A87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BD7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6" name="AutoShape 211">
          <a:extLst>
            <a:ext uri="{FF2B5EF4-FFF2-40B4-BE49-F238E27FC236}">
              <a16:creationId xmlns:a16="http://schemas.microsoft.com/office/drawing/2014/main" id="{00000000-0008-0000-0D00-0000BF70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133350</xdr:rowOff>
    </xdr:to>
    <xdr:grpSp>
      <xdr:nvGrpSpPr>
        <xdr:cNvPr id="33"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85925" y="2171700"/>
          <a:ext cx="609600" cy="628650"/>
          <a:chOff x="1838325" y="2196465"/>
          <a:chExt cx="6572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838325" y="28251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828800"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774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36"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4199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D00-0000C87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E00-0000453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E00-0000463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563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0E00-0000583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85925" y="2197100"/>
          <a:ext cx="609600" cy="641350"/>
          <a:chOff x="1838325" y="2225040"/>
          <a:chExt cx="6572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F00-00004042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F00-00004142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5142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0F00-00005342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85925" y="2190750"/>
          <a:ext cx="609600" cy="635000"/>
          <a:chOff x="1838325" y="2215515"/>
          <a:chExt cx="6572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31"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429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F00-00005C42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000-00000D4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000-00000E4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1E4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000-0000204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85925" y="2190750"/>
          <a:ext cx="609600" cy="635000"/>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3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429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100-00006B3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100-00006C3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7C3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100-00007E3A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219075</xdr:rowOff>
    </xdr:from>
    <xdr:to>
      <xdr:col>33</xdr:col>
      <xdr:colOff>0</xdr:colOff>
      <xdr:row>13</xdr:row>
      <xdr:rowOff>219075</xdr:rowOff>
    </xdr:to>
    <xdr:sp macro="" textlink="">
      <xdr:nvSpPr>
        <xdr:cNvPr id="24"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805988"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85925" y="2197100"/>
          <a:ext cx="609600" cy="641350"/>
          <a:chOff x="1838325" y="2225040"/>
          <a:chExt cx="6572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100-0000873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200-00004E46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200-00004F46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5F46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1" name="AutoShape 211">
          <a:extLst>
            <a:ext uri="{FF2B5EF4-FFF2-40B4-BE49-F238E27FC236}">
              <a16:creationId xmlns:a16="http://schemas.microsoft.com/office/drawing/2014/main" id="{00000000-0008-0000-1200-00006146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85925" y="2190750"/>
          <a:ext cx="609600" cy="635000"/>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31"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40092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200-00006A46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300-0000454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300-0000464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564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1300-0000584A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2"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23"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7155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209550</xdr:rowOff>
    </xdr:from>
    <xdr:to>
      <xdr:col>33</xdr:col>
      <xdr:colOff>0</xdr:colOff>
      <xdr:row>13</xdr:row>
      <xdr:rowOff>209550</xdr:rowOff>
    </xdr:to>
    <xdr:sp macro="" textlink="">
      <xdr:nvSpPr>
        <xdr:cNvPr id="24"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805988"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8"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85925" y="2178050"/>
          <a:ext cx="609600" cy="641350"/>
          <a:chOff x="1838325" y="2205990"/>
          <a:chExt cx="6572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31"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443788"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300-0000614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200-0000BF0F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200-0000C00F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CD0F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18" name="AutoShape 89">
          <a:extLst>
            <a:ext uri="{FF2B5EF4-FFF2-40B4-BE49-F238E27FC236}">
              <a16:creationId xmlns:a16="http://schemas.microsoft.com/office/drawing/2014/main" id="{00000000-0008-0000-0200-0000CF0F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19"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7345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0"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85925" y="2178050"/>
          <a:ext cx="609600" cy="641350"/>
          <a:chOff x="1838325" y="2205990"/>
          <a:chExt cx="6572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2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44378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400-00004B37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400-00004C37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5C37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1" name="AutoShape 211">
          <a:extLst>
            <a:ext uri="{FF2B5EF4-FFF2-40B4-BE49-F238E27FC236}">
              <a16:creationId xmlns:a16="http://schemas.microsoft.com/office/drawing/2014/main" id="{00000000-0008-0000-1400-00005E37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2"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4"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28"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85925" y="2171700"/>
          <a:ext cx="609600" cy="635000"/>
          <a:chOff x="1838325" y="2196465"/>
          <a:chExt cx="6572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400-00006737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2"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9600" y="333375"/>
          <a:ext cx="438150" cy="200025"/>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300-0000C151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300-0000C251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D551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3"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4" name="AutoShape 217">
          <a:extLst>
            <a:ext uri="{FF2B5EF4-FFF2-40B4-BE49-F238E27FC236}">
              <a16:creationId xmlns:a16="http://schemas.microsoft.com/office/drawing/2014/main" id="{00000000-0008-0000-0300-0000D751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5"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6"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0"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85925" y="2190750"/>
          <a:ext cx="609600" cy="635000"/>
          <a:chOff x="1838325" y="2215515"/>
          <a:chExt cx="6572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33"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300-0000E051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400-00009E7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400-00009F7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B47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171450</xdr:rowOff>
    </xdr:to>
    <xdr:sp macro="" textlink="">
      <xdr:nvSpPr>
        <xdr:cNvPr id="26" name="AutoShape 212">
          <a:extLst>
            <a:ext uri="{FF2B5EF4-FFF2-40B4-BE49-F238E27FC236}">
              <a16:creationId xmlns:a16="http://schemas.microsoft.com/office/drawing/2014/main" id="{00000000-0008-0000-0400-0000B6780E00}"/>
            </a:ext>
          </a:extLst>
        </xdr:cNvPr>
        <xdr:cNvSpPr>
          <a:spLocks/>
        </xdr:cNvSpPr>
      </xdr:nvSpPr>
      <xdr:spPr bwMode="auto">
        <a:xfrm>
          <a:off x="13325475"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33"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85925" y="2171700"/>
          <a:ext cx="609600" cy="635000"/>
          <a:chOff x="1838325" y="2196465"/>
          <a:chExt cx="6572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36"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4199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400-0000BF7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500-00009F5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500-0000A05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B55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2">
          <a:extLst>
            <a:ext uri="{FF2B5EF4-FFF2-40B4-BE49-F238E27FC236}">
              <a16:creationId xmlns:a16="http://schemas.microsoft.com/office/drawing/2014/main" id="{00000000-0008-0000-0500-0000B758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7"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85925" y="2209800"/>
          <a:ext cx="609600" cy="628650"/>
          <a:chOff x="1838325" y="2234565"/>
          <a:chExt cx="6572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838325" y="28632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828800"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2133600" y="22440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869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36"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40092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500-0000C05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600-00009D7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600-00009E7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B37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6"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7"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1"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685925" y="2197100"/>
          <a:ext cx="609600" cy="641350"/>
          <a:chOff x="1838325" y="2225040"/>
          <a:chExt cx="657225" cy="638175"/>
        </a:xfrm>
        <a:noFill/>
      </xdr:grpSpPr>
      <xdr:cxnSp macro="">
        <xdr:nvCxnSpPr>
          <xdr:cNvPr id="28" name="直線コネクタ 195">
            <a:extLst>
              <a:ext uri="{FF2B5EF4-FFF2-40B4-BE49-F238E27FC236}">
                <a16:creationId xmlns:a16="http://schemas.microsoft.com/office/drawing/2014/main" id="{00000000-0008-0000-06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0" name="直線コネクタ 197">
            <a:extLst>
              <a:ext uri="{FF2B5EF4-FFF2-40B4-BE49-F238E27FC236}">
                <a16:creationId xmlns:a16="http://schemas.microsoft.com/office/drawing/2014/main" id="{00000000-0008-0000-06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2"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3"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600-0000BE7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37" name="AutoShape 18">
          <a:extLst>
            <a:ext uri="{FF2B5EF4-FFF2-40B4-BE49-F238E27FC236}">
              <a16:creationId xmlns:a16="http://schemas.microsoft.com/office/drawing/2014/main" id="{8200165E-AA9E-4FC4-A933-82FDCB2D65E7}"/>
            </a:ext>
          </a:extLst>
        </xdr:cNvPr>
        <xdr:cNvSpPr>
          <a:spLocks/>
        </xdr:cNvSpPr>
      </xdr:nvSpPr>
      <xdr:spPr bwMode="auto">
        <a:xfrm>
          <a:off x="13326643" y="3559708"/>
          <a:ext cx="152154" cy="660596"/>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38"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2058401" y="2046278"/>
          <a:ext cx="916266" cy="4807"/>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39" name="AutoShape 15">
          <a:extLst>
            <a:ext uri="{FF2B5EF4-FFF2-40B4-BE49-F238E27FC236}">
              <a16:creationId xmlns:a16="http://schemas.microsoft.com/office/drawing/2014/main" id="{CB29171A-352C-4CD4-A907-49523AF04189}"/>
            </a:ext>
          </a:extLst>
        </xdr:cNvPr>
        <xdr:cNvSpPr>
          <a:spLocks/>
        </xdr:cNvSpPr>
      </xdr:nvSpPr>
      <xdr:spPr bwMode="auto">
        <a:xfrm>
          <a:off x="12972909" y="1547294"/>
          <a:ext cx="287818" cy="1008714"/>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40"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2971583" y="1873143"/>
          <a:ext cx="347962" cy="182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41"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2972923" y="2232856"/>
          <a:ext cx="349999" cy="4476"/>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42" name="フリーフォーム: 図形 10">
          <a:extLst>
            <a:ext uri="{FF2B5EF4-FFF2-40B4-BE49-F238E27FC236}">
              <a16:creationId xmlns:a16="http://schemas.microsoft.com/office/drawing/2014/main" id="{98211635-A41D-8886-7BAB-3C8EEC571E89}"/>
            </a:ext>
          </a:extLst>
        </xdr:cNvPr>
        <xdr:cNvSpPr/>
      </xdr:nvSpPr>
      <xdr:spPr bwMode="auto">
        <a:xfrm>
          <a:off x="13127661" y="3834265"/>
          <a:ext cx="3914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43" name="フリーフォーム: 図形 11">
          <a:extLst>
            <a:ext uri="{FF2B5EF4-FFF2-40B4-BE49-F238E27FC236}">
              <a16:creationId xmlns:a16="http://schemas.microsoft.com/office/drawing/2014/main" id="{D7500C81-60CA-49B6-995B-1EA9D3D210F3}"/>
            </a:ext>
          </a:extLst>
        </xdr:cNvPr>
        <xdr:cNvSpPr/>
      </xdr:nvSpPr>
      <xdr:spPr bwMode="auto">
        <a:xfrm>
          <a:off x="15420277" y="5603006"/>
          <a:ext cx="466510" cy="1337412"/>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44" name="AutoShape 18">
          <a:extLst>
            <a:ext uri="{FF2B5EF4-FFF2-40B4-BE49-F238E27FC236}">
              <a16:creationId xmlns:a16="http://schemas.microsoft.com/office/drawing/2014/main" id="{8B8BA415-68F0-448F-8953-3302227CB7E6}"/>
            </a:ext>
          </a:extLst>
        </xdr:cNvPr>
        <xdr:cNvSpPr>
          <a:spLocks/>
        </xdr:cNvSpPr>
      </xdr:nvSpPr>
      <xdr:spPr bwMode="auto">
        <a:xfrm flipH="1">
          <a:off x="15373350" y="5131630"/>
          <a:ext cx="208963" cy="980783"/>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45"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5391891" y="5791576"/>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46"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5391322" y="5471808"/>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700-0000A95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700-0000AA5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BF5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6" name="AutoShape 212">
          <a:extLst>
            <a:ext uri="{FF2B5EF4-FFF2-40B4-BE49-F238E27FC236}">
              <a16:creationId xmlns:a16="http://schemas.microsoft.com/office/drawing/2014/main" id="{00000000-0008-0000-0700-0000C15C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190500</xdr:rowOff>
    </xdr:from>
    <xdr:to>
      <xdr:col>44</xdr:col>
      <xdr:colOff>0</xdr:colOff>
      <xdr:row>16</xdr:row>
      <xdr:rowOff>190500</xdr:rowOff>
    </xdr:to>
    <xdr:sp macro="" textlink="">
      <xdr:nvSpPr>
        <xdr:cNvPr id="27"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325475"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9"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85925" y="2178050"/>
          <a:ext cx="609600" cy="641350"/>
          <a:chOff x="1838325" y="2205990"/>
          <a:chExt cx="6572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3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4199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800-0000D55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800-0000D65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EB5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114300</xdr:rowOff>
    </xdr:from>
    <xdr:to>
      <xdr:col>44</xdr:col>
      <xdr:colOff>0</xdr:colOff>
      <xdr:row>17</xdr:row>
      <xdr:rowOff>104775</xdr:rowOff>
    </xdr:to>
    <xdr:sp macro="" textlink="">
      <xdr:nvSpPr>
        <xdr:cNvPr id="26" name="AutoShape 211">
          <a:extLst>
            <a:ext uri="{FF2B5EF4-FFF2-40B4-BE49-F238E27FC236}">
              <a16:creationId xmlns:a16="http://schemas.microsoft.com/office/drawing/2014/main" id="{00000000-0008-0000-0800-0000ED540E00}"/>
            </a:ext>
          </a:extLst>
        </xdr:cNvPr>
        <xdr:cNvSpPr>
          <a:spLocks/>
        </xdr:cNvSpPr>
      </xdr:nvSpPr>
      <xdr:spPr bwMode="auto">
        <a:xfrm>
          <a:off x="13325475"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7"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85925" y="2178050"/>
          <a:ext cx="609600" cy="641350"/>
          <a:chOff x="1838325" y="2205990"/>
          <a:chExt cx="6572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36"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453312"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800-0000F65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900-0000A76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900-0000A86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BD6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1">
          <a:extLst>
            <a:ext uri="{FF2B5EF4-FFF2-40B4-BE49-F238E27FC236}">
              <a16:creationId xmlns:a16="http://schemas.microsoft.com/office/drawing/2014/main" id="{00000000-0008-0000-0900-0000BF60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142875</xdr:rowOff>
    </xdr:from>
    <xdr:to>
      <xdr:col>44</xdr:col>
      <xdr:colOff>0</xdr:colOff>
      <xdr:row>16</xdr:row>
      <xdr:rowOff>142875</xdr:rowOff>
    </xdr:to>
    <xdr:sp macro="" textlink="">
      <xdr:nvSpPr>
        <xdr:cNvPr id="27"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325475"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85925" y="2197100"/>
          <a:ext cx="609600" cy="641350"/>
          <a:chOff x="1838325" y="2225040"/>
          <a:chExt cx="6572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36"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4199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900-0000C86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tabSelected="1" view="pageBreakPreview" topLeftCell="C28" zoomScaleNormal="100" zoomScaleSheetLayoutView="100" workbookViewId="0">
      <selection activeCell="S42" sqref="S42"/>
    </sheetView>
  </sheetViews>
  <sheetFormatPr defaultColWidth="9" defaultRowHeight="12"/>
  <cols>
    <col min="1" max="1" width="1" style="22" customWidth="1"/>
    <col min="2" max="2" width="3.36328125" style="22" customWidth="1"/>
    <col min="3" max="3" width="3.36328125" style="21" customWidth="1"/>
    <col min="4" max="4" width="3.90625" style="21" customWidth="1"/>
    <col min="5" max="5" width="9.6328125" style="21" customWidth="1"/>
    <col min="6" max="6" width="2.90625" style="21" customWidth="1"/>
    <col min="7" max="7" width="6.90625" style="21" customWidth="1"/>
    <col min="8" max="8" width="13.90625" style="21" customWidth="1"/>
    <col min="9" max="9" width="5.90625" style="21" customWidth="1"/>
    <col min="10" max="10" width="3.90625" style="21" customWidth="1"/>
    <col min="11" max="11" width="10.90625" style="21" customWidth="1"/>
    <col min="12" max="12" width="6.90625" style="21" customWidth="1"/>
    <col min="13" max="13" width="7.90625" style="21" customWidth="1"/>
    <col min="14" max="14" width="6.90625" style="21" customWidth="1"/>
    <col min="15" max="15" width="7.90625" style="21" customWidth="1"/>
    <col min="16" max="16" width="2.08984375" style="21" customWidth="1"/>
    <col min="17" max="18" width="9" style="21" customWidth="1"/>
    <col min="19" max="19" width="10.90625" style="21" customWidth="1"/>
    <col min="20" max="20" width="9" style="21" customWidth="1"/>
    <col min="21" max="21" width="13.36328125" style="21" customWidth="1"/>
    <col min="22" max="27" width="9" style="21" customWidth="1"/>
    <col min="28" max="28" width="33.90625" style="21" customWidth="1"/>
    <col min="29" max="29" width="9" style="21" customWidth="1"/>
    <col min="30" max="16384" width="9" style="21"/>
  </cols>
  <sheetData>
    <row r="2" spans="1:25" ht="13">
      <c r="C2" s="20" t="s">
        <v>50</v>
      </c>
    </row>
    <row r="3" spans="1:25" ht="13">
      <c r="C3" s="20" t="s">
        <v>158</v>
      </c>
    </row>
    <row r="4" spans="1:25" s="73" customFormat="1" ht="13">
      <c r="A4" s="72"/>
      <c r="B4" s="72"/>
      <c r="C4" s="20" t="s">
        <v>357</v>
      </c>
      <c r="E4" s="92"/>
    </row>
    <row r="5" spans="1:25" s="283" customFormat="1" ht="13">
      <c r="A5" s="281"/>
      <c r="B5" s="281"/>
      <c r="C5" s="286" t="s">
        <v>344</v>
      </c>
      <c r="E5" s="284"/>
    </row>
    <row r="6" spans="1:25" ht="13">
      <c r="C6" s="20"/>
    </row>
    <row r="7" spans="1:25" ht="13">
      <c r="C7" s="20" t="s">
        <v>2</v>
      </c>
      <c r="Q7" s="20"/>
    </row>
    <row r="8" spans="1:25" s="283" customFormat="1" ht="13">
      <c r="A8" s="281"/>
      <c r="B8" s="281"/>
      <c r="C8" s="286" t="s">
        <v>346</v>
      </c>
      <c r="D8" s="287"/>
      <c r="E8" s="287"/>
      <c r="F8" s="287"/>
      <c r="G8" s="288"/>
      <c r="H8" s="288"/>
      <c r="I8" s="288"/>
      <c r="J8" s="288"/>
      <c r="K8" s="288"/>
      <c r="L8" s="288"/>
      <c r="M8" s="288"/>
      <c r="N8" s="288"/>
      <c r="O8" s="288"/>
      <c r="P8" s="288"/>
      <c r="Q8" s="288"/>
      <c r="R8" s="288"/>
      <c r="W8" s="282"/>
      <c r="X8" s="282"/>
      <c r="Y8" s="285"/>
    </row>
    <row r="9" spans="1:25" s="283" customFormat="1" ht="13">
      <c r="A9" s="281"/>
      <c r="B9" s="281"/>
      <c r="C9" s="286"/>
      <c r="D9" s="286" t="s">
        <v>437</v>
      </c>
      <c r="E9" s="287"/>
      <c r="F9" s="287"/>
      <c r="G9" s="288"/>
      <c r="H9" s="288"/>
      <c r="I9" s="288"/>
      <c r="J9" s="288"/>
      <c r="K9" s="288"/>
      <c r="L9" s="288"/>
      <c r="M9" s="288"/>
      <c r="N9" s="288"/>
      <c r="O9" s="288"/>
      <c r="P9" s="288"/>
      <c r="Q9" s="288"/>
      <c r="R9" s="288"/>
      <c r="W9" s="282"/>
      <c r="X9" s="282"/>
      <c r="Y9" s="285"/>
    </row>
    <row r="10" spans="1:25" s="283" customFormat="1" ht="13">
      <c r="A10" s="281"/>
      <c r="B10" s="281"/>
      <c r="C10" s="288"/>
      <c r="D10" s="288"/>
      <c r="E10" s="286" t="s">
        <v>433</v>
      </c>
      <c r="F10" s="288"/>
      <c r="G10" s="288"/>
      <c r="H10" s="288"/>
      <c r="I10" s="288"/>
      <c r="J10" s="288"/>
      <c r="K10" s="288"/>
      <c r="L10" s="288"/>
      <c r="M10" s="288"/>
      <c r="N10" s="288"/>
      <c r="O10" s="288"/>
      <c r="P10" s="288"/>
      <c r="Q10" s="288"/>
      <c r="R10" s="288"/>
      <c r="W10" s="282"/>
      <c r="X10" s="282"/>
      <c r="Y10" s="285"/>
    </row>
    <row r="11" spans="1:25" ht="13">
      <c r="C11" s="286" t="s">
        <v>347</v>
      </c>
      <c r="D11" s="288"/>
      <c r="E11" s="288"/>
      <c r="F11" s="288"/>
      <c r="G11" s="288"/>
      <c r="H11" s="288"/>
      <c r="I11" s="288"/>
      <c r="J11" s="288"/>
      <c r="K11" s="288"/>
      <c r="L11" s="288"/>
      <c r="M11" s="288"/>
      <c r="N11" s="288"/>
      <c r="O11" s="288"/>
      <c r="P11" s="288"/>
      <c r="Q11" s="288"/>
      <c r="R11" s="288"/>
      <c r="W11" s="20"/>
      <c r="X11" s="20"/>
      <c r="Y11" s="275"/>
    </row>
    <row r="12" spans="1:25" ht="13">
      <c r="C12" s="286" t="s">
        <v>348</v>
      </c>
      <c r="D12" s="288"/>
      <c r="E12" s="288"/>
      <c r="F12" s="288"/>
      <c r="G12" s="288"/>
      <c r="H12" s="288"/>
      <c r="I12" s="288"/>
      <c r="J12" s="288"/>
      <c r="K12" s="288"/>
      <c r="L12" s="288"/>
      <c r="M12" s="288"/>
      <c r="N12" s="288"/>
      <c r="O12" s="288"/>
      <c r="P12" s="288"/>
      <c r="Q12" s="288"/>
      <c r="R12" s="288"/>
      <c r="W12" s="20"/>
      <c r="X12" s="20"/>
      <c r="Y12" s="275"/>
    </row>
    <row r="13" spans="1:25" ht="13">
      <c r="C13" s="286" t="s">
        <v>349</v>
      </c>
      <c r="D13" s="288"/>
      <c r="E13" s="288"/>
      <c r="F13" s="288"/>
      <c r="G13" s="288"/>
      <c r="H13" s="288"/>
      <c r="I13" s="288"/>
      <c r="J13" s="288"/>
      <c r="K13" s="288"/>
      <c r="L13" s="288"/>
      <c r="M13" s="288"/>
      <c r="N13" s="288"/>
      <c r="O13" s="288"/>
      <c r="P13" s="288"/>
      <c r="Q13" s="288"/>
      <c r="R13" s="288"/>
      <c r="X13" s="20"/>
      <c r="Y13" s="275"/>
    </row>
    <row r="14" spans="1:25" ht="13">
      <c r="C14" s="286"/>
      <c r="D14" s="288"/>
      <c r="E14" s="288"/>
      <c r="F14" s="288"/>
      <c r="G14" s="288"/>
      <c r="H14" s="288"/>
      <c r="I14" s="288"/>
      <c r="J14" s="288"/>
      <c r="K14" s="288"/>
      <c r="L14" s="288"/>
      <c r="M14" s="288"/>
      <c r="N14" s="288"/>
      <c r="O14" s="288"/>
      <c r="P14" s="288"/>
      <c r="Q14" s="288"/>
      <c r="R14" s="288"/>
      <c r="X14" s="20"/>
      <c r="Y14" s="275"/>
    </row>
    <row r="15" spans="1:25" ht="13">
      <c r="B15" s="72"/>
      <c r="C15" s="286" t="s">
        <v>438</v>
      </c>
      <c r="D15" s="289"/>
      <c r="E15" s="289"/>
      <c r="F15" s="288"/>
      <c r="G15" s="288"/>
      <c r="H15" s="288"/>
      <c r="I15" s="288"/>
      <c r="J15" s="288"/>
      <c r="K15" s="288"/>
      <c r="L15" s="288"/>
      <c r="M15" s="288"/>
      <c r="N15" s="288"/>
      <c r="O15" s="288"/>
      <c r="P15" s="288"/>
      <c r="Q15" s="288"/>
      <c r="R15" s="288"/>
      <c r="W15" s="20"/>
      <c r="X15" s="20"/>
      <c r="Y15" s="275"/>
    </row>
    <row r="16" spans="1:25" s="73" customFormat="1" ht="13">
      <c r="A16" s="72"/>
      <c r="B16" s="72"/>
      <c r="C16" s="286" t="s">
        <v>341</v>
      </c>
      <c r="D16" s="289"/>
      <c r="E16" s="289"/>
      <c r="F16" s="289"/>
      <c r="G16" s="289"/>
      <c r="H16" s="289"/>
      <c r="I16" s="289"/>
      <c r="J16" s="289"/>
      <c r="K16" s="289"/>
      <c r="L16" s="289"/>
      <c r="M16" s="289"/>
      <c r="N16" s="289"/>
      <c r="O16" s="289"/>
      <c r="P16" s="289"/>
      <c r="Q16" s="289"/>
      <c r="R16" s="289"/>
      <c r="W16" s="20"/>
      <c r="X16" s="279"/>
      <c r="Y16" s="279"/>
    </row>
    <row r="17" spans="1:25" ht="36.75" customHeight="1">
      <c r="C17" s="524" t="s">
        <v>342</v>
      </c>
      <c r="D17" s="525"/>
      <c r="E17" s="525"/>
      <c r="F17" s="525"/>
      <c r="G17" s="525"/>
      <c r="H17" s="525"/>
      <c r="I17" s="525"/>
      <c r="J17" s="525"/>
      <c r="K17" s="525"/>
      <c r="L17" s="525"/>
      <c r="M17" s="525"/>
      <c r="N17" s="525"/>
      <c r="O17" s="525"/>
      <c r="P17" s="525"/>
      <c r="Q17" s="525"/>
      <c r="R17" s="525"/>
      <c r="S17" s="280"/>
      <c r="T17" s="280"/>
      <c r="U17" s="280"/>
      <c r="V17" s="280"/>
      <c r="W17" s="280"/>
      <c r="X17" s="280"/>
      <c r="Y17" s="275"/>
    </row>
    <row r="19" spans="1:25" ht="13">
      <c r="C19" s="20" t="s">
        <v>3</v>
      </c>
      <c r="Q19" s="20"/>
      <c r="R19" s="20"/>
      <c r="S19" s="88"/>
    </row>
    <row r="20" spans="1:25" ht="13">
      <c r="C20" s="522"/>
      <c r="D20" s="523"/>
      <c r="E20" s="20" t="s">
        <v>49</v>
      </c>
      <c r="Q20" s="20"/>
      <c r="R20" s="88"/>
      <c r="S20" s="88"/>
    </row>
    <row r="21" spans="1:25" ht="13">
      <c r="C21" s="526" t="s">
        <v>353</v>
      </c>
      <c r="D21" s="527"/>
      <c r="E21" s="20" t="s">
        <v>343</v>
      </c>
      <c r="Q21" s="20"/>
      <c r="R21" s="88"/>
      <c r="S21" s="88"/>
    </row>
    <row r="22" spans="1:25" ht="13">
      <c r="C22" s="540" t="s">
        <v>354</v>
      </c>
      <c r="D22" s="541"/>
      <c r="E22" s="20" t="s">
        <v>1</v>
      </c>
      <c r="Q22" s="20"/>
      <c r="R22" s="88"/>
      <c r="S22" s="88"/>
    </row>
    <row r="23" spans="1:25" ht="13">
      <c r="C23" s="542" t="s">
        <v>355</v>
      </c>
      <c r="D23" s="543"/>
      <c r="E23" s="20" t="s">
        <v>46</v>
      </c>
      <c r="Q23" s="20"/>
      <c r="R23" s="20"/>
      <c r="S23" s="88"/>
    </row>
    <row r="24" spans="1:25" ht="13">
      <c r="C24" s="544" t="s">
        <v>356</v>
      </c>
      <c r="D24" s="545"/>
      <c r="E24" s="286" t="s">
        <v>345</v>
      </c>
      <c r="Q24" s="20"/>
      <c r="R24" s="20"/>
      <c r="S24" s="88"/>
    </row>
    <row r="25" spans="1:25" ht="13">
      <c r="E25" s="286" t="s">
        <v>350</v>
      </c>
      <c r="Q25" s="20"/>
      <c r="R25" s="20"/>
      <c r="S25" s="88"/>
    </row>
    <row r="26" spans="1:25" ht="13.5" thickBot="1">
      <c r="E26" s="385"/>
      <c r="O26" s="98" t="s">
        <v>157</v>
      </c>
      <c r="Q26" s="20"/>
      <c r="R26" s="20"/>
      <c r="S26" s="88"/>
    </row>
    <row r="27" spans="1:25" ht="13">
      <c r="A27" s="21">
        <v>14</v>
      </c>
      <c r="M27" s="528" t="s">
        <v>325</v>
      </c>
      <c r="N27" s="96" t="s">
        <v>112</v>
      </c>
      <c r="O27" s="97" t="s">
        <v>113</v>
      </c>
      <c r="Q27" s="20"/>
      <c r="R27" s="20"/>
      <c r="S27" s="88"/>
    </row>
    <row r="28" spans="1:25" ht="20.149999999999999" customHeight="1" thickBot="1">
      <c r="A28" s="22">
        <f>+R86</f>
        <v>0</v>
      </c>
      <c r="C28" s="21" t="s">
        <v>294</v>
      </c>
      <c r="M28" s="529"/>
      <c r="N28" s="243" t="s">
        <v>154</v>
      </c>
      <c r="O28" s="244" t="s">
        <v>462</v>
      </c>
      <c r="Q28" s="20"/>
      <c r="R28" s="20"/>
      <c r="S28" s="88"/>
    </row>
    <row r="29" spans="1:25" ht="13">
      <c r="C29" s="476" t="s">
        <v>389</v>
      </c>
      <c r="D29" s="477"/>
      <c r="E29" s="477"/>
      <c r="F29" s="477"/>
      <c r="G29" s="477"/>
      <c r="H29" s="477"/>
      <c r="I29" s="477"/>
      <c r="J29" s="477"/>
      <c r="K29" s="477"/>
      <c r="L29" s="477"/>
      <c r="M29" s="477"/>
      <c r="N29" s="477"/>
      <c r="O29" s="477"/>
      <c r="Q29" s="20"/>
      <c r="R29" s="20"/>
      <c r="S29" s="275"/>
    </row>
    <row r="30" spans="1:25" ht="13">
      <c r="C30" s="75"/>
      <c r="D30" s="76"/>
      <c r="E30" s="76"/>
      <c r="F30" s="76"/>
      <c r="G30" s="76"/>
      <c r="H30" s="76"/>
      <c r="I30" s="76"/>
      <c r="J30" s="76"/>
      <c r="K30" s="76"/>
      <c r="L30" s="76"/>
      <c r="M30" s="76"/>
      <c r="N30" s="76"/>
      <c r="O30" s="77"/>
      <c r="Q30" s="20"/>
      <c r="R30" s="20"/>
      <c r="S30" s="275"/>
      <c r="U30" s="89"/>
    </row>
    <row r="31" spans="1:25" ht="12" customHeight="1">
      <c r="C31" s="499" t="s">
        <v>295</v>
      </c>
      <c r="D31" s="500"/>
      <c r="E31" s="500"/>
      <c r="F31" s="500"/>
      <c r="G31" s="500"/>
      <c r="H31" s="500"/>
      <c r="I31" s="500"/>
      <c r="J31" s="500"/>
      <c r="K31" s="500"/>
      <c r="L31" s="500"/>
      <c r="M31" s="500"/>
      <c r="N31" s="500"/>
      <c r="O31" s="501"/>
      <c r="P31" s="20"/>
      <c r="Q31" s="20"/>
      <c r="S31" s="20"/>
      <c r="T31" s="20"/>
      <c r="U31" s="275"/>
    </row>
    <row r="32" spans="1:25" ht="12" customHeight="1">
      <c r="C32" s="502"/>
      <c r="D32" s="503"/>
      <c r="E32" s="503"/>
      <c r="F32" s="503"/>
      <c r="G32" s="503"/>
      <c r="H32" s="503"/>
      <c r="I32" s="503"/>
      <c r="J32" s="503"/>
      <c r="K32" s="503"/>
      <c r="L32" s="503"/>
      <c r="M32" s="503"/>
      <c r="N32" s="503"/>
      <c r="O32" s="504"/>
      <c r="Q32" s="20"/>
      <c r="R32" s="20"/>
      <c r="S32" s="88"/>
    </row>
    <row r="33" spans="1:19" ht="10.4" customHeight="1">
      <c r="C33" s="78"/>
      <c r="O33" s="79"/>
      <c r="Q33" s="20"/>
      <c r="R33" s="20"/>
      <c r="S33" s="20"/>
    </row>
    <row r="34" spans="1:19" ht="14">
      <c r="C34" s="78"/>
      <c r="L34" s="546" t="s">
        <v>463</v>
      </c>
      <c r="M34" s="547"/>
      <c r="N34" s="547"/>
      <c r="O34" s="548"/>
      <c r="Q34" s="20"/>
      <c r="R34" s="20"/>
      <c r="S34" s="20"/>
    </row>
    <row r="35" spans="1:19" ht="11.25" customHeight="1">
      <c r="C35" s="78"/>
      <c r="O35" s="80"/>
      <c r="Q35" s="20"/>
      <c r="R35" s="20"/>
      <c r="S35" s="20"/>
    </row>
    <row r="36" spans="1:19" ht="13">
      <c r="C36" s="538" t="s">
        <v>41</v>
      </c>
      <c r="D36" s="539"/>
      <c r="E36" s="539"/>
      <c r="F36" s="539"/>
      <c r="G36" s="275" t="s">
        <v>5</v>
      </c>
      <c r="O36" s="79"/>
      <c r="Q36" s="20"/>
      <c r="R36" s="20"/>
      <c r="S36" s="20"/>
    </row>
    <row r="37" spans="1:19" ht="13">
      <c r="C37" s="78"/>
      <c r="O37" s="79"/>
      <c r="Q37" s="20"/>
      <c r="R37" s="20"/>
      <c r="S37" s="88"/>
    </row>
    <row r="38" spans="1:19" ht="13">
      <c r="A38" s="22">
        <v>3</v>
      </c>
      <c r="C38" s="78"/>
      <c r="H38" s="221" t="s">
        <v>340</v>
      </c>
      <c r="I38" s="221"/>
      <c r="O38" s="79"/>
      <c r="Q38" s="20"/>
      <c r="R38" s="20"/>
      <c r="S38" s="88"/>
    </row>
    <row r="39" spans="1:19" ht="26.25" customHeight="1">
      <c r="C39" s="78"/>
      <c r="H39" s="23" t="s">
        <v>6</v>
      </c>
      <c r="I39" s="23"/>
      <c r="J39" s="549" t="s">
        <v>464</v>
      </c>
      <c r="K39" s="549"/>
      <c r="L39" s="550"/>
      <c r="M39" s="550"/>
      <c r="N39" s="550"/>
      <c r="O39" s="551"/>
      <c r="Q39" s="20"/>
      <c r="R39" s="20"/>
    </row>
    <row r="40" spans="1:19" ht="26.25" customHeight="1">
      <c r="C40" s="78"/>
      <c r="H40" s="23" t="s">
        <v>7</v>
      </c>
      <c r="I40" s="23"/>
      <c r="J40" s="549" t="s">
        <v>465</v>
      </c>
      <c r="K40" s="549"/>
      <c r="L40" s="550"/>
      <c r="M40" s="550"/>
      <c r="N40" s="550"/>
      <c r="O40" s="551"/>
    </row>
    <row r="41" spans="1:19">
      <c r="C41" s="78"/>
      <c r="J41" s="21" t="s">
        <v>8</v>
      </c>
      <c r="O41" s="79"/>
    </row>
    <row r="42" spans="1:19">
      <c r="C42" s="78"/>
      <c r="J42" s="24" t="s">
        <v>9</v>
      </c>
      <c r="K42" s="24"/>
      <c r="L42" s="552" t="s">
        <v>466</v>
      </c>
      <c r="M42" s="552"/>
      <c r="N42" s="552"/>
      <c r="O42" s="553"/>
    </row>
    <row r="43" spans="1:19">
      <c r="C43" s="78"/>
      <c r="J43" s="24"/>
      <c r="K43" s="24"/>
      <c r="O43" s="79"/>
    </row>
    <row r="44" spans="1:19" ht="8.25" customHeight="1">
      <c r="C44" s="78"/>
      <c r="O44" s="79"/>
    </row>
    <row r="45" spans="1:19" ht="30" customHeight="1">
      <c r="A45" s="22">
        <v>4</v>
      </c>
      <c r="C45" s="505" t="s">
        <v>439</v>
      </c>
      <c r="D45" s="506"/>
      <c r="E45" s="506"/>
      <c r="F45" s="506"/>
      <c r="G45" s="506"/>
      <c r="H45" s="506"/>
      <c r="I45" s="506"/>
      <c r="J45" s="506"/>
      <c r="K45" s="506"/>
      <c r="L45" s="506"/>
      <c r="M45" s="506"/>
      <c r="N45" s="506"/>
      <c r="O45" s="507"/>
    </row>
    <row r="46" spans="1:19">
      <c r="C46" s="81"/>
      <c r="D46" s="25"/>
      <c r="E46" s="25"/>
      <c r="F46" s="25"/>
      <c r="G46" s="25"/>
      <c r="H46" s="25"/>
      <c r="I46" s="25"/>
      <c r="J46" s="25"/>
      <c r="K46" s="25"/>
      <c r="L46" s="25"/>
      <c r="M46" s="25"/>
      <c r="N46" s="25"/>
      <c r="O46" s="82"/>
    </row>
    <row r="47" spans="1:19" ht="18" customHeight="1">
      <c r="C47" s="493" t="s">
        <v>10</v>
      </c>
      <c r="D47" s="533"/>
      <c r="E47" s="534"/>
      <c r="F47" s="511" t="s">
        <v>470</v>
      </c>
      <c r="G47" s="512"/>
      <c r="H47" s="513"/>
      <c r="I47" s="513"/>
      <c r="J47" s="513"/>
      <c r="K47" s="513"/>
      <c r="L47" s="513"/>
      <c r="M47" s="530" t="s">
        <v>434</v>
      </c>
      <c r="N47" s="531"/>
      <c r="O47" s="532"/>
    </row>
    <row r="48" spans="1:19" ht="18" customHeight="1">
      <c r="C48" s="535"/>
      <c r="D48" s="536"/>
      <c r="E48" s="537"/>
      <c r="F48" s="514"/>
      <c r="G48" s="515"/>
      <c r="H48" s="515"/>
      <c r="I48" s="515"/>
      <c r="J48" s="515"/>
      <c r="K48" s="515"/>
      <c r="L48" s="515"/>
      <c r="M48" s="508">
        <v>2303</v>
      </c>
      <c r="N48" s="509"/>
      <c r="O48" s="510"/>
    </row>
    <row r="49" spans="3:21" ht="18" customHeight="1">
      <c r="C49" s="493" t="s">
        <v>11</v>
      </c>
      <c r="D49" s="494"/>
      <c r="E49" s="495"/>
      <c r="F49" s="516" t="s">
        <v>471</v>
      </c>
      <c r="G49" s="517"/>
      <c r="H49" s="517"/>
      <c r="I49" s="517"/>
      <c r="J49" s="517"/>
      <c r="K49" s="517"/>
      <c r="L49" s="126" t="s">
        <v>171</v>
      </c>
      <c r="M49" s="386"/>
      <c r="N49" s="520" t="s">
        <v>466</v>
      </c>
      <c r="O49" s="521"/>
    </row>
    <row r="50" spans="3:21" ht="18" customHeight="1">
      <c r="C50" s="496"/>
      <c r="D50" s="497"/>
      <c r="E50" s="498"/>
      <c r="F50" s="518"/>
      <c r="G50" s="519"/>
      <c r="H50" s="519"/>
      <c r="I50" s="519"/>
      <c r="J50" s="519"/>
      <c r="K50" s="519"/>
      <c r="L50" s="387"/>
      <c r="M50" s="491"/>
      <c r="N50" s="492"/>
      <c r="O50" s="276"/>
    </row>
    <row r="51" spans="3:21" ht="26.25" customHeight="1">
      <c r="C51" s="177" t="s">
        <v>363</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62" t="s">
        <v>467</v>
      </c>
      <c r="M52" s="462"/>
      <c r="N52" s="463"/>
      <c r="O52" s="464"/>
    </row>
    <row r="53" spans="3:21" ht="22.5" customHeight="1">
      <c r="C53" s="295"/>
      <c r="D53" s="306" t="s">
        <v>19</v>
      </c>
      <c r="E53" s="307" t="s">
        <v>364</v>
      </c>
      <c r="F53" s="445" t="s">
        <v>365</v>
      </c>
      <c r="G53" s="446"/>
      <c r="H53" s="447"/>
      <c r="I53" s="445" t="s">
        <v>366</v>
      </c>
      <c r="J53" s="449"/>
      <c r="K53" s="454"/>
      <c r="L53" s="450"/>
      <c r="M53" s="451"/>
      <c r="N53" s="389" t="s">
        <v>367</v>
      </c>
      <c r="O53" s="390"/>
    </row>
    <row r="54" spans="3:21" ht="22.5" customHeight="1">
      <c r="C54" s="295"/>
      <c r="D54" s="294"/>
      <c r="E54" s="310"/>
      <c r="F54" s="445" t="s">
        <v>368</v>
      </c>
      <c r="G54" s="446"/>
      <c r="H54" s="447"/>
      <c r="I54" s="448" t="s">
        <v>369</v>
      </c>
      <c r="J54" s="449"/>
      <c r="K54" s="449"/>
      <c r="L54" s="450"/>
      <c r="M54" s="451"/>
      <c r="N54" s="389" t="s">
        <v>367</v>
      </c>
      <c r="O54" s="390"/>
    </row>
    <row r="55" spans="3:21" ht="22.5" customHeight="1">
      <c r="C55" s="295"/>
      <c r="D55" s="443" t="s">
        <v>370</v>
      </c>
      <c r="E55" s="444"/>
      <c r="F55" s="445" t="s">
        <v>371</v>
      </c>
      <c r="G55" s="446"/>
      <c r="H55" s="447"/>
      <c r="I55" s="448" t="s">
        <v>372</v>
      </c>
      <c r="J55" s="449"/>
      <c r="K55" s="449"/>
      <c r="L55" s="450"/>
      <c r="M55" s="451"/>
      <c r="N55" s="389" t="s">
        <v>373</v>
      </c>
      <c r="O55" s="390"/>
    </row>
    <row r="56" spans="3:21" ht="22.5" customHeight="1">
      <c r="C56" s="295"/>
      <c r="D56" s="443"/>
      <c r="E56" s="444"/>
      <c r="F56" s="445" t="s">
        <v>374</v>
      </c>
      <c r="G56" s="446"/>
      <c r="H56" s="447"/>
      <c r="I56" s="448" t="s">
        <v>375</v>
      </c>
      <c r="J56" s="449"/>
      <c r="K56" s="449"/>
      <c r="L56" s="450"/>
      <c r="M56" s="451"/>
      <c r="N56" s="389" t="s">
        <v>367</v>
      </c>
      <c r="O56" s="390"/>
    </row>
    <row r="57" spans="3:21" ht="26.25" customHeight="1">
      <c r="C57" s="295"/>
      <c r="D57" s="294"/>
      <c r="E57" s="310"/>
      <c r="F57" s="223" t="s">
        <v>376</v>
      </c>
      <c r="G57" s="296"/>
      <c r="H57" s="296"/>
      <c r="I57" s="296"/>
      <c r="J57" s="35"/>
      <c r="K57" s="35"/>
      <c r="L57" s="297"/>
      <c r="M57" s="297"/>
      <c r="N57" s="298"/>
      <c r="O57" s="299"/>
    </row>
    <row r="58" spans="3:21" ht="26.25" customHeight="1">
      <c r="C58" s="295"/>
      <c r="D58" s="315"/>
      <c r="E58" s="316"/>
      <c r="F58" s="465" t="s">
        <v>468</v>
      </c>
      <c r="G58" s="466"/>
      <c r="H58" s="466"/>
      <c r="I58" s="466"/>
      <c r="J58" s="466"/>
      <c r="K58" s="466"/>
      <c r="L58" s="466"/>
      <c r="M58" s="466"/>
      <c r="N58" s="466"/>
      <c r="O58" s="467"/>
    </row>
    <row r="59" spans="3:21" ht="26.25" customHeight="1">
      <c r="C59" s="300"/>
      <c r="D59" s="317" t="s">
        <v>24</v>
      </c>
      <c r="E59" s="318" t="s">
        <v>377</v>
      </c>
      <c r="F59" s="468" t="s">
        <v>469</v>
      </c>
      <c r="G59" s="469"/>
      <c r="H59" s="469"/>
      <c r="I59" s="469"/>
      <c r="J59" s="469"/>
      <c r="K59" s="469"/>
      <c r="L59" s="469"/>
      <c r="M59" s="469"/>
      <c r="N59" s="469"/>
      <c r="O59" s="470"/>
    </row>
    <row r="60" spans="3:21" ht="30" customHeight="1">
      <c r="C60" s="481" t="s">
        <v>296</v>
      </c>
      <c r="D60" s="482"/>
      <c r="E60" s="483"/>
      <c r="F60" s="484" t="s">
        <v>440</v>
      </c>
      <c r="G60" s="485"/>
      <c r="H60" s="485"/>
      <c r="I60" s="485"/>
      <c r="J60" s="485"/>
      <c r="K60" s="485"/>
      <c r="L60" s="485"/>
      <c r="M60" s="485"/>
      <c r="N60" s="485"/>
      <c r="O60" s="486"/>
      <c r="Q60" s="26"/>
    </row>
    <row r="61" spans="3:21" ht="18" customHeight="1">
      <c r="C61" s="177" t="s">
        <v>316</v>
      </c>
      <c r="D61" s="176"/>
      <c r="E61" s="178"/>
      <c r="F61" s="27"/>
      <c r="G61" s="27"/>
      <c r="H61" s="28"/>
      <c r="I61" s="28"/>
      <c r="J61" s="29"/>
      <c r="K61" s="29"/>
      <c r="L61" s="30"/>
      <c r="M61" s="30"/>
      <c r="N61" s="30"/>
      <c r="O61" s="31"/>
      <c r="Q61" s="26"/>
    </row>
    <row r="62" spans="3:21" ht="24.75" customHeight="1">
      <c r="C62" s="490"/>
      <c r="D62" s="487" t="s">
        <v>297</v>
      </c>
      <c r="E62" s="489"/>
      <c r="F62" s="489"/>
      <c r="G62" s="488"/>
      <c r="H62" s="487" t="s">
        <v>317</v>
      </c>
      <c r="I62" s="488"/>
      <c r="J62" s="487" t="s">
        <v>298</v>
      </c>
      <c r="K62" s="489"/>
      <c r="L62" s="488"/>
      <c r="M62" s="487" t="s">
        <v>318</v>
      </c>
      <c r="N62" s="489"/>
      <c r="O62" s="488"/>
      <c r="Q62" s="26"/>
    </row>
    <row r="63" spans="3:21" ht="24.75" customHeight="1">
      <c r="C63" s="490"/>
      <c r="D63" s="473" t="s">
        <v>299</v>
      </c>
      <c r="E63" s="474"/>
      <c r="F63" s="474"/>
      <c r="G63" s="475"/>
      <c r="H63" s="379">
        <f>+別紙!AA9</f>
        <v>7726.5</v>
      </c>
      <c r="I63" s="240" t="s">
        <v>4</v>
      </c>
      <c r="J63" s="459" t="s">
        <v>323</v>
      </c>
      <c r="K63" s="460"/>
      <c r="L63" s="461"/>
      <c r="M63" s="457">
        <f>+別紙!AA14</f>
        <v>7726.5</v>
      </c>
      <c r="N63" s="458"/>
      <c r="O63" s="391" t="s">
        <v>4</v>
      </c>
      <c r="P63" s="162"/>
      <c r="Q63" s="127"/>
      <c r="R63" s="127"/>
      <c r="S63" s="127"/>
      <c r="T63" s="127"/>
      <c r="U63" s="127"/>
    </row>
    <row r="64" spans="3:21" ht="24.75" customHeight="1">
      <c r="C64" s="490"/>
      <c r="D64" s="473" t="s">
        <v>300</v>
      </c>
      <c r="E64" s="474"/>
      <c r="F64" s="474"/>
      <c r="G64" s="475"/>
      <c r="H64" s="379" t="str">
        <f>+別紙!AA10</f>
        <v>0</v>
      </c>
      <c r="I64" s="240" t="s">
        <v>4</v>
      </c>
      <c r="J64" s="459" t="s">
        <v>304</v>
      </c>
      <c r="K64" s="460"/>
      <c r="L64" s="461"/>
      <c r="M64" s="457">
        <f>+別紙!AA15</f>
        <v>570.5</v>
      </c>
      <c r="N64" s="458"/>
      <c r="O64" s="31" t="s">
        <v>4</v>
      </c>
      <c r="P64" s="455"/>
      <c r="Q64" s="456"/>
      <c r="R64" s="456"/>
      <c r="S64" s="456"/>
    </row>
    <row r="65" spans="1:22" ht="24.75" customHeight="1">
      <c r="C65" s="490"/>
      <c r="D65" s="473" t="s">
        <v>301</v>
      </c>
      <c r="E65" s="474"/>
      <c r="F65" s="474"/>
      <c r="G65" s="475"/>
      <c r="H65" s="379" t="str">
        <f>+別紙!AA11</f>
        <v>0</v>
      </c>
      <c r="I65" s="240" t="s">
        <v>4</v>
      </c>
      <c r="J65" s="473" t="s">
        <v>305</v>
      </c>
      <c r="K65" s="474"/>
      <c r="L65" s="475"/>
      <c r="M65" s="457">
        <f>+別紙!AA16</f>
        <v>7726.5</v>
      </c>
      <c r="N65" s="458"/>
      <c r="O65" s="378" t="s">
        <v>4</v>
      </c>
      <c r="P65" s="160"/>
      <c r="Q65" s="161"/>
      <c r="R65" s="161"/>
      <c r="S65" s="161"/>
    </row>
    <row r="66" spans="1:22" ht="24.75" customHeight="1">
      <c r="C66" s="392"/>
      <c r="D66" s="473" t="s">
        <v>302</v>
      </c>
      <c r="E66" s="474"/>
      <c r="F66" s="474"/>
      <c r="G66" s="475"/>
      <c r="H66" s="379" t="str">
        <f>+別紙!AA12</f>
        <v>0</v>
      </c>
      <c r="I66" s="240" t="s">
        <v>4</v>
      </c>
      <c r="J66" s="473" t="s">
        <v>386</v>
      </c>
      <c r="K66" s="474"/>
      <c r="L66" s="475"/>
      <c r="M66" s="457" t="str">
        <f>+別紙!AA17</f>
        <v>0</v>
      </c>
      <c r="N66" s="458"/>
      <c r="O66" s="378" t="s">
        <v>4</v>
      </c>
      <c r="P66" s="160"/>
      <c r="Q66" s="161"/>
      <c r="R66" s="161"/>
      <c r="S66" s="161"/>
    </row>
    <row r="67" spans="1:22" ht="24.75" customHeight="1">
      <c r="C67" s="393"/>
      <c r="D67" s="473" t="s">
        <v>303</v>
      </c>
      <c r="E67" s="474"/>
      <c r="F67" s="474"/>
      <c r="G67" s="475"/>
      <c r="H67" s="379" t="str">
        <f>+別紙!AA13</f>
        <v>0</v>
      </c>
      <c r="I67" s="240" t="s">
        <v>4</v>
      </c>
      <c r="J67" s="473" t="s">
        <v>387</v>
      </c>
      <c r="K67" s="474"/>
      <c r="L67" s="475"/>
      <c r="M67" s="457" t="str">
        <f>+別紙!AA18</f>
        <v>0</v>
      </c>
      <c r="N67" s="458"/>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4" customHeight="1">
      <c r="C69" s="394"/>
      <c r="D69" s="395"/>
      <c r="E69" s="395"/>
      <c r="F69" s="32"/>
      <c r="G69" s="32"/>
      <c r="H69" s="33"/>
      <c r="I69" s="33"/>
      <c r="J69" s="34"/>
      <c r="K69" s="34"/>
      <c r="L69" s="35"/>
      <c r="M69" s="35"/>
      <c r="N69" s="35"/>
      <c r="O69" s="33"/>
    </row>
    <row r="70" spans="1:22" ht="15" customHeight="1">
      <c r="C70" s="476" t="s">
        <v>408</v>
      </c>
      <c r="D70" s="477"/>
      <c r="E70" s="477"/>
      <c r="F70" s="477"/>
      <c r="G70" s="477"/>
      <c r="H70" s="477"/>
      <c r="I70" s="477"/>
      <c r="J70" s="477"/>
      <c r="K70" s="477"/>
      <c r="L70" s="477"/>
      <c r="M70" s="477"/>
      <c r="N70" s="477"/>
      <c r="O70" s="477"/>
    </row>
    <row r="71" spans="1:22" ht="13">
      <c r="C71" s="223" t="s">
        <v>239</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71" t="s">
        <v>441</v>
      </c>
      <c r="E73" s="471"/>
      <c r="F73" s="471"/>
      <c r="G73" s="471"/>
      <c r="H73" s="471"/>
      <c r="I73" s="471"/>
      <c r="J73" s="471"/>
      <c r="K73" s="471"/>
      <c r="L73" s="471"/>
      <c r="M73" s="471"/>
      <c r="N73" s="471"/>
      <c r="O73" s="472"/>
    </row>
    <row r="74" spans="1:22" ht="15" customHeight="1">
      <c r="C74" s="181">
        <v>2</v>
      </c>
      <c r="D74" s="471" t="s">
        <v>361</v>
      </c>
      <c r="E74" s="471"/>
      <c r="F74" s="471"/>
      <c r="G74" s="471"/>
      <c r="H74" s="471"/>
      <c r="I74" s="471"/>
      <c r="J74" s="471"/>
      <c r="K74" s="471"/>
      <c r="L74" s="471"/>
      <c r="M74" s="471"/>
      <c r="N74" s="471"/>
      <c r="O74" s="472"/>
    </row>
    <row r="75" spans="1:22" ht="15" customHeight="1">
      <c r="C75" s="181"/>
      <c r="D75" s="471" t="s">
        <v>362</v>
      </c>
      <c r="E75" s="471"/>
      <c r="F75" s="471"/>
      <c r="G75" s="471"/>
      <c r="H75" s="471"/>
      <c r="I75" s="471"/>
      <c r="J75" s="471"/>
      <c r="K75" s="471"/>
      <c r="L75" s="471"/>
      <c r="M75" s="471"/>
      <c r="N75" s="471"/>
      <c r="O75" s="472"/>
    </row>
    <row r="76" spans="1:22" ht="41.25" customHeight="1">
      <c r="C76" s="181"/>
      <c r="D76" s="471" t="s">
        <v>378</v>
      </c>
      <c r="E76" s="471"/>
      <c r="F76" s="471"/>
      <c r="G76" s="471"/>
      <c r="H76" s="471"/>
      <c r="I76" s="471"/>
      <c r="J76" s="471"/>
      <c r="K76" s="471"/>
      <c r="L76" s="471"/>
      <c r="M76" s="471"/>
      <c r="N76" s="471"/>
      <c r="O76" s="472"/>
    </row>
    <row r="77" spans="1:22" ht="28.4" customHeight="1">
      <c r="A77" s="21"/>
      <c r="B77" s="21"/>
      <c r="C77" s="181">
        <v>3</v>
      </c>
      <c r="D77" s="471" t="s">
        <v>442</v>
      </c>
      <c r="E77" s="471"/>
      <c r="F77" s="471"/>
      <c r="G77" s="471"/>
      <c r="H77" s="471"/>
      <c r="I77" s="471"/>
      <c r="J77" s="471"/>
      <c r="K77" s="471"/>
      <c r="L77" s="471"/>
      <c r="M77" s="471"/>
      <c r="N77" s="471"/>
      <c r="O77" s="472"/>
    </row>
    <row r="78" spans="1:22" ht="28.4" customHeight="1">
      <c r="A78" s="21"/>
      <c r="B78" s="21"/>
      <c r="C78" s="181">
        <v>4</v>
      </c>
      <c r="D78" s="471" t="s">
        <v>443</v>
      </c>
      <c r="E78" s="471"/>
      <c r="F78" s="471"/>
      <c r="G78" s="471"/>
      <c r="H78" s="471"/>
      <c r="I78" s="471"/>
      <c r="J78" s="471"/>
      <c r="K78" s="471"/>
      <c r="L78" s="471"/>
      <c r="M78" s="471"/>
      <c r="N78" s="471"/>
      <c r="O78" s="472"/>
    </row>
    <row r="79" spans="1:22" ht="15" customHeight="1">
      <c r="A79" s="21"/>
      <c r="B79" s="21"/>
      <c r="C79" s="181"/>
      <c r="D79" s="182" t="s">
        <v>411</v>
      </c>
      <c r="E79" s="471" t="s">
        <v>311</v>
      </c>
      <c r="F79" s="471"/>
      <c r="G79" s="471"/>
      <c r="H79" s="471"/>
      <c r="I79" s="471"/>
      <c r="J79" s="471"/>
      <c r="K79" s="471"/>
      <c r="L79" s="471"/>
      <c r="M79" s="471"/>
      <c r="N79" s="471"/>
      <c r="O79" s="472"/>
    </row>
    <row r="80" spans="1:22" ht="15" customHeight="1">
      <c r="A80" s="21"/>
      <c r="B80" s="21"/>
      <c r="C80" s="181"/>
      <c r="D80" s="182" t="s">
        <v>412</v>
      </c>
      <c r="E80" s="471" t="s">
        <v>419</v>
      </c>
      <c r="F80" s="471"/>
      <c r="G80" s="471"/>
      <c r="H80" s="471"/>
      <c r="I80" s="471"/>
      <c r="J80" s="471"/>
      <c r="K80" s="471"/>
      <c r="L80" s="471"/>
      <c r="M80" s="471"/>
      <c r="N80" s="471"/>
      <c r="O80" s="472"/>
      <c r="Q80" s="260" t="s">
        <v>40</v>
      </c>
      <c r="U80"/>
      <c r="V80"/>
    </row>
    <row r="81" spans="1:28" ht="15" customHeight="1">
      <c r="A81" s="21"/>
      <c r="B81" s="21"/>
      <c r="C81" s="181"/>
      <c r="D81" s="182" t="s">
        <v>413</v>
      </c>
      <c r="E81" s="471" t="s">
        <v>420</v>
      </c>
      <c r="F81" s="471"/>
      <c r="G81" s="471"/>
      <c r="H81" s="471"/>
      <c r="I81" s="471"/>
      <c r="J81" s="471"/>
      <c r="K81" s="471"/>
      <c r="L81" s="471"/>
      <c r="M81" s="471"/>
      <c r="N81" s="471"/>
      <c r="O81" s="472"/>
      <c r="Q81" s="260" t="s">
        <v>41</v>
      </c>
      <c r="R81" s="1"/>
      <c r="T81" s="2"/>
      <c r="U81" s="2"/>
    </row>
    <row r="82" spans="1:28" ht="15" customHeight="1">
      <c r="A82" s="21"/>
      <c r="B82" s="21"/>
      <c r="C82" s="181"/>
      <c r="D82" s="182" t="s">
        <v>414</v>
      </c>
      <c r="E82" s="471" t="s">
        <v>421</v>
      </c>
      <c r="F82" s="471"/>
      <c r="G82" s="471"/>
      <c r="H82" s="471"/>
      <c r="I82" s="471"/>
      <c r="J82" s="471"/>
      <c r="K82" s="471"/>
      <c r="L82" s="471"/>
      <c r="M82" s="471"/>
      <c r="N82" s="471"/>
      <c r="O82" s="472"/>
      <c r="Q82" s="260" t="s">
        <v>42</v>
      </c>
      <c r="R82" s="1"/>
      <c r="T82" s="2"/>
      <c r="U82" s="2"/>
    </row>
    <row r="83" spans="1:28" ht="15" customHeight="1">
      <c r="A83" s="21"/>
      <c r="B83" s="21"/>
      <c r="C83" s="181"/>
      <c r="D83" s="182" t="s">
        <v>415</v>
      </c>
      <c r="E83" s="471" t="s">
        <v>422</v>
      </c>
      <c r="F83" s="471"/>
      <c r="G83" s="471"/>
      <c r="H83" s="471"/>
      <c r="I83" s="471"/>
      <c r="J83" s="471"/>
      <c r="K83" s="471"/>
      <c r="L83" s="471"/>
      <c r="M83" s="471"/>
      <c r="N83" s="471"/>
      <c r="O83" s="472"/>
      <c r="Q83" s="260" t="s">
        <v>44</v>
      </c>
      <c r="T83" s="2"/>
      <c r="U83" s="2"/>
    </row>
    <row r="84" spans="1:28" ht="15" customHeight="1">
      <c r="A84" s="21"/>
      <c r="B84" s="21"/>
      <c r="C84" s="181"/>
      <c r="D84" s="182" t="s">
        <v>416</v>
      </c>
      <c r="E84" s="471" t="s">
        <v>312</v>
      </c>
      <c r="F84" s="471"/>
      <c r="G84" s="471"/>
      <c r="H84" s="471"/>
      <c r="I84" s="471"/>
      <c r="J84" s="471"/>
      <c r="K84" s="471"/>
      <c r="L84" s="471"/>
      <c r="M84" s="471"/>
      <c r="N84" s="471"/>
      <c r="O84" s="472"/>
      <c r="Q84" s="260" t="s">
        <v>43</v>
      </c>
      <c r="T84" s="2"/>
      <c r="U84" s="2"/>
    </row>
    <row r="85" spans="1:28" ht="15" customHeight="1">
      <c r="A85" s="21"/>
      <c r="B85" s="21"/>
      <c r="C85" s="181"/>
      <c r="D85" s="182" t="s">
        <v>417</v>
      </c>
      <c r="E85" s="471" t="s">
        <v>423</v>
      </c>
      <c r="F85" s="471"/>
      <c r="G85" s="471"/>
      <c r="H85" s="471"/>
      <c r="I85" s="471"/>
      <c r="J85" s="471"/>
      <c r="K85" s="471"/>
      <c r="L85" s="471"/>
      <c r="M85" s="471"/>
      <c r="N85" s="471"/>
      <c r="O85" s="472"/>
      <c r="R85" s="38"/>
      <c r="T85" s="2"/>
      <c r="U85" s="2"/>
    </row>
    <row r="86" spans="1:28" ht="15" customHeight="1">
      <c r="A86" s="21"/>
      <c r="B86" s="21"/>
      <c r="C86" s="181"/>
      <c r="D86" s="182" t="s">
        <v>409</v>
      </c>
      <c r="E86" s="471" t="s">
        <v>424</v>
      </c>
      <c r="F86" s="471"/>
      <c r="G86" s="471"/>
      <c r="H86" s="471"/>
      <c r="I86" s="471"/>
      <c r="J86" s="471"/>
      <c r="K86" s="471"/>
      <c r="L86" s="471"/>
      <c r="M86" s="471"/>
      <c r="N86" s="471"/>
      <c r="O86" s="472"/>
      <c r="Q86" s="24"/>
      <c r="R86" s="24"/>
      <c r="S86" s="24"/>
      <c r="T86" s="24"/>
      <c r="U86" s="24"/>
      <c r="V86" s="24"/>
      <c r="W86" s="24"/>
      <c r="X86" s="24"/>
      <c r="Y86" s="24"/>
      <c r="Z86" s="24"/>
    </row>
    <row r="87" spans="1:28" ht="15" customHeight="1">
      <c r="A87" s="21"/>
      <c r="B87" s="21"/>
      <c r="C87" s="181"/>
      <c r="D87" s="182" t="s">
        <v>418</v>
      </c>
      <c r="E87" s="471" t="s">
        <v>425</v>
      </c>
      <c r="F87" s="471"/>
      <c r="G87" s="471"/>
      <c r="H87" s="471"/>
      <c r="I87" s="471"/>
      <c r="J87" s="471"/>
      <c r="K87" s="471"/>
      <c r="L87" s="471"/>
      <c r="M87" s="471"/>
      <c r="N87" s="471"/>
      <c r="O87" s="472"/>
      <c r="Q87" s="235"/>
      <c r="R87" s="235"/>
      <c r="S87" s="235"/>
      <c r="T87" s="235"/>
      <c r="U87" s="235"/>
      <c r="V87" s="235"/>
      <c r="W87" s="235"/>
      <c r="X87" s="235"/>
      <c r="Y87" s="235"/>
      <c r="Z87" s="235"/>
      <c r="AA87"/>
    </row>
    <row r="88" spans="1:28" ht="15" customHeight="1">
      <c r="A88" s="21"/>
      <c r="B88" s="21"/>
      <c r="C88" s="181"/>
      <c r="D88" s="182" t="s">
        <v>410</v>
      </c>
      <c r="E88" s="471" t="s">
        <v>313</v>
      </c>
      <c r="F88" s="471"/>
      <c r="G88" s="471"/>
      <c r="H88" s="471"/>
      <c r="I88" s="471"/>
      <c r="J88" s="471"/>
      <c r="K88" s="471"/>
      <c r="L88" s="471"/>
      <c r="M88" s="471"/>
      <c r="N88" s="471"/>
      <c r="O88" s="472"/>
      <c r="Q88" s="3"/>
      <c r="R88" s="3"/>
      <c r="S88" s="3"/>
      <c r="T88" s="3"/>
      <c r="U88" s="3"/>
      <c r="V88" s="3"/>
      <c r="W88" s="3"/>
      <c r="X88" s="3"/>
      <c r="Y88" s="3"/>
      <c r="AA88" s="91"/>
    </row>
    <row r="89" spans="1:28" ht="28.4" customHeight="1">
      <c r="A89" s="21"/>
      <c r="B89" s="21"/>
      <c r="C89" s="181"/>
      <c r="D89" s="182" t="s">
        <v>307</v>
      </c>
      <c r="E89" s="471" t="s">
        <v>406</v>
      </c>
      <c r="F89" s="471"/>
      <c r="G89" s="471"/>
      <c r="H89" s="471"/>
      <c r="I89" s="471"/>
      <c r="J89" s="471"/>
      <c r="K89" s="471"/>
      <c r="L89" s="471"/>
      <c r="M89" s="471"/>
      <c r="N89" s="471"/>
      <c r="O89" s="472"/>
      <c r="Q89" s="3"/>
      <c r="R89" s="3"/>
      <c r="S89" s="3"/>
      <c r="T89" s="3"/>
      <c r="U89" s="91"/>
      <c r="V89" s="3"/>
      <c r="W89" s="3"/>
      <c r="X89" s="3"/>
      <c r="Y89" s="3"/>
      <c r="AA89" s="91"/>
    </row>
    <row r="90" spans="1:28" ht="15" customHeight="1">
      <c r="A90" s="21"/>
      <c r="B90" s="21"/>
      <c r="C90" s="181"/>
      <c r="D90" s="182" t="s">
        <v>308</v>
      </c>
      <c r="E90" s="471" t="s">
        <v>314</v>
      </c>
      <c r="F90" s="471"/>
      <c r="G90" s="471"/>
      <c r="H90" s="471"/>
      <c r="I90" s="471"/>
      <c r="J90" s="471"/>
      <c r="K90" s="471"/>
      <c r="L90" s="471"/>
      <c r="M90" s="471"/>
      <c r="N90" s="471"/>
      <c r="O90" s="472"/>
      <c r="Q90" s="91"/>
      <c r="R90" s="3"/>
      <c r="S90" s="3"/>
      <c r="T90" s="3"/>
      <c r="U90" s="3"/>
      <c r="V90" s="3"/>
      <c r="W90" s="3"/>
      <c r="X90" s="3"/>
      <c r="Y90" s="3"/>
      <c r="AA90" s="91"/>
      <c r="AB90" s="236"/>
    </row>
    <row r="91" spans="1:28" ht="28.4" customHeight="1">
      <c r="A91" s="21"/>
      <c r="B91" s="21"/>
      <c r="C91" s="181"/>
      <c r="D91" s="182" t="s">
        <v>309</v>
      </c>
      <c r="E91" s="471" t="s">
        <v>407</v>
      </c>
      <c r="F91" s="471"/>
      <c r="G91" s="471"/>
      <c r="H91" s="471"/>
      <c r="I91" s="471"/>
      <c r="J91" s="471"/>
      <c r="K91" s="471"/>
      <c r="L91" s="471"/>
      <c r="M91" s="471"/>
      <c r="N91" s="471"/>
      <c r="O91" s="472"/>
      <c r="Q91" s="3"/>
      <c r="R91" s="3"/>
      <c r="S91" s="3"/>
      <c r="T91" s="3"/>
      <c r="U91" s="91"/>
      <c r="V91" s="3"/>
      <c r="W91" s="3"/>
      <c r="X91" s="3"/>
      <c r="Y91" s="3"/>
      <c r="Z91" s="3"/>
      <c r="AA91" s="91"/>
    </row>
    <row r="92" spans="1:28" ht="28.4" customHeight="1">
      <c r="A92" s="21"/>
      <c r="B92" s="21"/>
      <c r="C92" s="181"/>
      <c r="D92" s="182" t="s">
        <v>310</v>
      </c>
      <c r="E92" s="471" t="s">
        <v>315</v>
      </c>
      <c r="F92" s="471"/>
      <c r="G92" s="471"/>
      <c r="H92" s="471"/>
      <c r="I92" s="471"/>
      <c r="J92" s="471"/>
      <c r="K92" s="471"/>
      <c r="L92" s="471"/>
      <c r="M92" s="471"/>
      <c r="N92" s="471"/>
      <c r="O92" s="472"/>
      <c r="Q92" s="3"/>
      <c r="R92" s="3"/>
      <c r="S92" s="3"/>
      <c r="T92" s="3"/>
      <c r="U92" s="3"/>
      <c r="V92" s="3"/>
      <c r="W92" s="3"/>
      <c r="X92" s="3"/>
      <c r="Y92" s="3"/>
      <c r="Z92" s="3"/>
      <c r="AA92" s="3"/>
    </row>
    <row r="93" spans="1:28" ht="28.4" customHeight="1">
      <c r="A93" s="21"/>
      <c r="B93" s="21"/>
      <c r="C93" s="181">
        <v>5</v>
      </c>
      <c r="D93" s="471" t="s">
        <v>385</v>
      </c>
      <c r="E93" s="471"/>
      <c r="F93" s="471"/>
      <c r="G93" s="471"/>
      <c r="H93" s="471"/>
      <c r="I93" s="471"/>
      <c r="J93" s="471"/>
      <c r="K93" s="471"/>
      <c r="L93" s="471"/>
      <c r="M93" s="471"/>
      <c r="N93" s="471"/>
      <c r="O93" s="472"/>
      <c r="Q93" s="3"/>
      <c r="R93" s="3"/>
      <c r="S93" s="3"/>
      <c r="T93" s="3"/>
      <c r="U93" s="3"/>
      <c r="V93" s="3"/>
      <c r="W93" s="3"/>
      <c r="X93" s="3"/>
      <c r="Y93" s="3"/>
      <c r="Z93" s="3"/>
      <c r="AA93" s="3"/>
    </row>
    <row r="94" spans="1:28" ht="15" customHeight="1">
      <c r="A94" s="21"/>
      <c r="B94" s="21"/>
      <c r="C94" s="181">
        <v>6</v>
      </c>
      <c r="D94" s="471" t="s">
        <v>384</v>
      </c>
      <c r="E94" s="471"/>
      <c r="F94" s="471"/>
      <c r="G94" s="471"/>
      <c r="H94" s="471"/>
      <c r="I94" s="471"/>
      <c r="J94" s="471"/>
      <c r="K94" s="471"/>
      <c r="L94" s="471"/>
      <c r="M94" s="471"/>
      <c r="N94" s="471"/>
      <c r="O94" s="472"/>
      <c r="Q94"/>
      <c r="R94"/>
      <c r="S94"/>
      <c r="T94"/>
      <c r="U94"/>
      <c r="V94"/>
      <c r="W94"/>
      <c r="X94"/>
      <c r="Y94"/>
      <c r="Z94"/>
    </row>
    <row r="95" spans="1:28" ht="13.4"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
      <c r="Q96" s="261" t="s">
        <v>98</v>
      </c>
      <c r="R96" s="263" t="s">
        <v>335</v>
      </c>
      <c r="S96"/>
      <c r="T96"/>
      <c r="U96"/>
      <c r="V96"/>
      <c r="W96"/>
      <c r="X96"/>
      <c r="Y96"/>
      <c r="Z96"/>
    </row>
    <row r="97" spans="17:26" ht="13">
      <c r="Q97" s="261"/>
      <c r="R97"/>
      <c r="S97"/>
      <c r="T97"/>
      <c r="U97"/>
      <c r="V97"/>
      <c r="W97"/>
      <c r="X97"/>
      <c r="Y97"/>
      <c r="Z97"/>
    </row>
    <row r="98" spans="17:26" ht="13">
      <c r="Q98" s="261" t="s">
        <v>114</v>
      </c>
      <c r="R98"/>
    </row>
    <row r="99" spans="17:26" ht="13">
      <c r="Q99" s="261" t="s">
        <v>115</v>
      </c>
      <c r="R99"/>
    </row>
    <row r="100" spans="17:26" ht="13">
      <c r="Q100" s="261" t="s">
        <v>116</v>
      </c>
      <c r="R100"/>
    </row>
    <row r="101" spans="17:26" ht="13">
      <c r="Q101" s="261" t="s">
        <v>117</v>
      </c>
      <c r="R101"/>
    </row>
    <row r="102" spans="17:26" ht="13">
      <c r="Q102" s="261" t="s">
        <v>118</v>
      </c>
      <c r="R102"/>
    </row>
    <row r="103" spans="17:26" ht="13">
      <c r="Q103" s="261" t="s">
        <v>119</v>
      </c>
    </row>
    <row r="104" spans="17:26" ht="13">
      <c r="Q104" s="261" t="s">
        <v>120</v>
      </c>
    </row>
    <row r="105" spans="17:26" ht="13">
      <c r="Q105" s="261" t="s">
        <v>121</v>
      </c>
    </row>
    <row r="106" spans="17:26" ht="13">
      <c r="Q106" s="261" t="s">
        <v>122</v>
      </c>
    </row>
    <row r="107" spans="17:26" ht="13">
      <c r="Q107" s="261" t="s">
        <v>125</v>
      </c>
    </row>
    <row r="108" spans="17:26" ht="13">
      <c r="Q108" s="261" t="s">
        <v>126</v>
      </c>
    </row>
    <row r="109" spans="17:26" ht="13">
      <c r="Q109" s="261" t="s">
        <v>127</v>
      </c>
    </row>
    <row r="110" spans="17:26" ht="13">
      <c r="Q110" s="261" t="s">
        <v>128</v>
      </c>
    </row>
    <row r="111" spans="17:26" ht="13">
      <c r="Q111" s="261" t="s">
        <v>129</v>
      </c>
    </row>
    <row r="112" spans="17:26" ht="13">
      <c r="Q112" s="261" t="s">
        <v>130</v>
      </c>
    </row>
    <row r="113" spans="17:17" ht="13">
      <c r="Q113" s="261" t="s">
        <v>123</v>
      </c>
    </row>
    <row r="114" spans="17:17" ht="13">
      <c r="Q114" s="261" t="s">
        <v>131</v>
      </c>
    </row>
    <row r="115" spans="17:17" ht="13">
      <c r="Q115" s="261" t="s">
        <v>132</v>
      </c>
    </row>
    <row r="116" spans="17:17" ht="13">
      <c r="Q116" s="261" t="s">
        <v>133</v>
      </c>
    </row>
    <row r="117" spans="17:17" ht="13">
      <c r="Q117" s="261" t="s">
        <v>134</v>
      </c>
    </row>
    <row r="118" spans="17:17" ht="13">
      <c r="Q118" s="261" t="s">
        <v>135</v>
      </c>
    </row>
    <row r="119" spans="17:17" ht="13">
      <c r="Q119" s="261" t="s">
        <v>136</v>
      </c>
    </row>
    <row r="120" spans="17:17" ht="13">
      <c r="Q120" s="261" t="s">
        <v>137</v>
      </c>
    </row>
    <row r="121" spans="17:17" ht="13">
      <c r="Q121" s="261" t="s">
        <v>138</v>
      </c>
    </row>
    <row r="122" spans="17:17" ht="13">
      <c r="Q122" s="261" t="s">
        <v>139</v>
      </c>
    </row>
    <row r="123" spans="17:17" ht="13">
      <c r="Q123" s="261" t="s">
        <v>140</v>
      </c>
    </row>
    <row r="124" spans="17:17" ht="13">
      <c r="Q124" s="261" t="s">
        <v>141</v>
      </c>
    </row>
    <row r="125" spans="17:17" ht="13">
      <c r="Q125" s="261" t="s">
        <v>124</v>
      </c>
    </row>
    <row r="126" spans="17:17" ht="13">
      <c r="Q126" s="261" t="s">
        <v>142</v>
      </c>
    </row>
    <row r="127" spans="17:17" ht="13">
      <c r="Q127" s="261" t="s">
        <v>143</v>
      </c>
    </row>
    <row r="128" spans="17:17" ht="13">
      <c r="Q128" s="261" t="s">
        <v>144</v>
      </c>
    </row>
    <row r="129" spans="17:17" ht="13">
      <c r="Q129" s="261" t="s">
        <v>145</v>
      </c>
    </row>
    <row r="130" spans="17:17" ht="13">
      <c r="Q130" s="261" t="s">
        <v>146</v>
      </c>
    </row>
    <row r="131" spans="17:17" ht="13">
      <c r="Q131" s="261" t="s">
        <v>147</v>
      </c>
    </row>
    <row r="132" spans="17:17" ht="13">
      <c r="Q132" s="262" t="s">
        <v>148</v>
      </c>
    </row>
    <row r="133" spans="17:17" ht="13">
      <c r="Q133" s="262" t="s">
        <v>149</v>
      </c>
    </row>
    <row r="134" spans="17:17" ht="13">
      <c r="Q134" s="262" t="s">
        <v>150</v>
      </c>
    </row>
    <row r="135" spans="17:17" ht="13">
      <c r="Q135" s="262" t="s">
        <v>151</v>
      </c>
    </row>
    <row r="136" spans="17:17" ht="13">
      <c r="Q136" s="262" t="s">
        <v>152</v>
      </c>
    </row>
    <row r="137" spans="17:17" ht="13">
      <c r="Q137" s="262" t="s">
        <v>153</v>
      </c>
    </row>
    <row r="138" spans="17:17" ht="13">
      <c r="Q138" s="262" t="s">
        <v>360</v>
      </c>
    </row>
    <row r="139" spans="17:17" ht="13">
      <c r="Q139" s="262" t="s">
        <v>358</v>
      </c>
    </row>
    <row r="140" spans="17:17" ht="13">
      <c r="Q140" s="262" t="s">
        <v>359</v>
      </c>
    </row>
    <row r="141" spans="17:17">
      <c r="Q141" s="260"/>
    </row>
    <row r="142" spans="17:17" ht="13">
      <c r="Q142" s="261" t="s">
        <v>156</v>
      </c>
    </row>
    <row r="143" spans="17:17">
      <c r="Q143" s="260" t="s">
        <v>154</v>
      </c>
    </row>
    <row r="144" spans="17:17">
      <c r="Q144" s="21" t="s">
        <v>155</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C36:F36"/>
    <mergeCell ref="C22:D22"/>
    <mergeCell ref="C23:D23"/>
    <mergeCell ref="C24:D24"/>
    <mergeCell ref="L34:O34"/>
    <mergeCell ref="J39:O39"/>
    <mergeCell ref="J40:O40"/>
    <mergeCell ref="L42:O42"/>
    <mergeCell ref="M50:N50"/>
    <mergeCell ref="C29:O29"/>
    <mergeCell ref="C49:E50"/>
    <mergeCell ref="C31:O32"/>
    <mergeCell ref="C45:O45"/>
    <mergeCell ref="M48:O48"/>
    <mergeCell ref="F47:L48"/>
    <mergeCell ref="F49:K50"/>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D73:O73"/>
    <mergeCell ref="E80:O80"/>
    <mergeCell ref="D76:O76"/>
    <mergeCell ref="M65:N65"/>
    <mergeCell ref="M66:N66"/>
    <mergeCell ref="J66:L66"/>
    <mergeCell ref="D65:G65"/>
    <mergeCell ref="D66:G66"/>
    <mergeCell ref="D67:G67"/>
    <mergeCell ref="J67:L67"/>
    <mergeCell ref="F52:I52"/>
    <mergeCell ref="F53:H53"/>
    <mergeCell ref="I53:K53"/>
    <mergeCell ref="L53:M53"/>
    <mergeCell ref="P64:S64"/>
    <mergeCell ref="M64:N64"/>
    <mergeCell ref="J64:L64"/>
    <mergeCell ref="L52:O52"/>
    <mergeCell ref="F58:O58"/>
    <mergeCell ref="F59:O59"/>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0000000}">
      <formula1>$Q$80:$Q$84</formula1>
    </dataValidation>
    <dataValidation type="list" allowBlank="1" showInputMessage="1" showErrorMessage="1" sqref="N28:O28" xr:uid="{00000000-0002-0000-0000-000001000000}">
      <formula1>$Q$143:$Q$144</formula1>
    </dataValidation>
    <dataValidation type="list" allowBlank="1" showInputMessage="1" showErrorMessage="1" sqref="F52:I52" xr:uid="{00000000-0002-0000-0000-000002000000}">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4"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飛島建設株式会社　首都圏エリア作業所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4" customHeight="1" thickBot="1">
      <c r="B7" s="563" t="s">
        <v>89</v>
      </c>
      <c r="C7" s="564"/>
      <c r="D7" s="637" t="s">
        <v>209</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4"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4"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I33" xr:uid="{00000000-0002-0000-09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9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4"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飛島建設株式会社　首都圏エリア作業所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4" customHeight="1" thickBot="1">
      <c r="B7" s="563" t="s">
        <v>89</v>
      </c>
      <c r="C7" s="564"/>
      <c r="D7" s="637" t="s">
        <v>210</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4"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4"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I33" xr:uid="{00000000-0002-0000-0A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A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4"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飛島建設株式会社　首都圏エリア作業所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4" customHeight="1" thickBot="1">
      <c r="B7" s="563" t="s">
        <v>89</v>
      </c>
      <c r="C7" s="564"/>
      <c r="D7" s="637" t="s">
        <v>211</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4"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4"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I33" xr:uid="{00000000-0002-0000-0B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B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4"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飛島建設株式会社　首都圏エリア作業所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4" customHeight="1" thickBot="1">
      <c r="B7" s="563" t="s">
        <v>89</v>
      </c>
      <c r="C7" s="564"/>
      <c r="D7" s="637" t="s">
        <v>212</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4"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4"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I33" xr:uid="{00000000-0002-0000-0C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C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4"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飛島建設株式会社　首都圏エリア作業所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4"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4"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8.1999999999999993</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4"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8.1999999999999993</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8.1999999999999993</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8.1999999999999993</v>
      </c>
      <c r="Q27" s="612"/>
      <c r="R27" s="612"/>
      <c r="S27" s="612"/>
      <c r="T27" s="44" t="s">
        <v>38</v>
      </c>
      <c r="U27" s="64"/>
      <c r="V27" s="64"/>
      <c r="Y27" s="62" t="s">
        <v>39</v>
      </c>
      <c r="Z27" s="65"/>
      <c r="AH27" s="53"/>
      <c r="AI27" s="53"/>
      <c r="AJ27" s="53"/>
      <c r="AK27" s="53"/>
      <c r="AL27" s="575">
        <f>+AH18+P27</f>
        <v>8.1999999999999993</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8.1999999999999993</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8.1999999999999993</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8.1999999999999993</v>
      </c>
      <c r="I30" s="608"/>
      <c r="J30" s="194" t="s">
        <v>197</v>
      </c>
      <c r="M30" s="581"/>
      <c r="P30" s="56"/>
      <c r="R30" s="611">
        <f>+ROUND(AA28,1)+ROUND(AA29,1)+ROUND(AA30,1)</f>
        <v>8.1999999999999993</v>
      </c>
      <c r="S30" s="612"/>
      <c r="T30" s="612"/>
      <c r="U30" s="612"/>
      <c r="V30" s="44" t="s">
        <v>16</v>
      </c>
      <c r="Y30" s="613" t="s">
        <v>185</v>
      </c>
      <c r="Z30" s="614"/>
      <c r="AA30" s="569"/>
      <c r="AB30" s="570"/>
      <c r="AC30" s="570"/>
      <c r="AD30" s="570"/>
      <c r="AE30" s="570"/>
      <c r="AF30" s="44" t="s">
        <v>13</v>
      </c>
      <c r="AL30" s="561">
        <v>8.1999999999999993</v>
      </c>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8.1999999999999993</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I33" xr:uid="{00000000-0002-0000-0D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D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4"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飛島建設株式会社　首都圏エリア作業所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4"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4"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48.1</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4"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35</v>
      </c>
      <c r="E24" s="629"/>
      <c r="F24" s="629"/>
      <c r="G24" s="194" t="s">
        <v>197</v>
      </c>
      <c r="H24" s="607">
        <f>+F12</f>
        <v>48.1</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48.1</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48.1</v>
      </c>
      <c r="Q27" s="612"/>
      <c r="R27" s="612"/>
      <c r="S27" s="612"/>
      <c r="T27" s="44" t="s">
        <v>38</v>
      </c>
      <c r="U27" s="64"/>
      <c r="V27" s="64"/>
      <c r="Y27" s="62" t="s">
        <v>39</v>
      </c>
      <c r="Z27" s="65"/>
      <c r="AH27" s="53"/>
      <c r="AI27" s="53"/>
      <c r="AJ27" s="53"/>
      <c r="AK27" s="53"/>
      <c r="AL27" s="575">
        <f>+AH18+P27</f>
        <v>48.1</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48.1</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35</v>
      </c>
      <c r="E29" s="629"/>
      <c r="F29" s="629"/>
      <c r="G29" s="194" t="s">
        <v>197</v>
      </c>
      <c r="H29" s="607">
        <f>+AL27</f>
        <v>48.1</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35</v>
      </c>
      <c r="E30" s="629"/>
      <c r="F30" s="629"/>
      <c r="G30" s="194" t="s">
        <v>197</v>
      </c>
      <c r="H30" s="607">
        <f>+AL30</f>
        <v>48.1</v>
      </c>
      <c r="I30" s="608"/>
      <c r="J30" s="194" t="s">
        <v>197</v>
      </c>
      <c r="M30" s="581"/>
      <c r="P30" s="56"/>
      <c r="R30" s="611">
        <f>+ROUND(AA28,1)+ROUND(AA29,1)+ROUND(AA30,1)</f>
        <v>48.1</v>
      </c>
      <c r="S30" s="612"/>
      <c r="T30" s="612"/>
      <c r="U30" s="612"/>
      <c r="V30" s="44" t="s">
        <v>16</v>
      </c>
      <c r="Y30" s="613" t="s">
        <v>185</v>
      </c>
      <c r="Z30" s="614"/>
      <c r="AA30" s="569"/>
      <c r="AB30" s="570"/>
      <c r="AC30" s="570"/>
      <c r="AD30" s="570"/>
      <c r="AE30" s="570"/>
      <c r="AF30" s="44" t="s">
        <v>13</v>
      </c>
      <c r="AL30" s="561">
        <v>48.1</v>
      </c>
      <c r="AM30" s="562"/>
      <c r="AN30" s="562"/>
      <c r="AO30" s="562"/>
      <c r="AP30" s="52" t="s">
        <v>13</v>
      </c>
      <c r="AS30" s="606"/>
      <c r="AT30" s="603"/>
      <c r="AU30" s="603"/>
      <c r="AV30" s="604"/>
      <c r="AW30" s="405"/>
    </row>
    <row r="31" spans="2:49" ht="27" customHeight="1" thickTop="1" thickBot="1">
      <c r="B31" s="640" t="s">
        <v>225</v>
      </c>
      <c r="C31" s="641"/>
      <c r="D31" s="629">
        <v>35</v>
      </c>
      <c r="E31" s="629"/>
      <c r="F31" s="629"/>
      <c r="G31" s="194" t="s">
        <v>197</v>
      </c>
      <c r="H31" s="607">
        <f>+AS24</f>
        <v>48.1</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I33" xr:uid="{00000000-0002-0000-0E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E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4"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飛島建設株式会社　首都圏エリア作業所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4"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4"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4"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I33" xr:uid="{00000000-0002-0000-0F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F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4"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飛島建設株式会社　首都圏エリア作業所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4"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4"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220.3</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4"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387.3</v>
      </c>
      <c r="E24" s="629"/>
      <c r="F24" s="629"/>
      <c r="G24" s="194" t="s">
        <v>197</v>
      </c>
      <c r="H24" s="607">
        <f>+F12</f>
        <v>220.3</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220.3</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220.3</v>
      </c>
      <c r="Q27" s="612"/>
      <c r="R27" s="612"/>
      <c r="S27" s="612"/>
      <c r="T27" s="44" t="s">
        <v>38</v>
      </c>
      <c r="U27" s="64"/>
      <c r="V27" s="64"/>
      <c r="Y27" s="62" t="s">
        <v>39</v>
      </c>
      <c r="Z27" s="65"/>
      <c r="AH27" s="53"/>
      <c r="AI27" s="53"/>
      <c r="AJ27" s="53"/>
      <c r="AK27" s="53"/>
      <c r="AL27" s="575">
        <f>+AH18+P27</f>
        <v>220.3</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220.3</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387.3</v>
      </c>
      <c r="E29" s="629"/>
      <c r="F29" s="629"/>
      <c r="G29" s="194" t="s">
        <v>197</v>
      </c>
      <c r="H29" s="607">
        <f>+AL27</f>
        <v>220.3</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151.5</v>
      </c>
      <c r="E30" s="629"/>
      <c r="F30" s="629"/>
      <c r="G30" s="194" t="s">
        <v>197</v>
      </c>
      <c r="H30" s="607">
        <f>+AL30</f>
        <v>67.8</v>
      </c>
      <c r="I30" s="608"/>
      <c r="J30" s="194" t="s">
        <v>197</v>
      </c>
      <c r="M30" s="581"/>
      <c r="P30" s="56"/>
      <c r="R30" s="611">
        <f>+ROUND(AA28,1)+ROUND(AA29,1)+ROUND(AA30,1)</f>
        <v>220.3</v>
      </c>
      <c r="S30" s="612"/>
      <c r="T30" s="612"/>
      <c r="U30" s="612"/>
      <c r="V30" s="44" t="s">
        <v>16</v>
      </c>
      <c r="Y30" s="613" t="s">
        <v>185</v>
      </c>
      <c r="Z30" s="614"/>
      <c r="AA30" s="569"/>
      <c r="AB30" s="570"/>
      <c r="AC30" s="570"/>
      <c r="AD30" s="570"/>
      <c r="AE30" s="570"/>
      <c r="AF30" s="44" t="s">
        <v>13</v>
      </c>
      <c r="AL30" s="561">
        <v>67.8</v>
      </c>
      <c r="AM30" s="562"/>
      <c r="AN30" s="562"/>
      <c r="AO30" s="562"/>
      <c r="AP30" s="52" t="s">
        <v>13</v>
      </c>
      <c r="AS30" s="606"/>
      <c r="AT30" s="603"/>
      <c r="AU30" s="603"/>
      <c r="AV30" s="604"/>
      <c r="AW30" s="405"/>
    </row>
    <row r="31" spans="2:49" ht="27" customHeight="1" thickTop="1" thickBot="1">
      <c r="B31" s="640" t="s">
        <v>225</v>
      </c>
      <c r="C31" s="641"/>
      <c r="D31" s="629">
        <v>387.3</v>
      </c>
      <c r="E31" s="629"/>
      <c r="F31" s="629"/>
      <c r="G31" s="194" t="s">
        <v>197</v>
      </c>
      <c r="H31" s="607">
        <f>+AS24</f>
        <v>220.3</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I33" xr:uid="{00000000-0002-0000-10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0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4"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飛島建設株式会社　首都圏エリア作業所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4" customHeight="1" thickBot="1">
      <c r="B7" s="563" t="s">
        <v>89</v>
      </c>
      <c r="C7" s="564"/>
      <c r="D7" s="637" t="s">
        <v>217</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4"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4"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I33" xr:uid="{00000000-0002-0000-11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1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4"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飛島建設株式会社　首都圏エリア作業所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4" customHeight="1" thickBot="1">
      <c r="B7" s="563" t="s">
        <v>89</v>
      </c>
      <c r="C7" s="564"/>
      <c r="D7" s="637" t="s">
        <v>218</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4"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4"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I33" xr:uid="{00000000-0002-0000-12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2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21"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0" width="9" style="40" customWidth="1"/>
    <col min="51" max="51" width="49.90625" style="40" bestFit="1" customWidth="1"/>
    <col min="52" max="53" width="9" style="40" customWidth="1"/>
    <col min="54" max="54" width="54.453125" style="40" bestFit="1" customWidth="1"/>
    <col min="55" max="55" width="13" style="40" bestFit="1" customWidth="1"/>
    <col min="56" max="56" width="24.36328125" style="40" bestFit="1" customWidth="1"/>
    <col min="57" max="58" width="9" style="40" customWidth="1"/>
    <col min="59" max="59" width="16.08984375" style="40" customWidth="1"/>
    <col min="60" max="60" width="9" style="40" customWidth="1"/>
    <col min="61" max="16384" width="9" style="40"/>
  </cols>
  <sheetData>
    <row r="1" spans="2:49" ht="27" customHeight="1">
      <c r="F1" s="39"/>
      <c r="S1" s="85" t="s">
        <v>93</v>
      </c>
      <c r="T1" s="85" t="s">
        <v>282</v>
      </c>
    </row>
    <row r="2" spans="2:49" ht="12" customHeight="1" thickBot="1">
      <c r="B2" s="646" t="s">
        <v>272</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4"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327</v>
      </c>
      <c r="AQ3" s="618"/>
      <c r="AR3" s="619"/>
      <c r="AS3" s="623" t="s">
        <v>0</v>
      </c>
      <c r="AT3" s="624"/>
      <c r="AU3" s="118" t="s">
        <v>113</v>
      </c>
      <c r="AV3" s="116"/>
      <c r="AW3" s="404"/>
    </row>
    <row r="4" spans="2:49" ht="13.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飛島建設株式会社　首都圏エリア作業所</v>
      </c>
      <c r="AG5" s="656"/>
      <c r="AH5" s="656"/>
      <c r="AI5" s="656"/>
      <c r="AJ5" s="656"/>
      <c r="AK5" s="656"/>
      <c r="AL5" s="656"/>
      <c r="AM5" s="656"/>
      <c r="AN5" s="656"/>
      <c r="AO5" s="656"/>
      <c r="AP5" s="656"/>
      <c r="AQ5" s="656"/>
      <c r="AR5" s="656"/>
      <c r="AS5" s="656"/>
      <c r="AT5" s="656"/>
      <c r="AU5" s="656"/>
      <c r="AV5" s="241"/>
      <c r="AW5" s="404"/>
    </row>
    <row r="6" spans="2:49" ht="24.75" customHeight="1" thickBot="1">
      <c r="B6" s="155" t="s">
        <v>444</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4" customHeight="1" thickBot="1">
      <c r="B7" s="563" t="s">
        <v>89</v>
      </c>
      <c r="C7" s="564"/>
      <c r="D7" s="637" t="s">
        <v>328</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4"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4"/>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255</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426</v>
      </c>
      <c r="G14" s="583" t="s">
        <v>23</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4"/>
    </row>
    <row r="15" spans="2:49" ht="24.75" customHeight="1" thickBot="1">
      <c r="F15" s="628"/>
      <c r="G15" s="629"/>
      <c r="H15" s="629"/>
      <c r="I15" s="44" t="s">
        <v>255</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436</v>
      </c>
    </row>
    <row r="20" spans="2:49" ht="27" customHeight="1" thickTop="1" thickBot="1">
      <c r="K20" s="56"/>
      <c r="L20" s="53"/>
      <c r="M20" s="581"/>
      <c r="N20" s="56"/>
      <c r="P20" s="45" t="s">
        <v>48</v>
      </c>
      <c r="Q20" s="557" t="s">
        <v>276</v>
      </c>
      <c r="R20" s="557"/>
      <c r="S20" s="557"/>
      <c r="T20" s="558"/>
      <c r="U20" s="133"/>
      <c r="V20" s="248"/>
      <c r="W20" s="250"/>
      <c r="X20" s="251"/>
      <c r="Y20" s="136" t="s">
        <v>25</v>
      </c>
      <c r="Z20" s="557" t="s">
        <v>277</v>
      </c>
      <c r="AA20" s="557"/>
      <c r="AB20" s="558"/>
      <c r="AC20" s="53"/>
      <c r="AD20" s="53"/>
      <c r="AE20" s="581"/>
      <c r="AG20" s="53"/>
      <c r="AH20" s="53"/>
      <c r="AI20" s="56"/>
      <c r="AJ20" s="53"/>
      <c r="AK20" s="53"/>
      <c r="AL20" s="147"/>
      <c r="AM20" s="56"/>
      <c r="AN20" s="255"/>
      <c r="AO20" s="636" t="s">
        <v>253</v>
      </c>
      <c r="AP20" s="584"/>
      <c r="AQ20" s="190"/>
      <c r="AR20" s="53"/>
      <c r="AS20" s="58"/>
      <c r="AT20" s="58"/>
      <c r="AW20" s="643"/>
    </row>
    <row r="21" spans="2:49" ht="25.4" customHeight="1" thickBot="1">
      <c r="B21" s="630" t="s">
        <v>445</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4"/>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178</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4"/>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223</v>
      </c>
      <c r="C29" s="641"/>
      <c r="D29" s="629">
        <v>0</v>
      </c>
      <c r="E29" s="629"/>
      <c r="F29" s="629"/>
      <c r="G29" s="194" t="s">
        <v>197</v>
      </c>
      <c r="H29" s="607">
        <f>+AL27</f>
        <v>0</v>
      </c>
      <c r="I29" s="608"/>
      <c r="J29" s="194" t="s">
        <v>197</v>
      </c>
      <c r="M29" s="581"/>
      <c r="P29" s="56"/>
      <c r="Q29" s="144"/>
      <c r="R29" s="51" t="s">
        <v>181</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4"/>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427</v>
      </c>
      <c r="C32" s="641"/>
      <c r="D32" s="629">
        <v>0</v>
      </c>
      <c r="E32" s="629"/>
      <c r="F32" s="629"/>
      <c r="G32" s="194" t="s">
        <v>197</v>
      </c>
      <c r="H32" s="607">
        <f>+AS27</f>
        <v>0</v>
      </c>
      <c r="I32" s="608"/>
      <c r="J32" s="194" t="s">
        <v>197</v>
      </c>
      <c r="M32" s="581"/>
      <c r="P32" s="56"/>
      <c r="Q32" s="144"/>
      <c r="R32" s="51" t="s">
        <v>183</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
      <c r="H45" s="278"/>
      <c r="I45" s="68"/>
      <c r="J45" s="68"/>
      <c r="K45" s="68"/>
      <c r="R45" s="68"/>
      <c r="S45" s="68"/>
      <c r="T45" s="68"/>
      <c r="AY45" s="69"/>
      <c r="AZ45" s="69"/>
      <c r="BA45" s="69"/>
      <c r="BB45" s="69"/>
      <c r="BC45" s="69"/>
      <c r="BD45" s="69"/>
    </row>
    <row r="46" spans="2:62" ht="13">
      <c r="H46" s="278"/>
      <c r="I46" s="68"/>
      <c r="J46" s="68"/>
      <c r="K46" s="68"/>
      <c r="R46" s="68"/>
      <c r="S46" s="68"/>
      <c r="T46" s="68"/>
      <c r="AY46" s="69"/>
      <c r="AZ46" s="69"/>
      <c r="BA46" s="69"/>
      <c r="BB46" s="69"/>
      <c r="BC46" s="69"/>
      <c r="BD46" s="69"/>
    </row>
    <row r="47" spans="2:62" ht="13">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I33" xr:uid="{00000000-0002-0000-01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1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4"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飛島建設株式会社　首都圏エリア作業所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4" customHeight="1" thickBot="1">
      <c r="B7" s="563" t="s">
        <v>89</v>
      </c>
      <c r="C7" s="564"/>
      <c r="D7" s="637" t="s">
        <v>219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4"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4"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I33" xr:uid="{00000000-0002-0000-13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3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60" width="9" style="40" customWidth="1"/>
    <col min="61" max="16384" width="9" style="40"/>
  </cols>
  <sheetData>
    <row r="1" spans="2:49" ht="27" customHeight="1">
      <c r="F1" s="39"/>
      <c r="S1" s="85" t="s">
        <v>93</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4"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飛島建設株式会社　首都圏エリア作業所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4"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4"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106.4</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4"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189</v>
      </c>
      <c r="AT23" s="557" t="s">
        <v>190</v>
      </c>
      <c r="AU23" s="557"/>
      <c r="AV23" s="558"/>
      <c r="AW23" s="405"/>
    </row>
    <row r="24" spans="2:49" ht="27" customHeight="1" thickBot="1">
      <c r="B24" s="640" t="s">
        <v>199</v>
      </c>
      <c r="C24" s="641"/>
      <c r="D24" s="629">
        <v>316.39999999999998</v>
      </c>
      <c r="E24" s="629"/>
      <c r="F24" s="629"/>
      <c r="G24" s="194" t="s">
        <v>197</v>
      </c>
      <c r="H24" s="607">
        <f>+F12</f>
        <v>106.4</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105.2</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106.4</v>
      </c>
      <c r="Q27" s="612"/>
      <c r="R27" s="612"/>
      <c r="S27" s="612"/>
      <c r="T27" s="44" t="s">
        <v>38</v>
      </c>
      <c r="U27" s="64"/>
      <c r="V27" s="64"/>
      <c r="Y27" s="62" t="s">
        <v>39</v>
      </c>
      <c r="Z27" s="65"/>
      <c r="AH27" s="53"/>
      <c r="AI27" s="53"/>
      <c r="AJ27" s="53"/>
      <c r="AK27" s="53"/>
      <c r="AL27" s="575">
        <f>+AH18+P27</f>
        <v>106.4</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105.2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316.39999999999998</v>
      </c>
      <c r="E29" s="629"/>
      <c r="F29" s="629"/>
      <c r="G29" s="194" t="s">
        <v>197</v>
      </c>
      <c r="H29" s="607">
        <f>+AL27</f>
        <v>106.4</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49</v>
      </c>
      <c r="E30" s="629"/>
      <c r="F30" s="629"/>
      <c r="G30" s="194" t="s">
        <v>197</v>
      </c>
      <c r="H30" s="607">
        <f>+AL30</f>
        <v>84.9</v>
      </c>
      <c r="I30" s="608"/>
      <c r="J30" s="194" t="s">
        <v>197</v>
      </c>
      <c r="M30" s="581"/>
      <c r="P30" s="56"/>
      <c r="R30" s="611">
        <f>+ROUND(AA28,1)+ROUND(AA29,1)+ROUND(AA30,1)</f>
        <v>105.2</v>
      </c>
      <c r="S30" s="612"/>
      <c r="T30" s="612"/>
      <c r="U30" s="612"/>
      <c r="V30" s="44" t="s">
        <v>16</v>
      </c>
      <c r="Y30" s="613" t="s">
        <v>185</v>
      </c>
      <c r="Z30" s="614"/>
      <c r="AA30" s="569"/>
      <c r="AB30" s="570"/>
      <c r="AC30" s="570"/>
      <c r="AD30" s="570"/>
      <c r="AE30" s="570"/>
      <c r="AF30" s="44" t="s">
        <v>13</v>
      </c>
      <c r="AL30" s="561">
        <v>84.9</v>
      </c>
      <c r="AM30" s="562"/>
      <c r="AN30" s="562"/>
      <c r="AO30" s="562"/>
      <c r="AP30" s="52" t="s">
        <v>13</v>
      </c>
      <c r="AS30" s="606"/>
      <c r="AT30" s="603"/>
      <c r="AU30" s="603"/>
      <c r="AV30" s="604"/>
      <c r="AW30" s="405"/>
    </row>
    <row r="31" spans="2:49" ht="27" customHeight="1" thickTop="1" thickBot="1">
      <c r="B31" s="640" t="s">
        <v>225</v>
      </c>
      <c r="C31" s="641"/>
      <c r="D31" s="629">
        <v>316.39999999999998</v>
      </c>
      <c r="E31" s="629"/>
      <c r="F31" s="629"/>
      <c r="G31" s="194" t="s">
        <v>197</v>
      </c>
      <c r="H31" s="607">
        <f>+AS24</f>
        <v>105.2</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1.2</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I33" xr:uid="{00000000-0002-0000-14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4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view="pageBreakPreview" topLeftCell="B8" zoomScaleNormal="100" zoomScaleSheetLayoutView="100" workbookViewId="0">
      <selection activeCell="B3" sqref="B3:F4"/>
    </sheetView>
  </sheetViews>
  <sheetFormatPr defaultColWidth="9" defaultRowHeight="11"/>
  <cols>
    <col min="1" max="1" width="2.453125" style="9" customWidth="1"/>
    <col min="2" max="3" width="3.90625" style="9" customWidth="1"/>
    <col min="4" max="4" width="4.453125" style="9" customWidth="1"/>
    <col min="5" max="5" width="3.90625" style="9" customWidth="1"/>
    <col min="6" max="6" width="40.90625" style="9" customWidth="1"/>
    <col min="7" max="7" width="9.90625" style="9" customWidth="1"/>
    <col min="8" max="8" width="10.36328125" style="9" customWidth="1"/>
    <col min="9" max="26" width="9.90625" style="9" customWidth="1"/>
    <col min="27" max="27" width="11.90625" style="9" customWidth="1"/>
    <col min="28" max="28" width="9" style="9" customWidth="1"/>
    <col min="29" max="16384" width="9" style="9"/>
  </cols>
  <sheetData>
    <row r="1" spans="2:27" ht="21">
      <c r="C1" s="19" t="s">
        <v>338</v>
      </c>
      <c r="D1" s="19"/>
      <c r="E1" s="19"/>
    </row>
    <row r="2" spans="2:27" ht="23.25" customHeight="1">
      <c r="E2" s="274" t="s">
        <v>339</v>
      </c>
    </row>
    <row r="3" spans="2:27" ht="14.15" customHeight="1" thickBot="1">
      <c r="B3" s="728" t="s">
        <v>272</v>
      </c>
      <c r="C3" s="728"/>
      <c r="D3" s="728"/>
      <c r="E3" s="728"/>
      <c r="F3" s="728"/>
      <c r="G3" s="110"/>
      <c r="H3" s="110"/>
      <c r="I3" s="110"/>
      <c r="J3" s="110"/>
      <c r="K3" s="110"/>
      <c r="Y3"/>
      <c r="Z3"/>
      <c r="AA3" s="111"/>
    </row>
    <row r="4" spans="2:27" ht="14.15" customHeight="1">
      <c r="B4" s="728"/>
      <c r="C4" s="728"/>
      <c r="D4" s="728"/>
      <c r="E4" s="728"/>
      <c r="F4" s="728"/>
      <c r="G4" s="110"/>
      <c r="H4" s="110"/>
      <c r="I4" s="110"/>
      <c r="J4" s="110"/>
      <c r="K4" s="110"/>
      <c r="Y4" s="732" t="s">
        <v>326</v>
      </c>
      <c r="Z4" s="112" t="s">
        <v>112</v>
      </c>
      <c r="AA4" s="113" t="s">
        <v>113</v>
      </c>
    </row>
    <row r="5" spans="2:27" ht="14.15" customHeight="1" thickBot="1">
      <c r="C5" s="110"/>
      <c r="D5" s="110"/>
      <c r="E5" s="110"/>
      <c r="F5" s="110"/>
      <c r="G5" s="110"/>
      <c r="H5" s="110"/>
      <c r="I5" s="110"/>
      <c r="J5" s="110"/>
      <c r="K5" s="110"/>
      <c r="Y5" s="733"/>
      <c r="Z5" s="114" t="str">
        <f>+表紙!N28</f>
        <v>○</v>
      </c>
      <c r="AA5" s="114" t="str">
        <f>+表紙!O28</f>
        <v/>
      </c>
    </row>
    <row r="6" spans="2:27" ht="15" customHeight="1" thickBot="1">
      <c r="B6" s="165" t="s">
        <v>99</v>
      </c>
      <c r="C6" s="165"/>
      <c r="D6" s="165"/>
      <c r="E6" s="165"/>
      <c r="F6" s="165"/>
      <c r="G6" s="165"/>
      <c r="H6" s="165"/>
      <c r="I6" s="165"/>
      <c r="J6" s="165"/>
      <c r="K6" s="165"/>
      <c r="L6" s="87"/>
      <c r="M6" s="729"/>
      <c r="N6" s="729"/>
      <c r="O6" s="87" t="s">
        <v>97</v>
      </c>
      <c r="P6" s="734" t="str">
        <f>+表紙!F47</f>
        <v>飛島建設株式会社　首都圏エリア作業所</v>
      </c>
      <c r="Q6" s="734"/>
      <c r="R6" s="734"/>
      <c r="S6" s="734"/>
      <c r="T6" s="734"/>
      <c r="U6" s="734"/>
      <c r="V6" s="729"/>
      <c r="W6" s="729"/>
      <c r="X6" s="729"/>
      <c r="Y6" s="729"/>
      <c r="Z6" s="729"/>
      <c r="AA6" s="184" t="s">
        <v>96</v>
      </c>
    </row>
    <row r="7" spans="2:27" ht="14">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9.15" customHeight="1" thickBot="1">
      <c r="B8" s="11"/>
      <c r="C8" s="120"/>
      <c r="D8" s="120"/>
      <c r="E8" s="120"/>
      <c r="F8" s="12"/>
      <c r="G8" s="13" t="s">
        <v>332</v>
      </c>
      <c r="H8" s="13" t="s">
        <v>245</v>
      </c>
      <c r="I8" s="13" t="s">
        <v>246</v>
      </c>
      <c r="J8" s="13" t="s">
        <v>247</v>
      </c>
      <c r="K8" s="13" t="s">
        <v>248</v>
      </c>
      <c r="L8" s="13" t="s">
        <v>382</v>
      </c>
      <c r="M8" s="13" t="s">
        <v>249</v>
      </c>
      <c r="N8" s="13" t="s">
        <v>250</v>
      </c>
      <c r="O8" s="13" t="s">
        <v>251</v>
      </c>
      <c r="P8" s="397" t="s">
        <v>388</v>
      </c>
      <c r="Q8" s="398" t="s">
        <v>381</v>
      </c>
      <c r="R8" s="13" t="s">
        <v>83</v>
      </c>
      <c r="S8" s="13" t="s">
        <v>85</v>
      </c>
      <c r="T8" s="211" t="s">
        <v>267</v>
      </c>
      <c r="U8" s="13" t="s">
        <v>86</v>
      </c>
      <c r="V8" s="13" t="s">
        <v>84</v>
      </c>
      <c r="W8" s="13" t="s">
        <v>380</v>
      </c>
      <c r="X8" s="13" t="s">
        <v>379</v>
      </c>
      <c r="Y8" s="13" t="s">
        <v>87</v>
      </c>
      <c r="Z8" s="399" t="s">
        <v>383</v>
      </c>
      <c r="AA8" s="14" t="s">
        <v>62</v>
      </c>
    </row>
    <row r="9" spans="2:27" ht="20.5" customHeight="1" thickTop="1">
      <c r="B9" s="166"/>
      <c r="C9" s="730" t="s">
        <v>231</v>
      </c>
      <c r="D9" s="730"/>
      <c r="E9" s="730"/>
      <c r="F9" s="731"/>
      <c r="G9" s="319">
        <f>IF(OR(ｱ.燃え殻!D24&gt;0,ｱ.燃え殻!D24&lt;0),ｱ.燃え殻!D24,IF(G$19&gt;0,"0",0))</f>
        <v>0</v>
      </c>
      <c r="H9" s="319">
        <f>IF(OR(ｲ.汚泥!D24&gt;0,ｲ.汚泥!D24&lt;0),ｲ.汚泥!D24,IF(H$19&gt;0,"0",0))</f>
        <v>6802.2</v>
      </c>
      <c r="I9" s="319" t="str">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38.1</v>
      </c>
      <c r="M9" s="319">
        <f>IF(OR(ｷ.紙くず!D24&gt;0,ｷ.紙くず!D24&lt;0),ｷ.紙くず!D24,IF(M$19&gt;0,"0",0))</f>
        <v>23.3</v>
      </c>
      <c r="N9" s="319">
        <f>IF(OR(ｸ.木くず!D24&gt;0,ｸ.木くず!D24&lt;0),ｸ.木くず!D24,IF(N$19&gt;0,"0",0))</f>
        <v>124.2</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t="str">
        <f>IF(OR(ｽ.金属くず!D24&gt;0,ｽ.金属くず!D24&lt;0),ｽ.金属くず!D24,IF(S$19&gt;0,"0",0))</f>
        <v>0</v>
      </c>
      <c r="T9" s="319">
        <f>IF(OR(ｾ.ｶﾞﾗｽ･ｺﾝｸﾘ･陶磁器くず!D24&gt;0,ｾ.ｶﾞﾗｽ･ｺﾝｸﾘ･陶磁器くず!D24&lt;0),ｾ.ｶﾞﾗｽ･ｺﾝｸﾘ･陶磁器くず!D24,IF(T$19&gt;0,"0",0))</f>
        <v>35</v>
      </c>
      <c r="U9" s="319">
        <f>IF(OR(ｿ.鉱さい!D24&gt;0,ｿ.鉱さい!D24&lt;0),ｿ.鉱さい!D24,IF(U$19&gt;0,"0",0))</f>
        <v>0</v>
      </c>
      <c r="V9" s="319">
        <f>IF(OR(ﾀ.がれき類!D24&gt;0,ﾀ.がれき類!D24&lt;0),ﾀ.がれき類!D24,IF(V$19&gt;0,"0",0))</f>
        <v>387.3</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316.39999999999998</v>
      </c>
      <c r="AA9" s="321">
        <f t="shared" ref="AA9:AA18" si="0">IF(SUM(G9:Z9)&gt;0,SUM(G9:Z9),IF(AA$19&gt;0,"0",0))</f>
        <v>7726.5</v>
      </c>
    </row>
    <row r="10" spans="2:27" ht="20.5" customHeight="1">
      <c r="B10" s="169" t="s">
        <v>351</v>
      </c>
      <c r="C10" s="722" t="s">
        <v>319</v>
      </c>
      <c r="D10" s="722"/>
      <c r="E10" s="722"/>
      <c r="F10" s="723"/>
      <c r="G10" s="322">
        <f>IF(OR(ｱ.燃え殻!D25&gt;0,ｱ.燃え殻!D25&lt;0),ｱ.燃え殻!D25,IF(G$19&gt;0,"0",0))</f>
        <v>0</v>
      </c>
      <c r="H10" s="322" t="str">
        <f>IF(OR(ｲ.汚泥!D25&gt;0,ｲ.汚泥!D25&lt;0),ｲ.汚泥!D25,IF(H$19&gt;0,"0",0))</f>
        <v>0</v>
      </c>
      <c r="I10" s="322" t="str">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si="0"/>
        <v>0</v>
      </c>
    </row>
    <row r="11" spans="2:27" ht="20.5" customHeight="1">
      <c r="B11" s="169" t="s">
        <v>352</v>
      </c>
      <c r="C11" s="724" t="s">
        <v>320</v>
      </c>
      <c r="D11" s="724"/>
      <c r="E11" s="724"/>
      <c r="F11" s="705"/>
      <c r="G11" s="325">
        <f>IF(OR(ｱ.燃え殻!D26&gt;0,ｱ.燃え殻!D26&lt;0),ｱ.燃え殻!D26,IF(G$19&gt;0,"0",0))</f>
        <v>0</v>
      </c>
      <c r="H11" s="325" t="str">
        <f>IF(OR(ｲ.汚泥!D26&gt;0,ｲ.汚泥!D26&lt;0),ｲ.汚泥!D26,IF(H$19&gt;0,"0",0))</f>
        <v>0</v>
      </c>
      <c r="I11" s="325" t="str">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5" customHeight="1">
      <c r="B12" s="169">
        <v>6</v>
      </c>
      <c r="C12" s="724" t="s">
        <v>321</v>
      </c>
      <c r="D12" s="724"/>
      <c r="E12" s="724"/>
      <c r="F12" s="705"/>
      <c r="G12" s="325">
        <f>IF(OR(ｱ.燃え殻!D27&gt;0,ｱ.燃え殻!D27&lt;0),ｱ.燃え殻!D27,IF(G$19&gt;0,"0",0))</f>
        <v>0</v>
      </c>
      <c r="H12" s="325" t="str">
        <f>IF(OR(ｲ.汚泥!D27&gt;0,ｲ.汚泥!D27&lt;0),ｲ.汚泥!D27,IF(H$19&gt;0,"0",0))</f>
        <v>0</v>
      </c>
      <c r="I12" s="325" t="str">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5" customHeight="1">
      <c r="B13" s="169" t="s">
        <v>227</v>
      </c>
      <c r="C13" s="725" t="s">
        <v>322</v>
      </c>
      <c r="D13" s="726"/>
      <c r="E13" s="726"/>
      <c r="F13" s="727"/>
      <c r="G13" s="325">
        <f>IF(OR(ｱ.燃え殻!D28&gt;0,ｱ.燃え殻!D28&lt;0),ｱ.燃え殻!D28,IF(G$19&gt;0,"0",0))</f>
        <v>0</v>
      </c>
      <c r="H13" s="325" t="str">
        <f>IF(OR(ｲ.汚泥!D28&gt;0,ｲ.汚泥!D28&lt;0),ｲ.汚泥!D28,IF(H$19&gt;0,"0",0))</f>
        <v>0</v>
      </c>
      <c r="I13" s="325" t="str">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5" customHeight="1">
      <c r="B14" s="169" t="s">
        <v>228</v>
      </c>
      <c r="C14" s="724" t="s">
        <v>240</v>
      </c>
      <c r="D14" s="724"/>
      <c r="E14" s="724"/>
      <c r="F14" s="705"/>
      <c r="G14" s="325">
        <f>IF(OR(ｱ.燃え殻!D29&gt;0,ｱ.燃え殻!D29&lt;0),ｱ.燃え殻!D29,IF(G$19&gt;0,"0",0))</f>
        <v>0</v>
      </c>
      <c r="H14" s="325">
        <f>IF(OR(ｲ.汚泥!D29&gt;0,ｲ.汚泥!D29&lt;0),ｲ.汚泥!D29,IF(H$19&gt;0,"0",0))</f>
        <v>6802.2</v>
      </c>
      <c r="I14" s="325" t="str">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38.1</v>
      </c>
      <c r="M14" s="325">
        <f>IF(OR(ｷ.紙くず!D29&gt;0,ｷ.紙くず!D29&lt;0),ｷ.紙くず!D29,IF(M$19&gt;0,"0",0))</f>
        <v>23.3</v>
      </c>
      <c r="N14" s="325">
        <f>IF(OR(ｸ.木くず!D29&gt;0,ｸ.木くず!D29&lt;0),ｸ.木くず!D29,IF(N$19&gt;0,"0",0))</f>
        <v>124.2</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t="str">
        <f>IF(OR(ｽ.金属くず!D29&gt;0,ｽ.金属くず!D29&lt;0),ｽ.金属くず!D29,IF(S$19&gt;0,"0",0))</f>
        <v>0</v>
      </c>
      <c r="T14" s="325">
        <f>IF(OR(ｾ.ｶﾞﾗｽ･ｺﾝｸﾘ･陶磁器くず!D29&gt;0,ｾ.ｶﾞﾗｽ･ｺﾝｸﾘ･陶磁器くず!D29&lt;0),ｾ.ｶﾞﾗｽ･ｺﾝｸﾘ･陶磁器くず!D29,IF(T$19&gt;0,"0",0))</f>
        <v>35</v>
      </c>
      <c r="U14" s="325">
        <f>IF(OR(ｿ.鉱さい!D29&gt;0,ｿ.鉱さい!D29&lt;0),ｿ.鉱さい!D29,IF(U$19&gt;0,"0",0))</f>
        <v>0</v>
      </c>
      <c r="V14" s="325">
        <f>IF(OR(ﾀ.がれき類!D29&gt;0,ﾀ.がれき類!D29&lt;0),ﾀ.がれき類!D29,IF(V$19&gt;0,"0",0))</f>
        <v>387.3</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316.39999999999998</v>
      </c>
      <c r="AA14" s="327">
        <f t="shared" si="0"/>
        <v>7726.5</v>
      </c>
    </row>
    <row r="15" spans="2:27" ht="20.5" customHeight="1">
      <c r="B15" s="169" t="s">
        <v>243</v>
      </c>
      <c r="C15" s="724" t="s">
        <v>241</v>
      </c>
      <c r="D15" s="724"/>
      <c r="E15" s="724"/>
      <c r="F15" s="705"/>
      <c r="G15" s="325">
        <f>IF(OR(ｱ.燃え殻!D30&gt;0,ｱ.燃え殻!D30&lt;0),ｱ.燃え殻!D30,IF(G$19&gt;0,"0",0))</f>
        <v>0</v>
      </c>
      <c r="H15" s="325">
        <f>IF(OR(ｲ.汚泥!D30&gt;0,ｲ.汚泥!D30&lt;0),ｲ.汚泥!D30,IF(H$19&gt;0,"0",0))</f>
        <v>158.4</v>
      </c>
      <c r="I15" s="325" t="str">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37.700000000000003</v>
      </c>
      <c r="M15" s="325">
        <f>IF(OR(ｷ.紙くず!D30&gt;0,ｷ.紙くず!D30&lt;0),ｷ.紙くず!D30,IF(M$19&gt;0,"0",0))</f>
        <v>23.3</v>
      </c>
      <c r="N15" s="325">
        <f>IF(OR(ｸ.木くず!D30&gt;0,ｸ.木くず!D30&lt;0),ｸ.木くず!D30,IF(N$19&gt;0,"0",0))</f>
        <v>115.6</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t="str">
        <f>IF(OR(ｽ.金属くず!D30&gt;0,ｽ.金属くず!D30&lt;0),ｽ.金属くず!D30,IF(S$19&gt;0,"0",0))</f>
        <v>0</v>
      </c>
      <c r="T15" s="325">
        <f>IF(OR(ｾ.ｶﾞﾗｽ･ｺﾝｸﾘ･陶磁器くず!D30&gt;0,ｾ.ｶﾞﾗｽ･ｺﾝｸﾘ･陶磁器くず!D30&lt;0),ｾ.ｶﾞﾗｽ･ｺﾝｸﾘ･陶磁器くず!D30,IF(T$19&gt;0,"0",0))</f>
        <v>35</v>
      </c>
      <c r="U15" s="325">
        <f>IF(OR(ｿ.鉱さい!D30&gt;0,ｿ.鉱さい!D30&lt;0),ｿ.鉱さい!D30,IF(U$19&gt;0,"0",0))</f>
        <v>0</v>
      </c>
      <c r="V15" s="325">
        <f>IF(OR(ﾀ.がれき類!D30&gt;0,ﾀ.がれき類!D30&lt;0),ﾀ.がれき類!D30,IF(V$19&gt;0,"0",0))</f>
        <v>151.5</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49</v>
      </c>
      <c r="AA15" s="327">
        <f t="shared" si="0"/>
        <v>570.5</v>
      </c>
    </row>
    <row r="16" spans="2:27" ht="20.5" customHeight="1">
      <c r="B16" s="169" t="s">
        <v>244</v>
      </c>
      <c r="C16" s="724" t="s">
        <v>242</v>
      </c>
      <c r="D16" s="724"/>
      <c r="E16" s="724"/>
      <c r="F16" s="705"/>
      <c r="G16" s="325">
        <f>IF(OR(ｱ.燃え殻!D31&gt;0,ｱ.燃え殻!D31&lt;0),ｱ.燃え殻!D31,IF(G$19&gt;0,"0",0))</f>
        <v>0</v>
      </c>
      <c r="H16" s="325">
        <f>IF(OR(ｲ.汚泥!D31&gt;0,ｲ.汚泥!D31&lt;0),ｲ.汚泥!D31,IF(H$19&gt;0,"0",0))</f>
        <v>6802.2</v>
      </c>
      <c r="I16" s="325" t="str">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38.1</v>
      </c>
      <c r="M16" s="325">
        <f>IF(OR(ｷ.紙くず!D31&gt;0,ｷ.紙くず!D31&lt;0),ｷ.紙くず!D31,IF(M$19&gt;0,"0",0))</f>
        <v>23.3</v>
      </c>
      <c r="N16" s="325">
        <f>IF(OR(ｸ.木くず!D31&gt;0,ｸ.木くず!D31&lt;0),ｸ.木くず!D31,IF(N$19&gt;0,"0",0))</f>
        <v>124.2</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t="str">
        <f>IF(OR(ｽ.金属くず!D31&gt;0,ｽ.金属くず!D31&lt;0),ｽ.金属くず!D31,IF(S$19&gt;0,"0",0))</f>
        <v>0</v>
      </c>
      <c r="T16" s="325">
        <f>IF(OR(ｾ.ｶﾞﾗｽ･ｺﾝｸﾘ･陶磁器くず!D31&gt;0,ｾ.ｶﾞﾗｽ･ｺﾝｸﾘ･陶磁器くず!D31&lt;0),ｾ.ｶﾞﾗｽ･ｺﾝｸﾘ･陶磁器くず!D31,IF(T$19&gt;0,"0",0))</f>
        <v>35</v>
      </c>
      <c r="U16" s="325">
        <f>IF(OR(ｿ.鉱さい!D31&gt;0,ｿ.鉱さい!D31&lt;0),ｿ.鉱さい!D31,IF(U$19&gt;0,"0",0))</f>
        <v>0</v>
      </c>
      <c r="V16" s="325">
        <f>IF(OR(ﾀ.がれき類!D31&gt;0,ﾀ.がれき類!D31&lt;0),ﾀ.がれき類!D31,IF(V$19&gt;0,"0",0))</f>
        <v>387.3</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316.39999999999998</v>
      </c>
      <c r="AA16" s="327">
        <f t="shared" si="0"/>
        <v>7726.5</v>
      </c>
    </row>
    <row r="17" spans="2:27" ht="20.5" customHeight="1">
      <c r="B17" s="169"/>
      <c r="C17" s="724" t="s">
        <v>427</v>
      </c>
      <c r="D17" s="724"/>
      <c r="E17" s="724"/>
      <c r="F17" s="705"/>
      <c r="G17" s="325">
        <f>IF(OR(ｱ.燃え殻!D32&gt;0,ｱ.燃え殻!D32&lt;0),ｱ.燃え殻!D32,IF(G$19&gt;0,"0",0))</f>
        <v>0</v>
      </c>
      <c r="H17" s="325" t="str">
        <f>IF(OR(ｲ.汚泥!D32&gt;0,ｲ.汚泥!D32&lt;0),ｲ.汚泥!D32,IF(H$19&gt;0,"0",0))</f>
        <v>0</v>
      </c>
      <c r="I17" s="325" t="str">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5" customHeight="1" thickBot="1">
      <c r="B18" s="170"/>
      <c r="C18" s="197" t="s">
        <v>268</v>
      </c>
      <c r="D18" s="720" t="s">
        <v>387</v>
      </c>
      <c r="E18" s="720"/>
      <c r="F18" s="721"/>
      <c r="G18" s="328">
        <f>IF(OR(ｱ.燃え殻!D33&gt;0,ｱ.燃え殻!D33&lt;0),ｱ.燃え殻!D33,IF(G$19&gt;0,"0",0))</f>
        <v>0</v>
      </c>
      <c r="H18" s="328" t="str">
        <f>IF(OR(ｲ.汚泥!D33&gt;0,ｲ.汚泥!D33&lt;0),ｲ.汚泥!D33,IF(H$19&gt;0,"0",0))</f>
        <v>0</v>
      </c>
      <c r="I18" s="328" t="str">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5" customHeight="1" thickTop="1">
      <c r="B19" s="166"/>
      <c r="C19" s="171" t="s">
        <v>333</v>
      </c>
      <c r="D19" s="710" t="s">
        <v>334</v>
      </c>
      <c r="E19" s="710"/>
      <c r="F19" s="711"/>
      <c r="G19" s="331">
        <f t="shared" ref="G19:Z19" si="1">+G41+G25+G23+G22+G21-G20</f>
        <v>0</v>
      </c>
      <c r="H19" s="331">
        <f t="shared" si="1"/>
        <v>1042.4000000000001</v>
      </c>
      <c r="I19" s="331">
        <f t="shared" si="1"/>
        <v>0.9</v>
      </c>
      <c r="J19" s="331">
        <f t="shared" si="1"/>
        <v>0</v>
      </c>
      <c r="K19" s="331">
        <f t="shared" si="1"/>
        <v>0</v>
      </c>
      <c r="L19" s="331">
        <f t="shared" si="1"/>
        <v>37.9</v>
      </c>
      <c r="M19" s="331">
        <f t="shared" si="1"/>
        <v>29.1</v>
      </c>
      <c r="N19" s="331">
        <f t="shared" si="1"/>
        <v>104.5</v>
      </c>
      <c r="O19" s="331">
        <f t="shared" si="1"/>
        <v>0</v>
      </c>
      <c r="P19" s="331">
        <f t="shared" si="1"/>
        <v>0</v>
      </c>
      <c r="Q19" s="331">
        <f t="shared" si="1"/>
        <v>0</v>
      </c>
      <c r="R19" s="331">
        <f t="shared" si="1"/>
        <v>0</v>
      </c>
      <c r="S19" s="331">
        <f t="shared" si="1"/>
        <v>8.1999999999999993</v>
      </c>
      <c r="T19" s="331">
        <f t="shared" si="1"/>
        <v>48.1</v>
      </c>
      <c r="U19" s="331">
        <f t="shared" si="1"/>
        <v>0</v>
      </c>
      <c r="V19" s="331">
        <f t="shared" si="1"/>
        <v>220.3</v>
      </c>
      <c r="W19" s="331">
        <f t="shared" si="1"/>
        <v>0</v>
      </c>
      <c r="X19" s="331">
        <f t="shared" si="1"/>
        <v>0</v>
      </c>
      <c r="Y19" s="331">
        <f t="shared" si="1"/>
        <v>0</v>
      </c>
      <c r="Z19" s="332">
        <f t="shared" si="1"/>
        <v>106.4</v>
      </c>
      <c r="AA19" s="333">
        <f t="shared" ref="AA19:AA55" si="2">SUM(G19:Z19)</f>
        <v>1597.8000000000002</v>
      </c>
    </row>
    <row r="20" spans="2:27" ht="20.5" customHeight="1" thickBot="1">
      <c r="B20" s="167"/>
      <c r="C20" s="217" t="s">
        <v>232</v>
      </c>
      <c r="D20" s="712" t="s">
        <v>233</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5" customHeight="1">
      <c r="B21" s="167"/>
      <c r="C21" s="124"/>
      <c r="D21" s="216" t="s">
        <v>58</v>
      </c>
      <c r="E21" s="714" t="s">
        <v>283</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5" customHeight="1">
      <c r="B22" s="167"/>
      <c r="C22" s="124"/>
      <c r="D22" s="123" t="s">
        <v>59</v>
      </c>
      <c r="E22" s="718" t="s">
        <v>284</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5" customHeight="1">
      <c r="B23" s="167"/>
      <c r="C23" s="124"/>
      <c r="D23" s="382" t="s">
        <v>60</v>
      </c>
      <c r="E23" s="700" t="s">
        <v>285</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5" customHeight="1">
      <c r="B24" s="167"/>
      <c r="C24" s="124"/>
      <c r="D24" s="198"/>
      <c r="E24" s="199" t="s">
        <v>61</v>
      </c>
      <c r="F24" s="200" t="s">
        <v>286</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5" customHeight="1">
      <c r="B25" s="167"/>
      <c r="C25" s="124"/>
      <c r="D25" s="172" t="s">
        <v>88</v>
      </c>
      <c r="E25" s="716" t="s">
        <v>270</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5" customHeight="1">
      <c r="B26" s="167"/>
      <c r="C26" s="708" t="s">
        <v>173</v>
      </c>
      <c r="D26" s="384" t="s">
        <v>21</v>
      </c>
      <c r="E26" s="687" t="s">
        <v>287</v>
      </c>
      <c r="F26" s="688"/>
      <c r="G26" s="352">
        <f t="shared" ref="G26:Z26" si="3">+G28+G33+G34+G35</f>
        <v>0</v>
      </c>
      <c r="H26" s="352">
        <f t="shared" si="3"/>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si="2"/>
        <v>0</v>
      </c>
    </row>
    <row r="27" spans="2:27" ht="20.5" customHeight="1">
      <c r="B27" s="167"/>
      <c r="C27" s="708"/>
      <c r="D27" s="172" t="s">
        <v>25</v>
      </c>
      <c r="E27" s="687" t="s">
        <v>288</v>
      </c>
      <c r="F27" s="688"/>
      <c r="G27" s="352">
        <f t="shared" ref="G27:Z27" si="4">+G23-G26</f>
        <v>0</v>
      </c>
      <c r="H27" s="352">
        <f t="shared" si="4"/>
        <v>0</v>
      </c>
      <c r="I27" s="352">
        <f t="shared" si="4"/>
        <v>0</v>
      </c>
      <c r="J27" s="352">
        <f t="shared" si="4"/>
        <v>0</v>
      </c>
      <c r="K27" s="352">
        <f t="shared" si="4"/>
        <v>0</v>
      </c>
      <c r="L27" s="352">
        <f t="shared" si="4"/>
        <v>0</v>
      </c>
      <c r="M27" s="352">
        <f t="shared" si="4"/>
        <v>0</v>
      </c>
      <c r="N27" s="352">
        <f t="shared" si="4"/>
        <v>0</v>
      </c>
      <c r="O27" s="352">
        <f t="shared" si="4"/>
        <v>0</v>
      </c>
      <c r="P27" s="352">
        <f t="shared" si="4"/>
        <v>0</v>
      </c>
      <c r="Q27" s="352">
        <f t="shared" si="4"/>
        <v>0</v>
      </c>
      <c r="R27" s="352">
        <f t="shared" si="4"/>
        <v>0</v>
      </c>
      <c r="S27" s="352">
        <f t="shared" si="4"/>
        <v>0</v>
      </c>
      <c r="T27" s="352">
        <f t="shared" si="4"/>
        <v>0</v>
      </c>
      <c r="U27" s="352">
        <f t="shared" si="4"/>
        <v>0</v>
      </c>
      <c r="V27" s="352">
        <f t="shared" si="4"/>
        <v>0</v>
      </c>
      <c r="W27" s="352">
        <f t="shared" si="4"/>
        <v>0</v>
      </c>
      <c r="X27" s="352">
        <f t="shared" si="4"/>
        <v>0</v>
      </c>
      <c r="Y27" s="352">
        <f t="shared" si="4"/>
        <v>0</v>
      </c>
      <c r="Z27" s="353">
        <f t="shared" si="4"/>
        <v>0</v>
      </c>
      <c r="AA27" s="354">
        <f t="shared" si="2"/>
        <v>0</v>
      </c>
    </row>
    <row r="28" spans="2:27" ht="20.5" customHeight="1">
      <c r="B28" s="167"/>
      <c r="C28" s="709"/>
      <c r="D28" s="693" t="s">
        <v>266</v>
      </c>
      <c r="E28" s="382" t="s">
        <v>29</v>
      </c>
      <c r="F28" s="264" t="s">
        <v>337</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 t="shared" si="2"/>
        <v>0</v>
      </c>
    </row>
    <row r="29" spans="2:27" ht="20.5" customHeight="1">
      <c r="B29" s="167"/>
      <c r="C29" s="709"/>
      <c r="D29" s="694"/>
      <c r="E29" s="208"/>
      <c r="F29" s="413" t="s">
        <v>448</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2"/>
        <v>0</v>
      </c>
    </row>
    <row r="30" spans="2:27" ht="20.5" customHeight="1">
      <c r="B30" s="167"/>
      <c r="C30" s="709"/>
      <c r="D30" s="694"/>
      <c r="E30" s="410"/>
      <c r="F30" s="414" t="s">
        <v>449</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2"/>
        <v>0</v>
      </c>
    </row>
    <row r="31" spans="2:27" ht="20.5" customHeight="1">
      <c r="B31" s="167"/>
      <c r="C31" s="709"/>
      <c r="D31" s="694"/>
      <c r="E31" s="410"/>
      <c r="F31" s="414" t="s">
        <v>450</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2"/>
        <v>0</v>
      </c>
    </row>
    <row r="32" spans="2:27" ht="20.5" customHeight="1">
      <c r="B32" s="167"/>
      <c r="C32" s="709"/>
      <c r="D32" s="694"/>
      <c r="E32" s="216"/>
      <c r="F32" s="418" t="s">
        <v>451</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2"/>
        <v>0</v>
      </c>
    </row>
    <row r="33" spans="2:27" ht="20.5" customHeight="1">
      <c r="B33" s="167"/>
      <c r="C33" s="709"/>
      <c r="D33" s="694"/>
      <c r="E33" s="172" t="s">
        <v>36</v>
      </c>
      <c r="F33" s="212" t="s">
        <v>289</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 t="shared" si="2"/>
        <v>0</v>
      </c>
    </row>
    <row r="34" spans="2:27" ht="20.5" customHeight="1">
      <c r="B34" s="169" t="s">
        <v>351</v>
      </c>
      <c r="C34" s="709"/>
      <c r="D34" s="695"/>
      <c r="E34" s="172" t="s">
        <v>265</v>
      </c>
      <c r="F34" s="380" t="s">
        <v>290</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 t="shared" si="2"/>
        <v>0</v>
      </c>
    </row>
    <row r="35" spans="2:27" ht="20.5" customHeight="1">
      <c r="B35" s="169" t="s">
        <v>352</v>
      </c>
      <c r="C35" s="709"/>
      <c r="D35" s="123" t="s">
        <v>177</v>
      </c>
      <c r="E35" s="687" t="s">
        <v>292</v>
      </c>
      <c r="F35" s="688"/>
      <c r="G35" s="352">
        <f t="shared" ref="G35:Z35" si="5">+G36+G40</f>
        <v>0</v>
      </c>
      <c r="H35" s="352">
        <f t="shared" si="5"/>
        <v>0</v>
      </c>
      <c r="I35" s="352">
        <f t="shared" si="5"/>
        <v>0</v>
      </c>
      <c r="J35" s="352">
        <f t="shared" si="5"/>
        <v>0</v>
      </c>
      <c r="K35" s="352">
        <f t="shared" si="5"/>
        <v>0</v>
      </c>
      <c r="L35" s="352">
        <f t="shared" si="5"/>
        <v>0</v>
      </c>
      <c r="M35" s="352">
        <f t="shared" si="5"/>
        <v>0</v>
      </c>
      <c r="N35" s="352">
        <f t="shared" si="5"/>
        <v>0</v>
      </c>
      <c r="O35" s="352">
        <f t="shared" si="5"/>
        <v>0</v>
      </c>
      <c r="P35" s="352">
        <f t="shared" si="5"/>
        <v>0</v>
      </c>
      <c r="Q35" s="352">
        <f t="shared" si="5"/>
        <v>0</v>
      </c>
      <c r="R35" s="352">
        <f t="shared" si="5"/>
        <v>0</v>
      </c>
      <c r="S35" s="352">
        <f t="shared" si="5"/>
        <v>0</v>
      </c>
      <c r="T35" s="352">
        <f t="shared" si="5"/>
        <v>0</v>
      </c>
      <c r="U35" s="352">
        <f t="shared" si="5"/>
        <v>0</v>
      </c>
      <c r="V35" s="352">
        <f t="shared" si="5"/>
        <v>0</v>
      </c>
      <c r="W35" s="352">
        <f t="shared" si="5"/>
        <v>0</v>
      </c>
      <c r="X35" s="352">
        <f t="shared" si="5"/>
        <v>0</v>
      </c>
      <c r="Y35" s="352">
        <f t="shared" si="5"/>
        <v>0</v>
      </c>
      <c r="Z35" s="353">
        <f t="shared" si="5"/>
        <v>0</v>
      </c>
      <c r="AA35" s="354">
        <f t="shared" si="2"/>
        <v>0</v>
      </c>
    </row>
    <row r="36" spans="2:27" ht="20.5" customHeight="1">
      <c r="B36" s="169">
        <v>6</v>
      </c>
      <c r="C36" s="124"/>
      <c r="D36" s="210"/>
      <c r="E36" s="205" t="s">
        <v>264</v>
      </c>
      <c r="F36" s="383"/>
      <c r="G36" s="358">
        <f t="shared" ref="G36:Z36" si="6">SUM(G37:G39)</f>
        <v>0</v>
      </c>
      <c r="H36" s="358">
        <f t="shared" si="6"/>
        <v>0</v>
      </c>
      <c r="I36" s="358">
        <f t="shared" si="6"/>
        <v>0</v>
      </c>
      <c r="J36" s="358">
        <f t="shared" si="6"/>
        <v>0</v>
      </c>
      <c r="K36" s="358">
        <f t="shared" si="6"/>
        <v>0</v>
      </c>
      <c r="L36" s="358">
        <f t="shared" si="6"/>
        <v>0</v>
      </c>
      <c r="M36" s="358">
        <f t="shared" si="6"/>
        <v>0</v>
      </c>
      <c r="N36" s="358">
        <f t="shared" si="6"/>
        <v>0</v>
      </c>
      <c r="O36" s="358">
        <f t="shared" si="6"/>
        <v>0</v>
      </c>
      <c r="P36" s="358">
        <f t="shared" si="6"/>
        <v>0</v>
      </c>
      <c r="Q36" s="358">
        <f t="shared" si="6"/>
        <v>0</v>
      </c>
      <c r="R36" s="358">
        <f t="shared" si="6"/>
        <v>0</v>
      </c>
      <c r="S36" s="358">
        <f t="shared" si="6"/>
        <v>0</v>
      </c>
      <c r="T36" s="358">
        <f t="shared" si="6"/>
        <v>0</v>
      </c>
      <c r="U36" s="358">
        <f t="shared" si="6"/>
        <v>0</v>
      </c>
      <c r="V36" s="358">
        <f t="shared" si="6"/>
        <v>0</v>
      </c>
      <c r="W36" s="358">
        <f t="shared" si="6"/>
        <v>0</v>
      </c>
      <c r="X36" s="358">
        <f t="shared" si="6"/>
        <v>0</v>
      </c>
      <c r="Y36" s="358">
        <f t="shared" si="6"/>
        <v>0</v>
      </c>
      <c r="Z36" s="359">
        <f t="shared" si="6"/>
        <v>0</v>
      </c>
      <c r="AA36" s="360">
        <f t="shared" si="2"/>
        <v>0</v>
      </c>
    </row>
    <row r="37" spans="2:27" ht="20.5" customHeight="1">
      <c r="B37" s="169" t="s">
        <v>227</v>
      </c>
      <c r="C37" s="124"/>
      <c r="D37" s="208"/>
      <c r="E37" s="203"/>
      <c r="F37" s="201" t="s">
        <v>234</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2"/>
        <v>0</v>
      </c>
    </row>
    <row r="38" spans="2:27" ht="20.5" customHeight="1">
      <c r="B38" s="169" t="s">
        <v>228</v>
      </c>
      <c r="C38" s="124"/>
      <c r="D38" s="208"/>
      <c r="E38" s="203"/>
      <c r="F38" s="201" t="s">
        <v>260</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2"/>
        <v>0</v>
      </c>
    </row>
    <row r="39" spans="2:27" ht="20.5" customHeight="1">
      <c r="B39" s="169" t="s">
        <v>229</v>
      </c>
      <c r="C39" s="124"/>
      <c r="D39" s="208"/>
      <c r="E39" s="204"/>
      <c r="F39" s="201" t="s">
        <v>259</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2"/>
        <v>0</v>
      </c>
    </row>
    <row r="40" spans="2:27" ht="20.5" customHeight="1" thickBot="1">
      <c r="B40" s="169" t="s">
        <v>230</v>
      </c>
      <c r="C40" s="213"/>
      <c r="D40" s="214"/>
      <c r="E40" s="215" t="s">
        <v>263</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 t="shared" si="2"/>
        <v>0</v>
      </c>
    </row>
    <row r="41" spans="2:27" ht="20.5" customHeight="1">
      <c r="B41" s="167"/>
      <c r="C41" s="691" t="s">
        <v>172</v>
      </c>
      <c r="D41" s="123" t="s">
        <v>178</v>
      </c>
      <c r="E41" s="698" t="s">
        <v>235</v>
      </c>
      <c r="F41" s="699"/>
      <c r="G41" s="367">
        <f t="shared" ref="G41:Z41" si="7">+G42+G46</f>
        <v>0</v>
      </c>
      <c r="H41" s="367">
        <f t="shared" si="7"/>
        <v>1042.4000000000001</v>
      </c>
      <c r="I41" s="367">
        <f t="shared" si="7"/>
        <v>0.9</v>
      </c>
      <c r="J41" s="367">
        <f t="shared" si="7"/>
        <v>0</v>
      </c>
      <c r="K41" s="367">
        <f t="shared" si="7"/>
        <v>0</v>
      </c>
      <c r="L41" s="367">
        <f t="shared" si="7"/>
        <v>37.9</v>
      </c>
      <c r="M41" s="367">
        <f t="shared" si="7"/>
        <v>29.1</v>
      </c>
      <c r="N41" s="367">
        <f t="shared" si="7"/>
        <v>104.5</v>
      </c>
      <c r="O41" s="367">
        <f t="shared" si="7"/>
        <v>0</v>
      </c>
      <c r="P41" s="367">
        <f t="shared" si="7"/>
        <v>0</v>
      </c>
      <c r="Q41" s="367">
        <f t="shared" si="7"/>
        <v>0</v>
      </c>
      <c r="R41" s="367">
        <f t="shared" si="7"/>
        <v>0</v>
      </c>
      <c r="S41" s="367">
        <f t="shared" si="7"/>
        <v>8.1999999999999993</v>
      </c>
      <c r="T41" s="367">
        <f t="shared" si="7"/>
        <v>48.1</v>
      </c>
      <c r="U41" s="367">
        <f t="shared" si="7"/>
        <v>0</v>
      </c>
      <c r="V41" s="367">
        <f t="shared" si="7"/>
        <v>220.3</v>
      </c>
      <c r="W41" s="367">
        <f t="shared" si="7"/>
        <v>0</v>
      </c>
      <c r="X41" s="367">
        <f t="shared" si="7"/>
        <v>0</v>
      </c>
      <c r="Y41" s="367">
        <f t="shared" si="7"/>
        <v>0</v>
      </c>
      <c r="Z41" s="368">
        <f t="shared" si="7"/>
        <v>106.4</v>
      </c>
      <c r="AA41" s="369">
        <f t="shared" si="2"/>
        <v>1597.8000000000002</v>
      </c>
    </row>
    <row r="42" spans="2:27" ht="20.5" customHeight="1">
      <c r="B42" s="167"/>
      <c r="C42" s="691"/>
      <c r="D42" s="207"/>
      <c r="E42" s="205" t="s">
        <v>261</v>
      </c>
      <c r="F42" s="383"/>
      <c r="G42" s="358">
        <f t="shared" ref="G42:Z42" si="8">SUM(G43:G45)</f>
        <v>0</v>
      </c>
      <c r="H42" s="358">
        <f t="shared" si="8"/>
        <v>1042.4000000000001</v>
      </c>
      <c r="I42" s="358">
        <f t="shared" si="8"/>
        <v>0.9</v>
      </c>
      <c r="J42" s="358">
        <f t="shared" si="8"/>
        <v>0</v>
      </c>
      <c r="K42" s="358">
        <f t="shared" si="8"/>
        <v>0</v>
      </c>
      <c r="L42" s="358">
        <f t="shared" si="8"/>
        <v>37.9</v>
      </c>
      <c r="M42" s="358">
        <f t="shared" si="8"/>
        <v>29.1</v>
      </c>
      <c r="N42" s="358">
        <f t="shared" si="8"/>
        <v>104.5</v>
      </c>
      <c r="O42" s="358">
        <f t="shared" si="8"/>
        <v>0</v>
      </c>
      <c r="P42" s="358">
        <f t="shared" si="8"/>
        <v>0</v>
      </c>
      <c r="Q42" s="358">
        <f t="shared" si="8"/>
        <v>0</v>
      </c>
      <c r="R42" s="358">
        <f t="shared" si="8"/>
        <v>0</v>
      </c>
      <c r="S42" s="358">
        <f t="shared" si="8"/>
        <v>8.1999999999999993</v>
      </c>
      <c r="T42" s="358">
        <f t="shared" si="8"/>
        <v>48.1</v>
      </c>
      <c r="U42" s="358">
        <f t="shared" si="8"/>
        <v>0</v>
      </c>
      <c r="V42" s="358">
        <f t="shared" si="8"/>
        <v>220.3</v>
      </c>
      <c r="W42" s="358">
        <f t="shared" si="8"/>
        <v>0</v>
      </c>
      <c r="X42" s="358">
        <f t="shared" si="8"/>
        <v>0</v>
      </c>
      <c r="Y42" s="358">
        <f t="shared" si="8"/>
        <v>0</v>
      </c>
      <c r="Z42" s="359">
        <f t="shared" si="8"/>
        <v>105.2</v>
      </c>
      <c r="AA42" s="360">
        <f t="shared" si="2"/>
        <v>1596.6000000000001</v>
      </c>
    </row>
    <row r="43" spans="2:27" ht="20.5" customHeight="1">
      <c r="B43" s="167"/>
      <c r="C43" s="691"/>
      <c r="D43" s="208"/>
      <c r="E43" s="203"/>
      <c r="F43" s="201" t="s">
        <v>234</v>
      </c>
      <c r="G43" s="361">
        <f>+ｱ.燃え殻!$AA$28</f>
        <v>0</v>
      </c>
      <c r="H43" s="361">
        <f>+ｲ.汚泥!$AA$28</f>
        <v>1042.4000000000001</v>
      </c>
      <c r="I43" s="361">
        <f>+ｳ.廃油!$AA$28</f>
        <v>0.9</v>
      </c>
      <c r="J43" s="361">
        <f>+ｴ.廃酸!$AA$28</f>
        <v>0</v>
      </c>
      <c r="K43" s="361">
        <f>+ｵ.廃ｱﾙｶﾘ!$AA$28</f>
        <v>0</v>
      </c>
      <c r="L43" s="361">
        <f>+ｶ.廃ﾌﾟﾗ類!$AA$28</f>
        <v>37.9</v>
      </c>
      <c r="M43" s="361">
        <f>+ｷ.紙くず!$AA$28</f>
        <v>29.1</v>
      </c>
      <c r="N43" s="361">
        <f>+ｸ.木くず!$AA$28</f>
        <v>104.5</v>
      </c>
      <c r="O43" s="361">
        <f>+ｹ.繊維くず!$AA$28</f>
        <v>0</v>
      </c>
      <c r="P43" s="361">
        <f>+ｺ.動植物性残さ!$AA$28</f>
        <v>0</v>
      </c>
      <c r="Q43" s="361">
        <f>+ｻ.動物系固形不要物!$AA$28</f>
        <v>0</v>
      </c>
      <c r="R43" s="361">
        <f>+ｼ.ｺﾞﾑくず!$AA$28</f>
        <v>0</v>
      </c>
      <c r="S43" s="361">
        <f>+ｽ.金属くず!$AA$28</f>
        <v>8.1999999999999993</v>
      </c>
      <c r="T43" s="361">
        <f>+ｾ.ｶﾞﾗｽ･ｺﾝｸﾘ･陶磁器くず!$AA$28</f>
        <v>48.1</v>
      </c>
      <c r="U43" s="361">
        <f>+ｿ.鉱さい!$AA$28</f>
        <v>0</v>
      </c>
      <c r="V43" s="361">
        <f>+ﾀ.がれき類!$AA$28</f>
        <v>220.3</v>
      </c>
      <c r="W43" s="361">
        <f>+ﾁ.動物のふん尿!$AA$28</f>
        <v>0</v>
      </c>
      <c r="X43" s="361">
        <f>+ﾂ.動物の死体!$AA$28</f>
        <v>0</v>
      </c>
      <c r="Y43" s="361">
        <f>+ﾃ.ばいじん!$AA$28</f>
        <v>0</v>
      </c>
      <c r="Z43" s="362">
        <f>+ﾄ.混合廃棄物その他!$AA$28</f>
        <v>105.2</v>
      </c>
      <c r="AA43" s="363">
        <f t="shared" si="2"/>
        <v>1596.6000000000001</v>
      </c>
    </row>
    <row r="44" spans="2:27" ht="20.5" customHeight="1">
      <c r="B44" s="167"/>
      <c r="C44" s="691"/>
      <c r="D44" s="208"/>
      <c r="E44" s="203"/>
      <c r="F44" s="201" t="s">
        <v>260</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2"/>
        <v>0</v>
      </c>
    </row>
    <row r="45" spans="2:27" ht="20.5" customHeight="1">
      <c r="B45" s="167"/>
      <c r="C45" s="691"/>
      <c r="D45" s="208"/>
      <c r="E45" s="204"/>
      <c r="F45" s="202" t="s">
        <v>259</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2"/>
        <v>0</v>
      </c>
    </row>
    <row r="46" spans="2:27" ht="20.5" customHeight="1" thickBot="1">
      <c r="B46" s="167"/>
      <c r="C46" s="692"/>
      <c r="D46" s="209"/>
      <c r="E46" s="206" t="s">
        <v>262</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1.2</v>
      </c>
      <c r="AA46" s="366">
        <f t="shared" si="2"/>
        <v>1.2</v>
      </c>
    </row>
    <row r="47" spans="2:27" ht="20.5" customHeight="1">
      <c r="B47" s="167"/>
      <c r="C47" s="122" t="s">
        <v>236</v>
      </c>
      <c r="D47" s="696" t="s">
        <v>293</v>
      </c>
      <c r="E47" s="696"/>
      <c r="F47" s="697"/>
      <c r="G47" s="370">
        <f>+ｱ.燃え殻!$AL$27</f>
        <v>0</v>
      </c>
      <c r="H47" s="370">
        <f>+ｲ.汚泥!$AL$27</f>
        <v>1042.4000000000001</v>
      </c>
      <c r="I47" s="370">
        <f>+ｳ.廃油!$AL$27</f>
        <v>0.9</v>
      </c>
      <c r="J47" s="370">
        <f>+ｴ.廃酸!$AL$27</f>
        <v>0</v>
      </c>
      <c r="K47" s="370">
        <f>+ｵ.廃ｱﾙｶﾘ!$AL$27</f>
        <v>0</v>
      </c>
      <c r="L47" s="370">
        <f>+ｶ.廃ﾌﾟﾗ類!$AL$27</f>
        <v>37.9</v>
      </c>
      <c r="M47" s="370">
        <f>+ｷ.紙くず!$AL$27</f>
        <v>29.1</v>
      </c>
      <c r="N47" s="370">
        <f>+ｸ.木くず!$AL$27</f>
        <v>104.5</v>
      </c>
      <c r="O47" s="370">
        <f>+ｹ.繊維くず!$AL$27</f>
        <v>0</v>
      </c>
      <c r="P47" s="370">
        <f>+ｺ.動植物性残さ!$AL$27</f>
        <v>0</v>
      </c>
      <c r="Q47" s="370">
        <f>+ｻ.動物系固形不要物!$AL$27</f>
        <v>0</v>
      </c>
      <c r="R47" s="370">
        <f>+ｼ.ｺﾞﾑくず!$AL$27</f>
        <v>0</v>
      </c>
      <c r="S47" s="370">
        <f>+ｽ.金属くず!$AL$27</f>
        <v>8.1999999999999993</v>
      </c>
      <c r="T47" s="370">
        <f>+ｾ.ｶﾞﾗｽ･ｺﾝｸﾘ･陶磁器くず!$AL$27</f>
        <v>48.1</v>
      </c>
      <c r="U47" s="370">
        <f>+ｿ.鉱さい!$AL$27</f>
        <v>0</v>
      </c>
      <c r="V47" s="370">
        <f>+ﾀ.がれき類!$AL$27</f>
        <v>220.3</v>
      </c>
      <c r="W47" s="370">
        <f>+ﾁ.動物のふん尿!$AL$27</f>
        <v>0</v>
      </c>
      <c r="X47" s="370">
        <f>+ﾂ.動物の死体!$AL$27</f>
        <v>0</v>
      </c>
      <c r="Y47" s="370">
        <f>+ﾃ.ばいじん!$AL$27</f>
        <v>0</v>
      </c>
      <c r="Z47" s="371">
        <f>+ﾄ.混合廃棄物その他!$AL$27</f>
        <v>106.4</v>
      </c>
      <c r="AA47" s="372">
        <f t="shared" si="2"/>
        <v>1597.8000000000002</v>
      </c>
    </row>
    <row r="48" spans="2:27" ht="20.5" customHeight="1">
      <c r="B48" s="167"/>
      <c r="C48" s="173"/>
      <c r="D48" s="172" t="s">
        <v>187</v>
      </c>
      <c r="E48" s="687" t="s">
        <v>237</v>
      </c>
      <c r="F48" s="688"/>
      <c r="G48" s="373">
        <f>+ｱ.燃え殻!$AL$30</f>
        <v>0</v>
      </c>
      <c r="H48" s="373">
        <f>+ｲ.汚泥!$AL$30</f>
        <v>0</v>
      </c>
      <c r="I48" s="373">
        <f>+ｳ.廃油!$AL$30</f>
        <v>0.9</v>
      </c>
      <c r="J48" s="373">
        <f>+ｴ.廃酸!$AL$30</f>
        <v>0</v>
      </c>
      <c r="K48" s="373">
        <f>+ｵ.廃ｱﾙｶﾘ!$AL$30</f>
        <v>0</v>
      </c>
      <c r="L48" s="373">
        <f>+ｶ.廃ﾌﾟﾗ類!$AL$30</f>
        <v>37.9</v>
      </c>
      <c r="M48" s="373">
        <f>+ｷ.紙くず!$AL$30</f>
        <v>29.1</v>
      </c>
      <c r="N48" s="373">
        <f>+ｸ.木くず!$AL$30</f>
        <v>103.2</v>
      </c>
      <c r="O48" s="373">
        <f>+ｹ.繊維くず!$AL$30</f>
        <v>0</v>
      </c>
      <c r="P48" s="373">
        <f>+ｺ.動植物性残さ!$AL$30</f>
        <v>0</v>
      </c>
      <c r="Q48" s="373">
        <f>+ｻ.動物系固形不要物!$AL$30</f>
        <v>0</v>
      </c>
      <c r="R48" s="373">
        <f>+ｼ.ｺﾞﾑくず!$AL$30</f>
        <v>0</v>
      </c>
      <c r="S48" s="373">
        <f>+ｽ.金属くず!$AL$30</f>
        <v>8.1999999999999993</v>
      </c>
      <c r="T48" s="373">
        <f>+ｾ.ｶﾞﾗｽ･ｺﾝｸﾘ･陶磁器くず!$AL$30</f>
        <v>48.1</v>
      </c>
      <c r="U48" s="373">
        <f>+ｿ.鉱さい!$AL$30</f>
        <v>0</v>
      </c>
      <c r="V48" s="373">
        <f>+ﾀ.がれき類!$AL$30</f>
        <v>67.8</v>
      </c>
      <c r="W48" s="373">
        <f>+ﾁ.動物のふん尿!$AL$30</f>
        <v>0</v>
      </c>
      <c r="X48" s="373">
        <f>+ﾂ.動物の死体!$AL$30</f>
        <v>0</v>
      </c>
      <c r="Y48" s="373">
        <f>+ﾃ.ばいじん!$AL$30</f>
        <v>0</v>
      </c>
      <c r="Z48" s="374">
        <f>+ﾄ.混合廃棄物その他!$AL$30</f>
        <v>84.9</v>
      </c>
      <c r="AA48" s="375">
        <f t="shared" si="2"/>
        <v>380.1</v>
      </c>
    </row>
    <row r="49" spans="2:27" ht="20.5" customHeight="1">
      <c r="B49" s="167"/>
      <c r="C49" s="173"/>
      <c r="D49" s="409" t="s">
        <v>189</v>
      </c>
      <c r="E49" s="700" t="s">
        <v>238</v>
      </c>
      <c r="F49" s="701"/>
      <c r="G49" s="422">
        <f>+ｱ.燃え殻!$AS$24</f>
        <v>0</v>
      </c>
      <c r="H49" s="422">
        <f>+ｲ.汚泥!$AS$24</f>
        <v>1042.4000000000001</v>
      </c>
      <c r="I49" s="422">
        <f>+ｳ.廃油!$AS$24</f>
        <v>0.9</v>
      </c>
      <c r="J49" s="422">
        <f>+ｴ.廃酸!$AS$24</f>
        <v>0</v>
      </c>
      <c r="K49" s="422">
        <f>+ｵ.廃ｱﾙｶﾘ!$AS$24</f>
        <v>0</v>
      </c>
      <c r="L49" s="422">
        <f>+ｶ.廃ﾌﾟﾗ類!$AS$24</f>
        <v>37.9</v>
      </c>
      <c r="M49" s="422">
        <f>+ｷ.紙くず!$AS$24</f>
        <v>29.1</v>
      </c>
      <c r="N49" s="422">
        <f>+ｸ.木くず!$AS$24</f>
        <v>104.5</v>
      </c>
      <c r="O49" s="422">
        <f>+ｹ.繊維くず!$AS$24</f>
        <v>0</v>
      </c>
      <c r="P49" s="422">
        <f>+ｺ.動植物性残さ!$AS$24</f>
        <v>0</v>
      </c>
      <c r="Q49" s="422">
        <f>+ｻ.動物系固形不要物!$AS$24</f>
        <v>0</v>
      </c>
      <c r="R49" s="422">
        <f>+ｼ.ｺﾞﾑくず!$AS$24</f>
        <v>0</v>
      </c>
      <c r="S49" s="422">
        <f>+ｽ.金属くず!$AS$24</f>
        <v>8.1999999999999993</v>
      </c>
      <c r="T49" s="422">
        <f>+ｾ.ｶﾞﾗｽ･ｺﾝｸﾘ･陶磁器くず!$AS$24</f>
        <v>48.1</v>
      </c>
      <c r="U49" s="422">
        <f>+ｿ.鉱さい!$AS$24</f>
        <v>0</v>
      </c>
      <c r="V49" s="422">
        <f>+ﾀ.がれき類!$AS$24</f>
        <v>220.3</v>
      </c>
      <c r="W49" s="422">
        <f>+ﾁ.動物のふん尿!$AS$24</f>
        <v>0</v>
      </c>
      <c r="X49" s="422">
        <f>+ﾂ.動物の死体!$AS$24</f>
        <v>0</v>
      </c>
      <c r="Y49" s="422">
        <f>+ﾃ.ばいじん!$AS$24</f>
        <v>0</v>
      </c>
      <c r="Z49" s="423">
        <f>+ﾄ.混合廃棄物その他!$AS$24</f>
        <v>105.2</v>
      </c>
      <c r="AA49" s="424">
        <f t="shared" si="2"/>
        <v>1596.6000000000001</v>
      </c>
    </row>
    <row r="50" spans="2:27" ht="20.5" customHeight="1">
      <c r="B50" s="167"/>
      <c r="C50" s="173"/>
      <c r="D50" s="410"/>
      <c r="E50" s="702" t="s">
        <v>448</v>
      </c>
      <c r="F50" s="703"/>
      <c r="G50" s="411"/>
      <c r="H50" s="411"/>
      <c r="I50" s="411"/>
      <c r="J50" s="411"/>
      <c r="K50" s="411"/>
      <c r="L50" s="376">
        <f>ｶ.廃ﾌﾟﾗ類!AU18</f>
        <v>37.9</v>
      </c>
      <c r="M50" s="411"/>
      <c r="N50" s="411"/>
      <c r="O50" s="411"/>
      <c r="P50" s="411"/>
      <c r="Q50" s="411"/>
      <c r="R50" s="411"/>
      <c r="S50" s="411"/>
      <c r="T50" s="411"/>
      <c r="U50" s="411"/>
      <c r="V50" s="411"/>
      <c r="W50" s="411"/>
      <c r="X50" s="411"/>
      <c r="Y50" s="411"/>
      <c r="Z50" s="433"/>
      <c r="AA50" s="377">
        <f t="shared" si="2"/>
        <v>37.9</v>
      </c>
    </row>
    <row r="51" spans="2:27" ht="20.5" customHeight="1">
      <c r="B51" s="167"/>
      <c r="C51" s="173"/>
      <c r="D51" s="410"/>
      <c r="E51" s="704" t="s">
        <v>449</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2"/>
        <v>0</v>
      </c>
    </row>
    <row r="52" spans="2:27" ht="20.5" customHeight="1">
      <c r="B52" s="167"/>
      <c r="C52" s="173"/>
      <c r="D52" s="410"/>
      <c r="E52" s="702" t="s">
        <v>450</v>
      </c>
      <c r="F52" s="703"/>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2"/>
        <v>0</v>
      </c>
    </row>
    <row r="53" spans="2:27" ht="20.5" customHeight="1">
      <c r="B53" s="167"/>
      <c r="C53" s="173"/>
      <c r="D53" s="216"/>
      <c r="E53" s="706" t="s">
        <v>451</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2"/>
        <v>0</v>
      </c>
    </row>
    <row r="54" spans="2:27" ht="20.5" customHeight="1">
      <c r="B54" s="167"/>
      <c r="C54" s="173"/>
      <c r="D54" s="410" t="s">
        <v>191</v>
      </c>
      <c r="E54" s="687" t="s">
        <v>431</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2"/>
        <v>0</v>
      </c>
    </row>
    <row r="55" spans="2:27" ht="20.5" customHeight="1" thickBot="1">
      <c r="B55" s="168"/>
      <c r="C55" s="174"/>
      <c r="D55" s="412" t="s">
        <v>192</v>
      </c>
      <c r="E55" s="689" t="s">
        <v>432</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2"/>
        <v>0</v>
      </c>
    </row>
    <row r="56" spans="2:27" ht="20.14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 t="shared" ref="G63:Z63" si="9">IF(G9="0",+G19+G20,+G9+G19+G20)</f>
        <v>0</v>
      </c>
      <c r="H63" s="406">
        <f t="shared" si="9"/>
        <v>7844.6</v>
      </c>
      <c r="I63" s="406">
        <f t="shared" si="9"/>
        <v>0.9</v>
      </c>
      <c r="J63" s="406">
        <f t="shared" si="9"/>
        <v>0</v>
      </c>
      <c r="K63" s="406">
        <f t="shared" si="9"/>
        <v>0</v>
      </c>
      <c r="L63" s="406">
        <f t="shared" si="9"/>
        <v>76</v>
      </c>
      <c r="M63" s="406">
        <f t="shared" si="9"/>
        <v>52.400000000000006</v>
      </c>
      <c r="N63" s="406">
        <f t="shared" si="9"/>
        <v>228.7</v>
      </c>
      <c r="O63" s="406">
        <f t="shared" si="9"/>
        <v>0</v>
      </c>
      <c r="P63" s="406">
        <f t="shared" si="9"/>
        <v>0</v>
      </c>
      <c r="Q63" s="406">
        <f t="shared" si="9"/>
        <v>0</v>
      </c>
      <c r="R63" s="406">
        <f t="shared" si="9"/>
        <v>0</v>
      </c>
      <c r="S63" s="406">
        <f t="shared" si="9"/>
        <v>8.1999999999999993</v>
      </c>
      <c r="T63" s="406">
        <f t="shared" si="9"/>
        <v>83.1</v>
      </c>
      <c r="U63" s="406">
        <f t="shared" si="9"/>
        <v>0</v>
      </c>
      <c r="V63" s="406">
        <f t="shared" si="9"/>
        <v>607.6</v>
      </c>
      <c r="W63" s="406">
        <f t="shared" si="9"/>
        <v>0</v>
      </c>
      <c r="X63" s="406">
        <f t="shared" si="9"/>
        <v>0</v>
      </c>
      <c r="Y63" s="406">
        <f t="shared" si="9"/>
        <v>0</v>
      </c>
      <c r="Z63" s="406">
        <f t="shared" si="9"/>
        <v>422.79999999999995</v>
      </c>
      <c r="AA63" s="407">
        <f>+AA9+AA19+AA20</f>
        <v>9324.2999999999993</v>
      </c>
    </row>
    <row r="64" spans="2:27" s="406" customFormat="1" ht="13">
      <c r="F64" s="408"/>
    </row>
    <row r="65" spans="6:6" s="406" customFormat="1" ht="13">
      <c r="F65" s="408"/>
    </row>
    <row r="66" spans="6:6" s="406" customFormat="1" ht="13">
      <c r="F66" s="408"/>
    </row>
    <row r="67" spans="6:6" s="406" customFormat="1" ht="13">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C3" sqref="C3"/>
    </sheetView>
  </sheetViews>
  <sheetFormatPr defaultColWidth="9" defaultRowHeight="12"/>
  <cols>
    <col min="1" max="1" width="3.36328125" style="22" hidden="1" customWidth="1"/>
    <col min="2" max="2" width="3.36328125" style="22" customWidth="1"/>
    <col min="3" max="3" width="3.36328125" style="21" customWidth="1"/>
    <col min="4" max="4" width="2.6328125" style="21" customWidth="1"/>
    <col min="5" max="5" width="9.6328125" style="21" customWidth="1"/>
    <col min="6" max="6" width="2.90625" style="21" customWidth="1"/>
    <col min="7" max="7" width="6.90625" style="21" customWidth="1"/>
    <col min="8" max="8" width="13.90625" style="21" customWidth="1"/>
    <col min="9" max="9" width="5.90625" style="21" customWidth="1"/>
    <col min="10" max="10" width="3.90625" style="21" customWidth="1"/>
    <col min="11" max="11" width="10.90625" style="21" customWidth="1"/>
    <col min="12" max="12" width="6.90625" style="21" customWidth="1"/>
    <col min="13" max="13" width="7.90625" style="21" customWidth="1"/>
    <col min="14" max="14" width="6.90625" style="21" customWidth="1"/>
    <col min="15" max="15" width="7.90625" style="21" customWidth="1"/>
    <col min="16" max="16" width="2.08984375" style="21" customWidth="1"/>
    <col min="17" max="17" width="9" style="21" customWidth="1"/>
    <col min="18" max="16384" width="9" style="21"/>
  </cols>
  <sheetData>
    <row r="1" spans="1:16" ht="16.399999999999999" customHeight="1">
      <c r="C1" s="74" t="s">
        <v>271</v>
      </c>
    </row>
    <row r="2" spans="1:16" ht="16.399999999999999" customHeight="1">
      <c r="C2" s="74"/>
    </row>
    <row r="3" spans="1:16" ht="14.15" customHeight="1" thickBot="1">
      <c r="O3" s="98" t="s">
        <v>157</v>
      </c>
    </row>
    <row r="4" spans="1:16" ht="13">
      <c r="A4" s="21">
        <v>14</v>
      </c>
      <c r="M4" s="528" t="s">
        <v>324</v>
      </c>
      <c r="N4" s="96" t="s">
        <v>112</v>
      </c>
      <c r="O4" s="97" t="s">
        <v>113</v>
      </c>
    </row>
    <row r="5" spans="1:16" ht="20.149999999999999" customHeight="1" thickBot="1">
      <c r="A5" s="22" t="e">
        <f>+#REF!</f>
        <v>#REF!</v>
      </c>
      <c r="C5" s="21" t="s">
        <v>294</v>
      </c>
      <c r="M5" s="733"/>
      <c r="N5" s="233" t="str">
        <f>+表紙!N28</f>
        <v>○</v>
      </c>
      <c r="O5" s="234" t="str">
        <f>+表紙!O28</f>
        <v/>
      </c>
    </row>
    <row r="6" spans="1:16" ht="13">
      <c r="C6" s="476" t="s">
        <v>389</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499" t="s">
        <v>295</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4" customHeight="1">
      <c r="C10" s="78"/>
      <c r="O10" s="79"/>
    </row>
    <row r="11" spans="1:16" ht="13">
      <c r="C11" s="78"/>
      <c r="L11" s="754" t="str">
        <f>+表紙!L34</f>
        <v>令和7年6月23日</v>
      </c>
      <c r="M11" s="755"/>
      <c r="N11" s="755"/>
      <c r="O11" s="756"/>
    </row>
    <row r="12" spans="1:16" ht="13.4" customHeight="1">
      <c r="C12" s="78"/>
      <c r="O12" s="80"/>
    </row>
    <row r="13" spans="1:16" ht="13">
      <c r="C13" s="757" t="str">
        <f>+表紙!C36</f>
        <v>横浜市長</v>
      </c>
      <c r="D13" s="758"/>
      <c r="E13" s="758"/>
      <c r="F13" s="758"/>
      <c r="G13" s="88" t="s">
        <v>5</v>
      </c>
      <c r="O13" s="79"/>
    </row>
    <row r="14" spans="1:16" ht="8.25" customHeight="1">
      <c r="C14" s="78"/>
      <c r="O14" s="79"/>
    </row>
    <row r="15" spans="1:16" ht="13.4" customHeight="1">
      <c r="A15" s="22">
        <v>3</v>
      </c>
      <c r="C15" s="78"/>
      <c r="H15" s="221" t="s">
        <v>269</v>
      </c>
      <c r="I15" s="221"/>
      <c r="O15" s="79"/>
    </row>
    <row r="16" spans="1:16" ht="26.25" customHeight="1">
      <c r="C16" s="78"/>
      <c r="H16" s="23" t="s">
        <v>6</v>
      </c>
      <c r="I16" s="23"/>
      <c r="J16" s="746" t="str">
        <f>+表紙!J39</f>
        <v>東京都港区港南１－８－１５　Ｗビル３Ｆ</v>
      </c>
      <c r="K16" s="746"/>
      <c r="L16" s="747"/>
      <c r="M16" s="747"/>
      <c r="N16" s="747"/>
      <c r="O16" s="748"/>
    </row>
    <row r="17" spans="1:15" ht="26.25" customHeight="1">
      <c r="C17" s="78"/>
      <c r="H17" s="23" t="s">
        <v>7</v>
      </c>
      <c r="I17" s="23"/>
      <c r="J17" s="746" t="str">
        <f>+表紙!J40</f>
        <v>飛島建設株式会社　首都圏エリア
取締役上席執行役員副社長　深田純一</v>
      </c>
      <c r="K17" s="746"/>
      <c r="L17" s="747"/>
      <c r="M17" s="747"/>
      <c r="N17" s="747"/>
      <c r="O17" s="748"/>
    </row>
    <row r="18" spans="1:15">
      <c r="C18" s="78"/>
      <c r="J18" s="21" t="s">
        <v>8</v>
      </c>
      <c r="O18" s="79"/>
    </row>
    <row r="19" spans="1:15">
      <c r="C19" s="78"/>
      <c r="J19" s="24" t="s">
        <v>9</v>
      </c>
      <c r="K19" s="24"/>
      <c r="L19" s="759" t="str">
        <f>IF(+表紙!L42="","",+表紙!L42)</f>
        <v>03-6455-8378</v>
      </c>
      <c r="M19" s="759"/>
      <c r="N19" s="759"/>
      <c r="O19" s="760"/>
    </row>
    <row r="20" spans="1:15">
      <c r="C20" s="78"/>
      <c r="J20" s="24"/>
      <c r="K20" s="24"/>
      <c r="O20" s="79"/>
    </row>
    <row r="21" spans="1:15" ht="6" customHeight="1">
      <c r="C21" s="78"/>
      <c r="O21" s="79"/>
    </row>
    <row r="22" spans="1:15" ht="30" customHeight="1">
      <c r="A22" s="22">
        <v>4</v>
      </c>
      <c r="C22" s="505" t="s">
        <v>460</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3"/>
      <c r="E24" s="534"/>
      <c r="F24" s="775" t="str">
        <f>+表紙!F47</f>
        <v>飛島建設株式会社　首都圏エリア作業所</v>
      </c>
      <c r="G24" s="776"/>
      <c r="H24" s="777"/>
      <c r="I24" s="777"/>
      <c r="J24" s="777"/>
      <c r="K24" s="777"/>
      <c r="L24" s="777"/>
      <c r="M24" s="530" t="s">
        <v>435</v>
      </c>
      <c r="N24" s="780"/>
      <c r="O24" s="781"/>
    </row>
    <row r="25" spans="1:15" ht="18" customHeight="1">
      <c r="C25" s="535"/>
      <c r="D25" s="536"/>
      <c r="E25" s="537"/>
      <c r="F25" s="778"/>
      <c r="G25" s="779"/>
      <c r="H25" s="779"/>
      <c r="I25" s="779"/>
      <c r="J25" s="779"/>
      <c r="K25" s="779"/>
      <c r="L25" s="779"/>
      <c r="M25" s="782">
        <f>表紙!M48</f>
        <v>2303</v>
      </c>
      <c r="N25" s="783"/>
      <c r="O25" s="784"/>
    </row>
    <row r="26" spans="1:15" ht="18" customHeight="1">
      <c r="C26" s="493" t="s">
        <v>11</v>
      </c>
      <c r="D26" s="494"/>
      <c r="E26" s="495"/>
      <c r="F26" s="769" t="str">
        <f>+表紙!F49</f>
        <v>東京都港区港南１－８－１５　Wビル３F</v>
      </c>
      <c r="G26" s="770"/>
      <c r="H26" s="770"/>
      <c r="I26" s="770"/>
      <c r="J26" s="770"/>
      <c r="K26" s="770"/>
      <c r="L26" s="126" t="s">
        <v>171</v>
      </c>
      <c r="M26" s="222"/>
      <c r="N26" s="773" t="str">
        <f>IF(+表紙!N49="","",+表紙!N49)</f>
        <v>03-6455-8378</v>
      </c>
      <c r="O26" s="774"/>
    </row>
    <row r="27" spans="1:15" ht="18" customHeight="1">
      <c r="C27" s="496"/>
      <c r="D27" s="497"/>
      <c r="E27" s="498"/>
      <c r="F27" s="771"/>
      <c r="G27" s="772"/>
      <c r="H27" s="772"/>
      <c r="I27" s="772"/>
      <c r="J27" s="772"/>
      <c r="K27" s="772"/>
      <c r="L27" s="219"/>
      <c r="M27" s="218"/>
      <c r="N27" s="220"/>
      <c r="O27" s="125"/>
    </row>
    <row r="28" spans="1:15" ht="26.25" customHeight="1">
      <c r="C28" s="177" t="s">
        <v>363</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総合工事業</v>
      </c>
      <c r="M29" s="785"/>
      <c r="N29" s="744"/>
      <c r="O29" s="745"/>
    </row>
    <row r="30" spans="1:15" ht="22.5" customHeight="1">
      <c r="C30" s="295"/>
      <c r="D30" s="306" t="s">
        <v>19</v>
      </c>
      <c r="E30" s="307" t="s">
        <v>364</v>
      </c>
      <c r="F30" s="735" t="s">
        <v>365</v>
      </c>
      <c r="G30" s="446"/>
      <c r="H30" s="736"/>
      <c r="I30" s="735" t="s">
        <v>366</v>
      </c>
      <c r="J30" s="449"/>
      <c r="K30" s="454"/>
      <c r="L30" s="738">
        <f>+表紙!L53</f>
        <v>0</v>
      </c>
      <c r="M30" s="739"/>
      <c r="N30" s="308" t="s">
        <v>367</v>
      </c>
      <c r="O30" s="309"/>
    </row>
    <row r="31" spans="1:15" ht="22.5" customHeight="1">
      <c r="C31" s="295"/>
      <c r="D31" s="294"/>
      <c r="E31" s="310"/>
      <c r="F31" s="735" t="s">
        <v>368</v>
      </c>
      <c r="G31" s="446"/>
      <c r="H31" s="736"/>
      <c r="I31" s="737" t="s">
        <v>369</v>
      </c>
      <c r="J31" s="449"/>
      <c r="K31" s="449"/>
      <c r="L31" s="738">
        <f>+表紙!L54</f>
        <v>0</v>
      </c>
      <c r="M31" s="739"/>
      <c r="N31" s="308" t="s">
        <v>367</v>
      </c>
      <c r="O31" s="309"/>
    </row>
    <row r="32" spans="1:15" ht="22.5" customHeight="1">
      <c r="C32" s="295"/>
      <c r="D32" s="443" t="s">
        <v>370</v>
      </c>
      <c r="E32" s="444"/>
      <c r="F32" s="735" t="s">
        <v>371</v>
      </c>
      <c r="G32" s="446"/>
      <c r="H32" s="736"/>
      <c r="I32" s="737" t="s">
        <v>372</v>
      </c>
      <c r="J32" s="449"/>
      <c r="K32" s="449"/>
      <c r="L32" s="738">
        <f>+表紙!L55</f>
        <v>0</v>
      </c>
      <c r="M32" s="739"/>
      <c r="N32" s="308" t="s">
        <v>373</v>
      </c>
      <c r="O32" s="309"/>
    </row>
    <row r="33" spans="3:15" ht="22.5" customHeight="1">
      <c r="C33" s="295"/>
      <c r="D33" s="443"/>
      <c r="E33" s="444"/>
      <c r="F33" s="735" t="s">
        <v>374</v>
      </c>
      <c r="G33" s="446"/>
      <c r="H33" s="736"/>
      <c r="I33" s="737" t="s">
        <v>375</v>
      </c>
      <c r="J33" s="449"/>
      <c r="K33" s="449"/>
      <c r="L33" s="738">
        <f>+表紙!L56</f>
        <v>0</v>
      </c>
      <c r="M33" s="739"/>
      <c r="N33" s="308" t="s">
        <v>367</v>
      </c>
      <c r="O33" s="309"/>
    </row>
    <row r="34" spans="3:15" ht="26.25" customHeight="1">
      <c r="C34" s="295"/>
      <c r="D34" s="294"/>
      <c r="E34" s="310"/>
      <c r="F34" s="223" t="s">
        <v>376</v>
      </c>
      <c r="G34" s="311"/>
      <c r="H34" s="311"/>
      <c r="I34" s="311"/>
      <c r="J34" s="35"/>
      <c r="K34" s="35"/>
      <c r="L34" s="312"/>
      <c r="M34" s="312"/>
      <c r="N34" s="313"/>
      <c r="O34" s="314"/>
    </row>
    <row r="35" spans="3:15" ht="24" customHeight="1">
      <c r="C35" s="295"/>
      <c r="D35" s="315"/>
      <c r="E35" s="316"/>
      <c r="F35" s="740" t="str">
        <f>+表紙!F58</f>
        <v>完成工事高　1462百万円</v>
      </c>
      <c r="G35" s="741"/>
      <c r="H35" s="741"/>
      <c r="I35" s="741"/>
      <c r="J35" s="741"/>
      <c r="K35" s="741"/>
      <c r="L35" s="741"/>
      <c r="M35" s="741"/>
      <c r="N35" s="741"/>
      <c r="O35" s="742"/>
    </row>
    <row r="36" spans="3:15" ht="23.25" customHeight="1">
      <c r="C36" s="300"/>
      <c r="D36" s="317" t="s">
        <v>24</v>
      </c>
      <c r="E36" s="318" t="s">
        <v>377</v>
      </c>
      <c r="F36" s="743" t="str">
        <f>+表紙!F59</f>
        <v>203人</v>
      </c>
      <c r="G36" s="744"/>
      <c r="H36" s="744"/>
      <c r="I36" s="744"/>
      <c r="J36" s="744"/>
      <c r="K36" s="744"/>
      <c r="L36" s="744"/>
      <c r="M36" s="744"/>
      <c r="N36" s="744"/>
      <c r="O36" s="745"/>
    </row>
    <row r="37" spans="3:15" ht="23.25" customHeight="1">
      <c r="C37" s="761" t="s">
        <v>296</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316</v>
      </c>
      <c r="D38" s="176"/>
      <c r="E38" s="178"/>
      <c r="F38" s="27"/>
      <c r="G38" s="27"/>
      <c r="H38" s="28"/>
      <c r="I38" s="28"/>
      <c r="J38" s="29"/>
      <c r="K38" s="29"/>
      <c r="L38" s="30"/>
      <c r="M38" s="30"/>
      <c r="N38" s="30"/>
      <c r="O38" s="31"/>
    </row>
    <row r="39" spans="3:15" ht="24.75" customHeight="1">
      <c r="C39" s="791"/>
      <c r="D39" s="487" t="s">
        <v>297</v>
      </c>
      <c r="E39" s="489"/>
      <c r="F39" s="489"/>
      <c r="G39" s="488"/>
      <c r="H39" s="487" t="s">
        <v>317</v>
      </c>
      <c r="I39" s="488"/>
      <c r="J39" s="487" t="s">
        <v>298</v>
      </c>
      <c r="K39" s="489"/>
      <c r="L39" s="488"/>
      <c r="M39" s="487" t="s">
        <v>318</v>
      </c>
      <c r="N39" s="489"/>
      <c r="O39" s="488"/>
    </row>
    <row r="40" spans="3:15" ht="24.75" customHeight="1">
      <c r="C40" s="792"/>
      <c r="D40" s="473" t="s">
        <v>299</v>
      </c>
      <c r="E40" s="474"/>
      <c r="F40" s="474"/>
      <c r="G40" s="475"/>
      <c r="H40" s="245">
        <f>+表紙!H63</f>
        <v>7726.5</v>
      </c>
      <c r="I40" s="240" t="s">
        <v>4</v>
      </c>
      <c r="J40" s="459" t="s">
        <v>323</v>
      </c>
      <c r="K40" s="460"/>
      <c r="L40" s="461"/>
      <c r="M40" s="786">
        <f>+表紙!M63</f>
        <v>7726.5</v>
      </c>
      <c r="N40" s="787">
        <f>+表紙!N63</f>
        <v>0</v>
      </c>
      <c r="O40" s="305" t="s">
        <v>4</v>
      </c>
    </row>
    <row r="41" spans="3:15" ht="24.75" customHeight="1">
      <c r="C41" s="792"/>
      <c r="D41" s="473" t="s">
        <v>300</v>
      </c>
      <c r="E41" s="474"/>
      <c r="F41" s="474"/>
      <c r="G41" s="475"/>
      <c r="H41" s="245" t="str">
        <f>+表紙!H64</f>
        <v>0</v>
      </c>
      <c r="I41" s="240" t="s">
        <v>4</v>
      </c>
      <c r="J41" s="459" t="s">
        <v>304</v>
      </c>
      <c r="K41" s="460"/>
      <c r="L41" s="461"/>
      <c r="M41" s="786">
        <f>+表紙!M64</f>
        <v>570.5</v>
      </c>
      <c r="N41" s="787">
        <f>+表紙!N64</f>
        <v>0</v>
      </c>
      <c r="O41" s="31" t="s">
        <v>4</v>
      </c>
    </row>
    <row r="42" spans="3:15" ht="24.75" customHeight="1">
      <c r="C42" s="792"/>
      <c r="D42" s="473" t="s">
        <v>301</v>
      </c>
      <c r="E42" s="474"/>
      <c r="F42" s="474"/>
      <c r="G42" s="475"/>
      <c r="H42" s="245" t="str">
        <f>+表紙!H65</f>
        <v>0</v>
      </c>
      <c r="I42" s="240" t="s">
        <v>4</v>
      </c>
      <c r="J42" s="788" t="s">
        <v>305</v>
      </c>
      <c r="K42" s="789"/>
      <c r="L42" s="790"/>
      <c r="M42" s="786">
        <f>+表紙!M65</f>
        <v>7726.5</v>
      </c>
      <c r="N42" s="787">
        <f>+表紙!N65</f>
        <v>0</v>
      </c>
      <c r="O42" s="180" t="s">
        <v>4</v>
      </c>
    </row>
    <row r="43" spans="3:15" ht="24.75" customHeight="1">
      <c r="C43" s="175"/>
      <c r="D43" s="473" t="s">
        <v>302</v>
      </c>
      <c r="E43" s="474"/>
      <c r="F43" s="474"/>
      <c r="G43" s="475"/>
      <c r="H43" s="245" t="str">
        <f>+表紙!H66</f>
        <v>0</v>
      </c>
      <c r="I43" s="240" t="s">
        <v>4</v>
      </c>
      <c r="J43" s="788" t="s">
        <v>386</v>
      </c>
      <c r="K43" s="789"/>
      <c r="L43" s="790"/>
      <c r="M43" s="786" t="str">
        <f>+表紙!M66</f>
        <v>0</v>
      </c>
      <c r="N43" s="787">
        <f>+表紙!N66</f>
        <v>0</v>
      </c>
      <c r="O43" s="180" t="s">
        <v>4</v>
      </c>
    </row>
    <row r="44" spans="3:15" ht="24.75" customHeight="1">
      <c r="C44" s="239"/>
      <c r="D44" s="473" t="s">
        <v>303</v>
      </c>
      <c r="E44" s="474"/>
      <c r="F44" s="474"/>
      <c r="G44" s="475"/>
      <c r="H44" s="245" t="str">
        <f>+表紙!H67</f>
        <v>0</v>
      </c>
      <c r="I44" s="240" t="s">
        <v>4</v>
      </c>
      <c r="J44" s="788" t="s">
        <v>387</v>
      </c>
      <c r="K44" s="789"/>
      <c r="L44" s="790"/>
      <c r="M44" s="786" t="str">
        <f>+表紙!M67</f>
        <v>0</v>
      </c>
      <c r="N44" s="787">
        <f>+表紙!N67</f>
        <v>0</v>
      </c>
      <c r="O44" s="180" t="s">
        <v>4</v>
      </c>
    </row>
    <row r="45" spans="3:15" ht="32.15" customHeight="1">
      <c r="C45" s="793" t="s">
        <v>15</v>
      </c>
      <c r="D45" s="794"/>
      <c r="E45" s="795"/>
      <c r="F45" s="27"/>
      <c r="G45" s="27"/>
      <c r="H45" s="28"/>
      <c r="I45" s="28"/>
      <c r="J45" s="29"/>
      <c r="K45" s="29"/>
      <c r="L45" s="30"/>
      <c r="M45" s="30"/>
      <c r="N45" s="30"/>
      <c r="O45" s="31"/>
    </row>
    <row r="46" spans="3:15" ht="3.65" customHeight="1">
      <c r="C46" s="228"/>
      <c r="D46" s="229"/>
      <c r="E46" s="229"/>
      <c r="F46" s="230"/>
      <c r="G46" s="230"/>
      <c r="H46" s="231"/>
      <c r="I46" s="231"/>
      <c r="J46" s="232"/>
      <c r="K46" s="232"/>
      <c r="L46" s="179"/>
      <c r="M46" s="179"/>
      <c r="N46" s="179"/>
      <c r="O46" s="231"/>
    </row>
    <row r="47" spans="3:15" ht="15" customHeight="1">
      <c r="C47" s="476" t="s">
        <v>408</v>
      </c>
      <c r="D47" s="796"/>
      <c r="E47" s="796"/>
      <c r="F47" s="796"/>
      <c r="G47" s="796"/>
      <c r="H47" s="796"/>
      <c r="I47" s="796"/>
      <c r="J47" s="796"/>
      <c r="K47" s="796"/>
      <c r="L47" s="796"/>
      <c r="M47" s="796"/>
      <c r="N47" s="796"/>
      <c r="O47" s="796"/>
    </row>
    <row r="48" spans="3:15" ht="13">
      <c r="C48" s="223" t="s">
        <v>239</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71" t="s">
        <v>441</v>
      </c>
      <c r="E50" s="471"/>
      <c r="F50" s="471"/>
      <c r="G50" s="471"/>
      <c r="H50" s="471"/>
      <c r="I50" s="471"/>
      <c r="J50" s="471"/>
      <c r="K50" s="471"/>
      <c r="L50" s="471"/>
      <c r="M50" s="471"/>
      <c r="N50" s="471"/>
      <c r="O50" s="472"/>
    </row>
    <row r="51" spans="1:15" ht="15" customHeight="1">
      <c r="C51" s="181">
        <v>2</v>
      </c>
      <c r="D51" s="471" t="s">
        <v>361</v>
      </c>
      <c r="E51" s="471"/>
      <c r="F51" s="471"/>
      <c r="G51" s="471"/>
      <c r="H51" s="471"/>
      <c r="I51" s="471"/>
      <c r="J51" s="471"/>
      <c r="K51" s="471"/>
      <c r="L51" s="471"/>
      <c r="M51" s="471"/>
      <c r="N51" s="471"/>
      <c r="O51" s="472"/>
    </row>
    <row r="52" spans="1:15" ht="15" customHeight="1">
      <c r="C52" s="181"/>
      <c r="D52" s="471" t="s">
        <v>362</v>
      </c>
      <c r="E52" s="471"/>
      <c r="F52" s="471"/>
      <c r="G52" s="471"/>
      <c r="H52" s="471"/>
      <c r="I52" s="471"/>
      <c r="J52" s="471"/>
      <c r="K52" s="471"/>
      <c r="L52" s="471"/>
      <c r="M52" s="471"/>
      <c r="N52" s="471"/>
      <c r="O52" s="472"/>
    </row>
    <row r="53" spans="1:15" ht="39" customHeight="1">
      <c r="C53" s="181"/>
      <c r="D53" s="471" t="s">
        <v>378</v>
      </c>
      <c r="E53" s="471"/>
      <c r="F53" s="471"/>
      <c r="G53" s="471"/>
      <c r="H53" s="471"/>
      <c r="I53" s="471"/>
      <c r="J53" s="471"/>
      <c r="K53" s="471"/>
      <c r="L53" s="471"/>
      <c r="M53" s="471"/>
      <c r="N53" s="471"/>
      <c r="O53" s="472"/>
    </row>
    <row r="54" spans="1:15" ht="28.4" customHeight="1">
      <c r="A54" s="21"/>
      <c r="B54" s="21"/>
      <c r="C54" s="181">
        <v>3</v>
      </c>
      <c r="D54" s="471" t="s">
        <v>442</v>
      </c>
      <c r="E54" s="471"/>
      <c r="F54" s="471"/>
      <c r="G54" s="471"/>
      <c r="H54" s="471"/>
      <c r="I54" s="471"/>
      <c r="J54" s="471"/>
      <c r="K54" s="471"/>
      <c r="L54" s="471"/>
      <c r="M54" s="471"/>
      <c r="N54" s="471"/>
      <c r="O54" s="472"/>
    </row>
    <row r="55" spans="1:15" ht="28.4" customHeight="1">
      <c r="A55" s="21"/>
      <c r="B55" s="21"/>
      <c r="C55" s="181">
        <v>4</v>
      </c>
      <c r="D55" s="471" t="s">
        <v>461</v>
      </c>
      <c r="E55" s="471"/>
      <c r="F55" s="471"/>
      <c r="G55" s="471"/>
      <c r="H55" s="471"/>
      <c r="I55" s="471"/>
      <c r="J55" s="471"/>
      <c r="K55" s="471"/>
      <c r="L55" s="471"/>
      <c r="M55" s="471"/>
      <c r="N55" s="471"/>
      <c r="O55" s="472"/>
    </row>
    <row r="56" spans="1:15" ht="15" customHeight="1">
      <c r="A56" s="21"/>
      <c r="B56" s="21"/>
      <c r="C56" s="181"/>
      <c r="D56" s="182" t="s">
        <v>390</v>
      </c>
      <c r="E56" s="471" t="s">
        <v>311</v>
      </c>
      <c r="F56" s="471"/>
      <c r="G56" s="471"/>
      <c r="H56" s="471"/>
      <c r="I56" s="471"/>
      <c r="J56" s="471"/>
      <c r="K56" s="471"/>
      <c r="L56" s="471"/>
      <c r="M56" s="471"/>
      <c r="N56" s="471"/>
      <c r="O56" s="472"/>
    </row>
    <row r="57" spans="1:15" ht="15" customHeight="1">
      <c r="A57" s="21"/>
      <c r="B57" s="21"/>
      <c r="C57" s="181"/>
      <c r="D57" s="182" t="s">
        <v>391</v>
      </c>
      <c r="E57" s="471" t="s">
        <v>392</v>
      </c>
      <c r="F57" s="471"/>
      <c r="G57" s="471"/>
      <c r="H57" s="471"/>
      <c r="I57" s="471"/>
      <c r="J57" s="471"/>
      <c r="K57" s="471"/>
      <c r="L57" s="471"/>
      <c r="M57" s="471"/>
      <c r="N57" s="471"/>
      <c r="O57" s="472"/>
    </row>
    <row r="58" spans="1:15" ht="15" customHeight="1">
      <c r="A58" s="21"/>
      <c r="B58" s="21"/>
      <c r="C58" s="181"/>
      <c r="D58" s="182" t="s">
        <v>393</v>
      </c>
      <c r="E58" s="471" t="s">
        <v>394</v>
      </c>
      <c r="F58" s="471"/>
      <c r="G58" s="471"/>
      <c r="H58" s="471"/>
      <c r="I58" s="471"/>
      <c r="J58" s="471"/>
      <c r="K58" s="471"/>
      <c r="L58" s="471"/>
      <c r="M58" s="471"/>
      <c r="N58" s="471"/>
      <c r="O58" s="472"/>
    </row>
    <row r="59" spans="1:15" ht="15" customHeight="1">
      <c r="A59" s="21"/>
      <c r="B59" s="21"/>
      <c r="C59" s="181"/>
      <c r="D59" s="182" t="s">
        <v>395</v>
      </c>
      <c r="E59" s="471" t="s">
        <v>396</v>
      </c>
      <c r="F59" s="471"/>
      <c r="G59" s="471"/>
      <c r="H59" s="471"/>
      <c r="I59" s="471"/>
      <c r="J59" s="471"/>
      <c r="K59" s="471"/>
      <c r="L59" s="471"/>
      <c r="M59" s="471"/>
      <c r="N59" s="471"/>
      <c r="O59" s="472"/>
    </row>
    <row r="60" spans="1:15" ht="15" customHeight="1">
      <c r="A60" s="21"/>
      <c r="B60" s="21"/>
      <c r="C60" s="181"/>
      <c r="D60" s="182" t="s">
        <v>397</v>
      </c>
      <c r="E60" s="471" t="s">
        <v>398</v>
      </c>
      <c r="F60" s="471"/>
      <c r="G60" s="471"/>
      <c r="H60" s="471"/>
      <c r="I60" s="471"/>
      <c r="J60" s="471"/>
      <c r="K60" s="471"/>
      <c r="L60" s="471"/>
      <c r="M60" s="471"/>
      <c r="N60" s="471"/>
      <c r="O60" s="472"/>
    </row>
    <row r="61" spans="1:15" ht="15" customHeight="1">
      <c r="A61" s="21"/>
      <c r="B61" s="21"/>
      <c r="C61" s="181"/>
      <c r="D61" s="182" t="s">
        <v>399</v>
      </c>
      <c r="E61" s="471" t="s">
        <v>312</v>
      </c>
      <c r="F61" s="471"/>
      <c r="G61" s="471"/>
      <c r="H61" s="471"/>
      <c r="I61" s="471"/>
      <c r="J61" s="471"/>
      <c r="K61" s="471"/>
      <c r="L61" s="471"/>
      <c r="M61" s="471"/>
      <c r="N61" s="471"/>
      <c r="O61" s="472"/>
    </row>
    <row r="62" spans="1:15" ht="15" customHeight="1">
      <c r="A62" s="21"/>
      <c r="B62" s="21"/>
      <c r="C62" s="181"/>
      <c r="D62" s="182" t="s">
        <v>400</v>
      </c>
      <c r="E62" s="471" t="s">
        <v>401</v>
      </c>
      <c r="F62" s="471"/>
      <c r="G62" s="471"/>
      <c r="H62" s="471"/>
      <c r="I62" s="471"/>
      <c r="J62" s="471"/>
      <c r="K62" s="471"/>
      <c r="L62" s="471"/>
      <c r="M62" s="471"/>
      <c r="N62" s="471"/>
      <c r="O62" s="472"/>
    </row>
    <row r="63" spans="1:15" ht="15" customHeight="1">
      <c r="A63" s="21"/>
      <c r="B63" s="21"/>
      <c r="C63" s="181"/>
      <c r="D63" s="182" t="s">
        <v>402</v>
      </c>
      <c r="E63" s="471" t="s">
        <v>403</v>
      </c>
      <c r="F63" s="471"/>
      <c r="G63" s="471"/>
      <c r="H63" s="471"/>
      <c r="I63" s="471"/>
      <c r="J63" s="471"/>
      <c r="K63" s="471"/>
      <c r="L63" s="471"/>
      <c r="M63" s="471"/>
      <c r="N63" s="471"/>
      <c r="O63" s="472"/>
    </row>
    <row r="64" spans="1:15" ht="15" customHeight="1">
      <c r="A64" s="21"/>
      <c r="B64" s="21"/>
      <c r="C64" s="181"/>
      <c r="D64" s="182" t="s">
        <v>404</v>
      </c>
      <c r="E64" s="471" t="s">
        <v>405</v>
      </c>
      <c r="F64" s="471"/>
      <c r="G64" s="471"/>
      <c r="H64" s="471"/>
      <c r="I64" s="471"/>
      <c r="J64" s="471"/>
      <c r="K64" s="471"/>
      <c r="L64" s="471"/>
      <c r="M64" s="471"/>
      <c r="N64" s="471"/>
      <c r="O64" s="472"/>
    </row>
    <row r="65" spans="1:15" ht="15" customHeight="1">
      <c r="A65" s="21"/>
      <c r="B65" s="21"/>
      <c r="C65" s="181"/>
      <c r="D65" s="182" t="s">
        <v>306</v>
      </c>
      <c r="E65" s="471" t="s">
        <v>313</v>
      </c>
      <c r="F65" s="471"/>
      <c r="G65" s="471"/>
      <c r="H65" s="471"/>
      <c r="I65" s="471"/>
      <c r="J65" s="471"/>
      <c r="K65" s="471"/>
      <c r="L65" s="471"/>
      <c r="M65" s="471"/>
      <c r="N65" s="471"/>
      <c r="O65" s="472"/>
    </row>
    <row r="66" spans="1:15" ht="28.4" customHeight="1">
      <c r="A66" s="21"/>
      <c r="B66" s="21"/>
      <c r="C66" s="181"/>
      <c r="D66" s="182" t="s">
        <v>307</v>
      </c>
      <c r="E66" s="471" t="s">
        <v>406</v>
      </c>
      <c r="F66" s="471"/>
      <c r="G66" s="471"/>
      <c r="H66" s="471"/>
      <c r="I66" s="471"/>
      <c r="J66" s="471"/>
      <c r="K66" s="471"/>
      <c r="L66" s="471"/>
      <c r="M66" s="471"/>
      <c r="N66" s="471"/>
      <c r="O66" s="472"/>
    </row>
    <row r="67" spans="1:15" ht="15" customHeight="1">
      <c r="A67" s="21"/>
      <c r="B67" s="21"/>
      <c r="C67" s="181"/>
      <c r="D67" s="182" t="s">
        <v>308</v>
      </c>
      <c r="E67" s="471" t="s">
        <v>314</v>
      </c>
      <c r="F67" s="471"/>
      <c r="G67" s="471"/>
      <c r="H67" s="471"/>
      <c r="I67" s="471"/>
      <c r="J67" s="471"/>
      <c r="K67" s="471"/>
      <c r="L67" s="471"/>
      <c r="M67" s="471"/>
      <c r="N67" s="471"/>
      <c r="O67" s="472"/>
    </row>
    <row r="68" spans="1:15" ht="28.4" customHeight="1">
      <c r="A68" s="21"/>
      <c r="B68" s="21"/>
      <c r="C68" s="181"/>
      <c r="D68" s="182" t="s">
        <v>309</v>
      </c>
      <c r="E68" s="471" t="s">
        <v>407</v>
      </c>
      <c r="F68" s="471"/>
      <c r="G68" s="471"/>
      <c r="H68" s="471"/>
      <c r="I68" s="471"/>
      <c r="J68" s="471"/>
      <c r="K68" s="471"/>
      <c r="L68" s="471"/>
      <c r="M68" s="471"/>
      <c r="N68" s="471"/>
      <c r="O68" s="472"/>
    </row>
    <row r="69" spans="1:15" ht="28.4" customHeight="1">
      <c r="A69" s="21"/>
      <c r="B69" s="21"/>
      <c r="C69" s="181"/>
      <c r="D69" s="182" t="s">
        <v>310</v>
      </c>
      <c r="E69" s="471" t="s">
        <v>315</v>
      </c>
      <c r="F69" s="471"/>
      <c r="G69" s="471"/>
      <c r="H69" s="471"/>
      <c r="I69" s="471"/>
      <c r="J69" s="471"/>
      <c r="K69" s="471"/>
      <c r="L69" s="471"/>
      <c r="M69" s="471"/>
      <c r="N69" s="471"/>
      <c r="O69" s="472"/>
    </row>
    <row r="70" spans="1:15" ht="28.4" customHeight="1">
      <c r="A70" s="21"/>
      <c r="B70" s="21"/>
      <c r="C70" s="181">
        <v>5</v>
      </c>
      <c r="D70" s="471" t="s">
        <v>385</v>
      </c>
      <c r="E70" s="471"/>
      <c r="F70" s="471"/>
      <c r="G70" s="471"/>
      <c r="H70" s="471"/>
      <c r="I70" s="471"/>
      <c r="J70" s="471"/>
      <c r="K70" s="471"/>
      <c r="L70" s="471"/>
      <c r="M70" s="471"/>
      <c r="N70" s="471"/>
      <c r="O70" s="472"/>
    </row>
    <row r="71" spans="1:15" ht="15" customHeight="1">
      <c r="A71" s="21"/>
      <c r="B71" s="21"/>
      <c r="C71" s="181">
        <v>6</v>
      </c>
      <c r="D71" s="471" t="s">
        <v>384</v>
      </c>
      <c r="E71" s="471"/>
      <c r="F71" s="471"/>
      <c r="G71" s="471"/>
      <c r="H71" s="471"/>
      <c r="I71" s="471"/>
      <c r="J71" s="471"/>
      <c r="K71" s="471"/>
      <c r="L71" s="471"/>
      <c r="M71" s="471"/>
      <c r="N71" s="471"/>
      <c r="O71" s="47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1" sqref="B1"/>
    </sheetView>
  </sheetViews>
  <sheetFormatPr defaultRowHeight="13"/>
  <cols>
    <col min="2" max="2" width="17.6328125" customWidth="1"/>
    <col min="3" max="3" width="65.6328125" customWidth="1"/>
    <col min="4" max="4" width="1.6328125" customWidth="1"/>
  </cols>
  <sheetData>
    <row r="2" spans="2:4">
      <c r="B2" t="s">
        <v>161</v>
      </c>
    </row>
    <row r="4" spans="2:4" ht="65.150000000000006" customHeight="1">
      <c r="B4" s="797" t="s">
        <v>169</v>
      </c>
      <c r="C4" s="797"/>
    </row>
    <row r="5" spans="2:4" ht="13.5" thickBot="1">
      <c r="B5" s="5"/>
    </row>
    <row r="6" spans="2:4">
      <c r="B6" s="99" t="s">
        <v>159</v>
      </c>
      <c r="C6" s="6" t="s">
        <v>160</v>
      </c>
    </row>
    <row r="7" spans="2:4" ht="115" customHeight="1">
      <c r="B7" s="100" t="s">
        <v>51</v>
      </c>
      <c r="C7" s="7" t="s">
        <v>162</v>
      </c>
    </row>
    <row r="8" spans="2:4" ht="125.15" customHeight="1">
      <c r="B8" s="101" t="s">
        <v>52</v>
      </c>
      <c r="C8" s="7" t="s">
        <v>163</v>
      </c>
    </row>
    <row r="9" spans="2:4" ht="75" customHeight="1">
      <c r="B9" s="102" t="s">
        <v>53</v>
      </c>
      <c r="C9" s="7" t="s">
        <v>164</v>
      </c>
    </row>
    <row r="10" spans="2:4" ht="65.150000000000006" customHeight="1">
      <c r="B10" s="102" t="s">
        <v>54</v>
      </c>
      <c r="C10" s="7" t="s">
        <v>165</v>
      </c>
    </row>
    <row r="11" spans="2:4" ht="40" customHeight="1">
      <c r="B11" s="102" t="s">
        <v>55</v>
      </c>
      <c r="C11" s="7" t="s">
        <v>166</v>
      </c>
    </row>
    <row r="12" spans="2:4" ht="30" customHeight="1">
      <c r="B12" s="102" t="s">
        <v>56</v>
      </c>
      <c r="C12" s="7" t="s">
        <v>167</v>
      </c>
    </row>
    <row r="13" spans="2:4" ht="30" customHeight="1" thickBot="1">
      <c r="B13" s="103" t="s">
        <v>57</v>
      </c>
      <c r="C13" s="8" t="s">
        <v>168</v>
      </c>
      <c r="D13" s="104"/>
    </row>
    <row r="14" spans="2:4" ht="60" customHeight="1">
      <c r="B14" s="798" t="s">
        <v>170</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4"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飛島建設株式会社　首都圏エリア作業所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4" customHeight="1" thickBot="1">
      <c r="B7" s="563" t="s">
        <v>89</v>
      </c>
      <c r="C7" s="564"/>
      <c r="D7" s="637" t="s">
        <v>202</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4"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1042.4000000000001</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4"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6802.2</v>
      </c>
      <c r="E24" s="629"/>
      <c r="F24" s="629"/>
      <c r="G24" s="194" t="s">
        <v>197</v>
      </c>
      <c r="H24" s="607">
        <f>+F12</f>
        <v>1042.4000000000001</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1042.4000000000001</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1042.4000000000001</v>
      </c>
      <c r="Q27" s="612"/>
      <c r="R27" s="612"/>
      <c r="S27" s="612"/>
      <c r="T27" s="44" t="s">
        <v>38</v>
      </c>
      <c r="U27" s="64"/>
      <c r="V27" s="64"/>
      <c r="Y27" s="62" t="s">
        <v>39</v>
      </c>
      <c r="Z27" s="65"/>
      <c r="AH27" s="53"/>
      <c r="AI27" s="53"/>
      <c r="AJ27" s="53"/>
      <c r="AK27" s="53"/>
      <c r="AL27" s="575">
        <f>+AH18+P27</f>
        <v>1042.4000000000001</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1042.4000000000001</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6802.2</v>
      </c>
      <c r="E29" s="629"/>
      <c r="F29" s="629"/>
      <c r="G29" s="194" t="s">
        <v>197</v>
      </c>
      <c r="H29" s="607">
        <f>+AL27</f>
        <v>1042.4000000000001</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158.4</v>
      </c>
      <c r="E30" s="629"/>
      <c r="F30" s="629"/>
      <c r="G30" s="194" t="s">
        <v>197</v>
      </c>
      <c r="H30" s="607">
        <f>+AL30</f>
        <v>0</v>
      </c>
      <c r="I30" s="608"/>
      <c r="J30" s="194" t="s">
        <v>197</v>
      </c>
      <c r="M30" s="581"/>
      <c r="P30" s="56"/>
      <c r="R30" s="611">
        <f>+ROUND(AA28,1)+ROUND(AA29,1)+ROUND(AA30,1)</f>
        <v>1042.4000000000001</v>
      </c>
      <c r="S30" s="612"/>
      <c r="T30" s="612"/>
      <c r="U30" s="612"/>
      <c r="V30" s="44" t="s">
        <v>16</v>
      </c>
      <c r="Y30" s="613" t="s">
        <v>185</v>
      </c>
      <c r="Z30" s="614"/>
      <c r="AA30" s="569"/>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225</v>
      </c>
      <c r="C31" s="641"/>
      <c r="D31" s="629">
        <v>6802.2</v>
      </c>
      <c r="E31" s="629"/>
      <c r="F31" s="629"/>
      <c r="G31" s="194" t="s">
        <v>197</v>
      </c>
      <c r="H31" s="607">
        <f>+AS24</f>
        <v>1042.4000000000001</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I33" xr:uid="{00000000-0002-0000-02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2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4"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飛島建設株式会社　首都圏エリア作業所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4"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4"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0.9</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4"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0.9</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0.9</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0.9</v>
      </c>
      <c r="Q27" s="612"/>
      <c r="R27" s="612"/>
      <c r="S27" s="612"/>
      <c r="T27" s="44" t="s">
        <v>38</v>
      </c>
      <c r="U27" s="64"/>
      <c r="V27" s="64"/>
      <c r="Y27" s="62" t="s">
        <v>39</v>
      </c>
      <c r="Z27" s="65"/>
      <c r="AH27" s="53"/>
      <c r="AI27" s="53"/>
      <c r="AJ27" s="53"/>
      <c r="AK27" s="53"/>
      <c r="AL27" s="575">
        <f>+AH18+P27</f>
        <v>0.9</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0.9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0.9</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0.9</v>
      </c>
      <c r="I30" s="608"/>
      <c r="J30" s="194" t="s">
        <v>197</v>
      </c>
      <c r="M30" s="581"/>
      <c r="P30" s="56"/>
      <c r="R30" s="611">
        <f>+ROUND(AA28,1)+ROUND(AA29,1)+ROUND(AA30,1)</f>
        <v>0.9</v>
      </c>
      <c r="S30" s="612"/>
      <c r="T30" s="612"/>
      <c r="U30" s="612"/>
      <c r="V30" s="44" t="s">
        <v>16</v>
      </c>
      <c r="Y30" s="613" t="s">
        <v>185</v>
      </c>
      <c r="Z30" s="614"/>
      <c r="AA30" s="569"/>
      <c r="AB30" s="570"/>
      <c r="AC30" s="570"/>
      <c r="AD30" s="570"/>
      <c r="AE30" s="570"/>
      <c r="AF30" s="44" t="s">
        <v>13</v>
      </c>
      <c r="AL30" s="561">
        <v>0.9</v>
      </c>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0.9</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I33" xr:uid="{00000000-0002-0000-03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4"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飛島建設株式会社　首都圏エリア作業所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4"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4"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4"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I33" xr:uid="{00000000-0002-0000-04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4"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飛島建設株式会社　首都圏エリア作業所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4"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4"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4"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I33" xr:uid="{00000000-0002-0000-05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9" zoomScaleNormal="100" workbookViewId="0">
      <selection activeCell="AZ25" sqref="AZ25"/>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60" width="9" style="40" customWidth="1"/>
    <col min="61" max="16384" width="9" style="40"/>
  </cols>
  <sheetData>
    <row r="1" spans="2:50" ht="27" customHeight="1">
      <c r="F1" s="39"/>
      <c r="S1" s="85" t="s">
        <v>94</v>
      </c>
      <c r="T1" s="85" t="s">
        <v>282</v>
      </c>
    </row>
    <row r="2" spans="2:50"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4"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50"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飛島建設株式会社　首都圏エリア作業所</v>
      </c>
      <c r="AG5" s="656"/>
      <c r="AH5" s="656"/>
      <c r="AI5" s="656"/>
      <c r="AJ5" s="656"/>
      <c r="AK5" s="656"/>
      <c r="AL5" s="656"/>
      <c r="AM5" s="656"/>
      <c r="AN5" s="656"/>
      <c r="AO5" s="656"/>
      <c r="AP5" s="656"/>
      <c r="AQ5" s="656"/>
      <c r="AR5" s="656"/>
      <c r="AS5" s="656"/>
      <c r="AT5" s="656"/>
      <c r="AU5" s="656"/>
      <c r="AV5" s="242"/>
      <c r="AW5" s="405"/>
    </row>
    <row r="6" spans="2:50"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4"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456</v>
      </c>
      <c r="AS7" s="672"/>
      <c r="AT7" s="672"/>
      <c r="AU7" s="95"/>
      <c r="AV7" s="438" t="s">
        <v>197</v>
      </c>
      <c r="AW7" s="405"/>
      <c r="AX7" s="439"/>
    </row>
    <row r="8" spans="2:50" ht="28.4"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672" t="s">
        <v>457</v>
      </c>
      <c r="AS8" s="672"/>
      <c r="AT8" s="672"/>
      <c r="AU8" s="95"/>
      <c r="AV8" s="438" t="s">
        <v>197</v>
      </c>
      <c r="AW8" s="405"/>
    </row>
    <row r="9" spans="2:50"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672" t="s">
        <v>458</v>
      </c>
      <c r="AS9" s="672"/>
      <c r="AT9" s="672"/>
      <c r="AU9" s="95"/>
      <c r="AV9" s="438" t="s">
        <v>197</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459</v>
      </c>
      <c r="AS10" s="672"/>
      <c r="AT10" s="672"/>
      <c r="AU10" s="95"/>
      <c r="AV10" s="438" t="s">
        <v>197</v>
      </c>
      <c r="AW10" s="405"/>
    </row>
    <row r="11" spans="2:50"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W11" s="405"/>
    </row>
    <row r="12" spans="2:50" ht="24.75" customHeight="1" thickTop="1" thickBot="1">
      <c r="F12" s="575">
        <f>+ROUND(P12,1)+ROUND(P15,1)+ROUND(P18,1)+ROUND(P24,1)+P27-ROUND(F15,1)</f>
        <v>37.9</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174</v>
      </c>
      <c r="AT13" s="555"/>
      <c r="AU13" s="95">
        <v>0</v>
      </c>
      <c r="AV13" s="44" t="s">
        <v>13</v>
      </c>
      <c r="AW13" s="405"/>
    </row>
    <row r="14" spans="2:50"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554" t="s">
        <v>258</v>
      </c>
      <c r="AT14" s="555"/>
      <c r="AU14" s="95">
        <v>0</v>
      </c>
      <c r="AV14" s="44" t="s">
        <v>34</v>
      </c>
      <c r="AW14" s="405"/>
    </row>
    <row r="15" spans="2:50"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554" t="s">
        <v>176</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R17" s="440"/>
      <c r="AS17" s="441" t="str">
        <f>IF(SUM(AU18:AU21)&gt;AS24,"下の表は、⑫の内数であるア～エの量が⑫を超えています","")</f>
        <v/>
      </c>
      <c r="AW17" s="405"/>
    </row>
    <row r="18" spans="2:51"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456</v>
      </c>
      <c r="AS18" s="672"/>
      <c r="AT18" s="672"/>
      <c r="AU18" s="95">
        <v>37.9</v>
      </c>
      <c r="AV18" s="438" t="s">
        <v>197</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457</v>
      </c>
      <c r="AS19" s="672"/>
      <c r="AT19" s="672"/>
      <c r="AU19" s="95">
        <v>0</v>
      </c>
      <c r="AV19" s="438" t="s">
        <v>197</v>
      </c>
      <c r="AW19" s="662"/>
      <c r="AX19" s="662" t="s">
        <v>436</v>
      </c>
    </row>
    <row r="20" spans="2:51"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672" t="s">
        <v>458</v>
      </c>
      <c r="AS20" s="672"/>
      <c r="AT20" s="672"/>
      <c r="AU20" s="95">
        <v>0</v>
      </c>
      <c r="AV20" s="438" t="s">
        <v>197</v>
      </c>
      <c r="AW20" s="662"/>
      <c r="AX20" s="662"/>
    </row>
    <row r="21" spans="2:51" ht="25.4"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672" t="s">
        <v>459</v>
      </c>
      <c r="AS21" s="672"/>
      <c r="AT21" s="672"/>
      <c r="AU21" s="95">
        <v>0</v>
      </c>
      <c r="AV21" s="438" t="s">
        <v>197</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51" ht="27" customHeight="1" thickBot="1">
      <c r="B24" s="640" t="s">
        <v>199</v>
      </c>
      <c r="C24" s="641"/>
      <c r="D24" s="629">
        <v>38.1</v>
      </c>
      <c r="E24" s="629"/>
      <c r="F24" s="629"/>
      <c r="G24" s="194" t="s">
        <v>197</v>
      </c>
      <c r="H24" s="607">
        <f>+F12</f>
        <v>37.9</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37.9</v>
      </c>
      <c r="AT24" s="576"/>
      <c r="AU24" s="576"/>
      <c r="AV24" s="52" t="s">
        <v>13</v>
      </c>
      <c r="AW24" s="405"/>
    </row>
    <row r="25" spans="2:51"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51" ht="27" customHeight="1" thickBot="1">
      <c r="B27" s="640" t="s">
        <v>222</v>
      </c>
      <c r="C27" s="641"/>
      <c r="D27" s="629">
        <v>0</v>
      </c>
      <c r="E27" s="629"/>
      <c r="F27" s="629"/>
      <c r="G27" s="194" t="s">
        <v>197</v>
      </c>
      <c r="H27" s="607">
        <f>+Y21</f>
        <v>0</v>
      </c>
      <c r="I27" s="608"/>
      <c r="J27" s="194" t="s">
        <v>197</v>
      </c>
      <c r="M27" s="581"/>
      <c r="P27" s="611">
        <f>+R30+ROUND(R33,1)</f>
        <v>37.9</v>
      </c>
      <c r="Q27" s="612"/>
      <c r="R27" s="612"/>
      <c r="S27" s="612"/>
      <c r="T27" s="44" t="s">
        <v>38</v>
      </c>
      <c r="U27" s="64"/>
      <c r="V27" s="64"/>
      <c r="Y27" s="62" t="s">
        <v>39</v>
      </c>
      <c r="Z27" s="65"/>
      <c r="AH27" s="53"/>
      <c r="AI27" s="53"/>
      <c r="AJ27" s="53"/>
      <c r="AK27" s="53"/>
      <c r="AL27" s="575">
        <f>+AH18+P27</f>
        <v>37.9</v>
      </c>
      <c r="AM27" s="576"/>
      <c r="AN27" s="576"/>
      <c r="AO27" s="576"/>
      <c r="AP27" s="52" t="s">
        <v>13</v>
      </c>
      <c r="AQ27" s="267"/>
      <c r="AR27" s="128"/>
      <c r="AS27" s="561">
        <v>0</v>
      </c>
      <c r="AT27" s="562"/>
      <c r="AU27" s="562"/>
      <c r="AV27" s="52" t="s">
        <v>13</v>
      </c>
      <c r="AW27" s="405"/>
    </row>
    <row r="28" spans="2:51"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37.9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223</v>
      </c>
      <c r="C29" s="641"/>
      <c r="D29" s="629">
        <v>38.1</v>
      </c>
      <c r="E29" s="629"/>
      <c r="F29" s="629"/>
      <c r="G29" s="194" t="s">
        <v>197</v>
      </c>
      <c r="H29" s="607">
        <f>+AL27</f>
        <v>37.9</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51" ht="27" customHeight="1" thickBot="1">
      <c r="B30" s="640" t="s">
        <v>224</v>
      </c>
      <c r="C30" s="641"/>
      <c r="D30" s="629">
        <v>37.700000000000003</v>
      </c>
      <c r="E30" s="629"/>
      <c r="F30" s="629"/>
      <c r="G30" s="194" t="s">
        <v>197</v>
      </c>
      <c r="H30" s="607">
        <f>+AL30</f>
        <v>37.9</v>
      </c>
      <c r="I30" s="608"/>
      <c r="J30" s="194" t="s">
        <v>197</v>
      </c>
      <c r="M30" s="581"/>
      <c r="P30" s="56"/>
      <c r="R30" s="611">
        <f>+ROUND(AA28,1)+ROUND(AA29,1)+ROUND(AA30,1)</f>
        <v>37.9</v>
      </c>
      <c r="S30" s="612"/>
      <c r="T30" s="612"/>
      <c r="U30" s="612"/>
      <c r="V30" s="44" t="s">
        <v>16</v>
      </c>
      <c r="Y30" s="613" t="s">
        <v>185</v>
      </c>
      <c r="Z30" s="614"/>
      <c r="AA30" s="569"/>
      <c r="AB30" s="570"/>
      <c r="AC30" s="570"/>
      <c r="AD30" s="570"/>
      <c r="AE30" s="570"/>
      <c r="AF30" s="44" t="s">
        <v>13</v>
      </c>
      <c r="AL30" s="561">
        <v>37.9</v>
      </c>
      <c r="AM30" s="562"/>
      <c r="AN30" s="562"/>
      <c r="AO30" s="562"/>
      <c r="AP30" s="52" t="s">
        <v>13</v>
      </c>
      <c r="AS30" s="606"/>
      <c r="AT30" s="603"/>
      <c r="AU30" s="603"/>
      <c r="AV30" s="604"/>
      <c r="AW30" s="405"/>
    </row>
    <row r="31" spans="2:51" ht="27" customHeight="1" thickTop="1" thickBot="1">
      <c r="B31" s="640" t="s">
        <v>225</v>
      </c>
      <c r="C31" s="641"/>
      <c r="D31" s="629">
        <v>38.1</v>
      </c>
      <c r="E31" s="629"/>
      <c r="F31" s="629"/>
      <c r="G31" s="194" t="s">
        <v>197</v>
      </c>
      <c r="H31" s="607">
        <f>+AS24</f>
        <v>37.9</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51"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5" customHeight="1" thickBot="1">
      <c r="B35" s="667" t="s">
        <v>452</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453</v>
      </c>
      <c r="C36" s="664"/>
      <c r="D36" s="664"/>
      <c r="E36" s="664"/>
      <c r="F36" s="664"/>
      <c r="G36" s="664"/>
      <c r="H36" s="668">
        <f>IF(SUM(F12,F15)&gt;0,SUM(P12,P21,AH9,AS24,AS27,AS31)/SUM(F12,F15)*100,"")</f>
        <v>100</v>
      </c>
      <c r="I36" s="669"/>
      <c r="J36" s="436" t="s">
        <v>455</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454</v>
      </c>
      <c r="D37" s="666"/>
      <c r="E37" s="666"/>
      <c r="F37" s="666"/>
      <c r="G37" s="666"/>
      <c r="H37" s="670">
        <f>IF(SUM(F12,F15)&gt;0,SUM(P21,AS27,AS31,AU9,AU20)/SUM(F12,F15)*100,"")</f>
        <v>0</v>
      </c>
      <c r="I37" s="671"/>
      <c r="J37" s="437" t="s">
        <v>455</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I33" xr:uid="{00000000-0002-0000-06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7:AU10 AU13:AU15 AU18:AU21 AU27 AU31" xr:uid="{00000000-0002-0000-0600-000002000000}">
      <formula1>D7=ROUND(D7,1)</formula1>
    </dataValidation>
  </dataValidations>
  <pageMargins left="1.3779527559055118" right="0.59055118110236227" top="0.82677165354330717" bottom="0.39370078740157483" header="0.51181102362204722" footer="0"/>
  <pageSetup paperSize="9" scale="57"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4"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飛島建設株式会社　首都圏エリア作業所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4" customHeight="1" thickBot="1">
      <c r="B7" s="563" t="s">
        <v>89</v>
      </c>
      <c r="C7" s="564"/>
      <c r="D7" s="637" t="s">
        <v>207</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4"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29.1</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4"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23.3</v>
      </c>
      <c r="E24" s="629"/>
      <c r="F24" s="629"/>
      <c r="G24" s="194" t="s">
        <v>197</v>
      </c>
      <c r="H24" s="607">
        <f>+F12</f>
        <v>29.1</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29.1</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29.1</v>
      </c>
      <c r="Q27" s="612"/>
      <c r="R27" s="612"/>
      <c r="S27" s="612"/>
      <c r="T27" s="44" t="s">
        <v>38</v>
      </c>
      <c r="U27" s="64"/>
      <c r="V27" s="64"/>
      <c r="Y27" s="62" t="s">
        <v>39</v>
      </c>
      <c r="Z27" s="65"/>
      <c r="AH27" s="53"/>
      <c r="AI27" s="53"/>
      <c r="AJ27" s="53"/>
      <c r="AK27" s="53"/>
      <c r="AL27" s="575">
        <f>+AH18+P27</f>
        <v>29.1</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29.1</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23.3</v>
      </c>
      <c r="E29" s="629"/>
      <c r="F29" s="629"/>
      <c r="G29" s="194" t="s">
        <v>197</v>
      </c>
      <c r="H29" s="607">
        <f>+AL27</f>
        <v>29.1</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23.3</v>
      </c>
      <c r="E30" s="629"/>
      <c r="F30" s="629"/>
      <c r="G30" s="194" t="s">
        <v>197</v>
      </c>
      <c r="H30" s="607">
        <f>+AL30</f>
        <v>29.1</v>
      </c>
      <c r="I30" s="608"/>
      <c r="J30" s="194" t="s">
        <v>197</v>
      </c>
      <c r="M30" s="581"/>
      <c r="P30" s="56"/>
      <c r="R30" s="611">
        <f>+ROUND(AA28,1)+ROUND(AA29,1)+ROUND(AA30,1)</f>
        <v>29.1</v>
      </c>
      <c r="S30" s="612"/>
      <c r="T30" s="612"/>
      <c r="U30" s="612"/>
      <c r="V30" s="44" t="s">
        <v>16</v>
      </c>
      <c r="Y30" s="613" t="s">
        <v>185</v>
      </c>
      <c r="Z30" s="614"/>
      <c r="AA30" s="569"/>
      <c r="AB30" s="570"/>
      <c r="AC30" s="570"/>
      <c r="AD30" s="570"/>
      <c r="AE30" s="570"/>
      <c r="AF30" s="44" t="s">
        <v>13</v>
      </c>
      <c r="AL30" s="561">
        <v>29.1</v>
      </c>
      <c r="AM30" s="562"/>
      <c r="AN30" s="562"/>
      <c r="AO30" s="562"/>
      <c r="AP30" s="52" t="s">
        <v>13</v>
      </c>
      <c r="AS30" s="606"/>
      <c r="AT30" s="603"/>
      <c r="AU30" s="603"/>
      <c r="AV30" s="604"/>
      <c r="AW30" s="405"/>
    </row>
    <row r="31" spans="2:49" ht="27" customHeight="1" thickTop="1" thickBot="1">
      <c r="B31" s="640" t="s">
        <v>225</v>
      </c>
      <c r="C31" s="641"/>
      <c r="D31" s="629">
        <v>23.3</v>
      </c>
      <c r="E31" s="629"/>
      <c r="F31" s="629"/>
      <c r="G31" s="194" t="s">
        <v>197</v>
      </c>
      <c r="H31" s="607">
        <f>+AS24</f>
        <v>29.1</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I33" xr:uid="{00000000-0002-0000-07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7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4"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飛島建設株式会社　首都圏エリア作業所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4" customHeight="1" thickBot="1">
      <c r="B7" s="563" t="s">
        <v>89</v>
      </c>
      <c r="C7" s="564"/>
      <c r="D7" s="637" t="s">
        <v>208</v>
      </c>
      <c r="E7" s="638"/>
      <c r="F7" s="638"/>
      <c r="G7" s="638"/>
      <c r="H7" s="638"/>
      <c r="I7" s="639"/>
      <c r="J7" s="143"/>
      <c r="K7" s="53"/>
      <c r="L7" s="156"/>
      <c r="M7" s="680" t="s">
        <v>226</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4"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104.5</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4"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124.2</v>
      </c>
      <c r="E24" s="629"/>
      <c r="F24" s="629"/>
      <c r="G24" s="194" t="s">
        <v>197</v>
      </c>
      <c r="H24" s="607">
        <f>+F12</f>
        <v>104.5</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104.5</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104.5</v>
      </c>
      <c r="Q27" s="612"/>
      <c r="R27" s="612"/>
      <c r="S27" s="612"/>
      <c r="T27" s="44" t="s">
        <v>38</v>
      </c>
      <c r="U27" s="64"/>
      <c r="V27" s="64"/>
      <c r="Y27" s="62" t="s">
        <v>39</v>
      </c>
      <c r="Z27" s="65"/>
      <c r="AH27" s="53"/>
      <c r="AI27" s="53"/>
      <c r="AJ27" s="53"/>
      <c r="AK27" s="53"/>
      <c r="AL27" s="575">
        <f>+AH18+P27</f>
        <v>104.5</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104.5</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124.2</v>
      </c>
      <c r="E29" s="629"/>
      <c r="F29" s="629"/>
      <c r="G29" s="194" t="s">
        <v>197</v>
      </c>
      <c r="H29" s="607">
        <f>+AL27</f>
        <v>104.5</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115.6</v>
      </c>
      <c r="E30" s="629"/>
      <c r="F30" s="629"/>
      <c r="G30" s="194" t="s">
        <v>197</v>
      </c>
      <c r="H30" s="607">
        <f>+AL30</f>
        <v>103.2</v>
      </c>
      <c r="I30" s="608"/>
      <c r="J30" s="194" t="s">
        <v>197</v>
      </c>
      <c r="M30" s="581"/>
      <c r="P30" s="56"/>
      <c r="R30" s="611">
        <f>+ROUND(AA28,1)+ROUND(AA29,1)+ROUND(AA30,1)</f>
        <v>104.5</v>
      </c>
      <c r="S30" s="612"/>
      <c r="T30" s="612"/>
      <c r="U30" s="612"/>
      <c r="V30" s="44" t="s">
        <v>16</v>
      </c>
      <c r="Y30" s="613" t="s">
        <v>185</v>
      </c>
      <c r="Z30" s="614"/>
      <c r="AA30" s="569"/>
      <c r="AB30" s="570"/>
      <c r="AC30" s="570"/>
      <c r="AD30" s="570"/>
      <c r="AE30" s="570"/>
      <c r="AF30" s="44" t="s">
        <v>13</v>
      </c>
      <c r="AL30" s="561">
        <v>103.2</v>
      </c>
      <c r="AM30" s="562"/>
      <c r="AN30" s="562"/>
      <c r="AO30" s="562"/>
      <c r="AP30" s="52" t="s">
        <v>13</v>
      </c>
      <c r="AS30" s="606"/>
      <c r="AT30" s="603"/>
      <c r="AU30" s="603"/>
      <c r="AV30" s="604"/>
      <c r="AW30" s="405"/>
    </row>
    <row r="31" spans="2:49" ht="27" customHeight="1" thickTop="1" thickBot="1">
      <c r="B31" s="640" t="s">
        <v>225</v>
      </c>
      <c r="C31" s="641"/>
      <c r="D31" s="629">
        <v>124.2</v>
      </c>
      <c r="E31" s="629"/>
      <c r="F31" s="629"/>
      <c r="G31" s="194" t="s">
        <v>197</v>
      </c>
      <c r="H31" s="607">
        <f>+AS24</f>
        <v>104.5</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I33" xr:uid="{00000000-0002-0000-08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8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Props1.xml><?xml version="1.0" encoding="utf-8"?>
<ds:datastoreItem xmlns:ds="http://schemas.openxmlformats.org/officeDocument/2006/customXml" ds:itemID="{599AFBDA-4373-4794-917D-28E4BC83E7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ADE8DA-AFDD-4B73-8689-725977A511C5}">
  <ds:schemaRefs>
    <ds:schemaRef ds:uri="http://schemas.microsoft.com/sharepoint/v3/contenttype/forms"/>
  </ds:schemaRefs>
</ds:datastoreItem>
</file>

<file path=customXml/itemProps3.xml><?xml version="1.0" encoding="utf-8"?>
<ds:datastoreItem xmlns:ds="http://schemas.openxmlformats.org/officeDocument/2006/customXml" ds:itemID="{89ED4468-1AC3-4BC1-AC2F-C89A07789559}">
  <ds:schemaRefs>
    <ds:schemaRef ds:uri="http://schemas.microsoft.com/office/2006/metadata/properties"/>
    <ds:schemaRef ds:uri="http://schemas.microsoft.com/office/infopath/2007/PartnerControls"/>
    <ds:schemaRef ds:uri="63e6e87a-b27b-422c-8f64-d6f13eb1c650"/>
    <ds:schemaRef ds:uri="aed7db77-9caa-41da-927d-4c9a2575fa3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2025-06-27T06:28:14Z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2025-04-05T15:46:24Z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7c016e5e-8945-49c2-ab95-e6e7758ae729</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