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CA068407-DA85-4E1D-98DB-3A96296955C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920" yWindow="-1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V54" i="94"/>
  <c r="R54" i="94"/>
  <c r="Q54" i="94"/>
  <c r="Z53" i="94"/>
  <c r="Y53" i="94"/>
  <c r="U53" i="94"/>
  <c r="Q53" i="94"/>
  <c r="O53" i="94"/>
  <c r="W52" i="94"/>
  <c r="O52" i="94"/>
  <c r="Y51" i="94"/>
  <c r="W51" i="94"/>
  <c r="U51" i="94"/>
  <c r="Q51" i="94"/>
  <c r="N51" i="94"/>
  <c r="M51" i="94"/>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J46" i="94"/>
  <c r="I46" i="94"/>
  <c r="H46" i="94"/>
  <c r="G46" i="94"/>
  <c r="AA46" i="94" s="1"/>
  <c r="K228" i="95" s="1"/>
  <c r="K204" i="98" s="1"/>
  <c r="Y45" i="94"/>
  <c r="X45" i="94"/>
  <c r="T45" i="94"/>
  <c r="P45" i="94"/>
  <c r="N45" i="94"/>
  <c r="M45" i="94"/>
  <c r="Z44" i="94"/>
  <c r="Y44" i="94"/>
  <c r="X44" i="94"/>
  <c r="W44" i="94"/>
  <c r="V44" i="94"/>
  <c r="U44" i="94"/>
  <c r="T44" i="94"/>
  <c r="S44" i="94"/>
  <c r="R44" i="94"/>
  <c r="Q44" i="94"/>
  <c r="P44" i="94"/>
  <c r="O44" i="94"/>
  <c r="N44" i="94"/>
  <c r="M44" i="94"/>
  <c r="L44" i="94"/>
  <c r="K44" i="94"/>
  <c r="J44" i="94"/>
  <c r="I44" i="94"/>
  <c r="AA44" i="94" s="1"/>
  <c r="K226" i="95" s="1"/>
  <c r="K202" i="98" s="1"/>
  <c r="H44" i="94"/>
  <c r="G44" i="94"/>
  <c r="Z42" i="94"/>
  <c r="Y42" i="94"/>
  <c r="X42" i="94"/>
  <c r="W42" i="94"/>
  <c r="V42" i="94"/>
  <c r="U42" i="94"/>
  <c r="U37" i="94" s="1"/>
  <c r="U19" i="94" s="1"/>
  <c r="T42" i="94"/>
  <c r="S42" i="94"/>
  <c r="R42" i="94"/>
  <c r="Q42" i="94"/>
  <c r="P42" i="94"/>
  <c r="O42" i="94"/>
  <c r="N42" i="94"/>
  <c r="M42" i="94"/>
  <c r="M37" i="94" s="1"/>
  <c r="M19" i="94" s="1"/>
  <c r="L42" i="94"/>
  <c r="K42" i="94"/>
  <c r="J42" i="94"/>
  <c r="I42" i="94"/>
  <c r="H42" i="94"/>
  <c r="AA42" i="94" s="1"/>
  <c r="G42" i="94"/>
  <c r="Z41" i="94"/>
  <c r="Y41" i="94"/>
  <c r="X41" i="94"/>
  <c r="W41" i="94"/>
  <c r="V41" i="94"/>
  <c r="U41" i="94"/>
  <c r="T41" i="94"/>
  <c r="S41" i="94"/>
  <c r="R41" i="94"/>
  <c r="Q41" i="94"/>
  <c r="P41" i="94"/>
  <c r="O41" i="94"/>
  <c r="N41" i="94"/>
  <c r="M41" i="94"/>
  <c r="L41" i="94"/>
  <c r="K41" i="94"/>
  <c r="J41" i="94"/>
  <c r="I41" i="94"/>
  <c r="H41" i="94"/>
  <c r="H38" i="94" s="1"/>
  <c r="H37" i="94" s="1"/>
  <c r="H19" i="94" s="1"/>
  <c r="G41" i="94"/>
  <c r="Z40" i="94"/>
  <c r="Y40" i="94"/>
  <c r="Y38" i="94" s="1"/>
  <c r="Y37" i="94" s="1"/>
  <c r="Y19" i="94" s="1"/>
  <c r="X40" i="94"/>
  <c r="W40" i="94"/>
  <c r="V40" i="94"/>
  <c r="U40" i="94"/>
  <c r="T40" i="94"/>
  <c r="S40" i="94"/>
  <c r="R40" i="94"/>
  <c r="Q40" i="94"/>
  <c r="Q38" i="94" s="1"/>
  <c r="Q37" i="94" s="1"/>
  <c r="Q19" i="94" s="1"/>
  <c r="P40" i="94"/>
  <c r="O40" i="94"/>
  <c r="N40" i="94"/>
  <c r="M40" i="94"/>
  <c r="L40" i="94"/>
  <c r="K40" i="94"/>
  <c r="J40" i="94"/>
  <c r="I40" i="94"/>
  <c r="I38" i="94" s="1"/>
  <c r="I37" i="94" s="1"/>
  <c r="I19" i="94" s="1"/>
  <c r="H40" i="94"/>
  <c r="G40" i="94"/>
  <c r="AA40" i="94" s="1"/>
  <c r="AA39" i="94"/>
  <c r="Z39" i="94"/>
  <c r="Y39" i="94"/>
  <c r="X39" i="94"/>
  <c r="W39" i="94"/>
  <c r="V39" i="94"/>
  <c r="U39" i="94"/>
  <c r="T39" i="94"/>
  <c r="T38" i="94" s="1"/>
  <c r="T37" i="94" s="1"/>
  <c r="T19" i="94" s="1"/>
  <c r="S39" i="94"/>
  <c r="S38" i="94" s="1"/>
  <c r="S37" i="94" s="1"/>
  <c r="S19" i="94" s="1"/>
  <c r="R39" i="94"/>
  <c r="Q39" i="94"/>
  <c r="P39" i="94"/>
  <c r="O39" i="94"/>
  <c r="O38" i="94" s="1"/>
  <c r="O37" i="94" s="1"/>
  <c r="O19" i="94" s="1"/>
  <c r="N39" i="94"/>
  <c r="M39" i="94"/>
  <c r="L39" i="94"/>
  <c r="K39" i="94"/>
  <c r="K38" i="94" s="1"/>
  <c r="K37" i="94" s="1"/>
  <c r="K19" i="94" s="1"/>
  <c r="J39" i="94"/>
  <c r="I39" i="94"/>
  <c r="H39" i="94"/>
  <c r="G39" i="94"/>
  <c r="X38" i="94"/>
  <c r="W38" i="94"/>
  <c r="W37" i="94" s="1"/>
  <c r="W19" i="94" s="1"/>
  <c r="U38" i="94"/>
  <c r="P38" i="94"/>
  <c r="M38" i="94"/>
  <c r="L38" i="94"/>
  <c r="L37" i="94" s="1"/>
  <c r="L19" i="94" s="1"/>
  <c r="X37" i="94"/>
  <c r="X19" i="94" s="1"/>
  <c r="P37" i="94"/>
  <c r="Z36" i="94"/>
  <c r="Y36" i="94"/>
  <c r="X36" i="94"/>
  <c r="W36" i="94"/>
  <c r="V36" i="94"/>
  <c r="U36" i="94"/>
  <c r="T36" i="94"/>
  <c r="S36" i="94"/>
  <c r="R36" i="94"/>
  <c r="Q36" i="94"/>
  <c r="P36" i="94"/>
  <c r="O36" i="94"/>
  <c r="N36" i="94"/>
  <c r="M36" i="94"/>
  <c r="L36" i="94"/>
  <c r="K36" i="94"/>
  <c r="J36" i="94"/>
  <c r="J31" i="94" s="1"/>
  <c r="I36" i="94"/>
  <c r="H36" i="94"/>
  <c r="G36" i="94"/>
  <c r="AA36" i="94" s="1"/>
  <c r="Z35" i="94"/>
  <c r="Y35" i="94"/>
  <c r="X35" i="94"/>
  <c r="W35" i="94"/>
  <c r="W32" i="94" s="1"/>
  <c r="W31" i="94" s="1"/>
  <c r="W26" i="94" s="1"/>
  <c r="W27" i="94" s="1"/>
  <c r="V35" i="94"/>
  <c r="U35" i="94"/>
  <c r="T35" i="94"/>
  <c r="S35" i="94"/>
  <c r="R35" i="94"/>
  <c r="R32" i="94" s="1"/>
  <c r="R31" i="94" s="1"/>
  <c r="Q35" i="94"/>
  <c r="P35" i="94"/>
  <c r="O35" i="94"/>
  <c r="N35" i="94"/>
  <c r="M35" i="94"/>
  <c r="L35" i="94"/>
  <c r="K35" i="94"/>
  <c r="K32" i="94" s="1"/>
  <c r="K31" i="94" s="1"/>
  <c r="J35" i="94"/>
  <c r="I35" i="94"/>
  <c r="H35" i="94"/>
  <c r="G35" i="94"/>
  <c r="AA35" i="94" s="1"/>
  <c r="Z34" i="94"/>
  <c r="Y34" i="94"/>
  <c r="Y32" i="94" s="1"/>
  <c r="Y31" i="94" s="1"/>
  <c r="X34" i="94"/>
  <c r="W34" i="94"/>
  <c r="V34" i="94"/>
  <c r="U34" i="94"/>
  <c r="T34" i="94"/>
  <c r="S34" i="94"/>
  <c r="R34" i="94"/>
  <c r="Q34" i="94"/>
  <c r="Q32" i="94" s="1"/>
  <c r="Q31" i="94" s="1"/>
  <c r="P34" i="94"/>
  <c r="O34" i="94"/>
  <c r="N34" i="94"/>
  <c r="M34" i="94"/>
  <c r="L34" i="94"/>
  <c r="K34" i="94"/>
  <c r="J34" i="94"/>
  <c r="I34" i="94"/>
  <c r="I32" i="94" s="1"/>
  <c r="I31" i="94" s="1"/>
  <c r="H34" i="94"/>
  <c r="G34" i="94"/>
  <c r="AA34" i="94" s="1"/>
  <c r="Z33" i="94"/>
  <c r="Y33" i="94"/>
  <c r="X33" i="94"/>
  <c r="X32" i="94" s="1"/>
  <c r="X31" i="94" s="1"/>
  <c r="X26" i="94" s="1"/>
  <c r="X27" i="94" s="1"/>
  <c r="W33" i="94"/>
  <c r="V33" i="94"/>
  <c r="V32" i="94" s="1"/>
  <c r="V31" i="94" s="1"/>
  <c r="U33" i="94"/>
  <c r="U32" i="94" s="1"/>
  <c r="U31" i="94" s="1"/>
  <c r="U26" i="94" s="1"/>
  <c r="T33" i="94"/>
  <c r="S33" i="94"/>
  <c r="R33" i="94"/>
  <c r="Q33" i="94"/>
  <c r="P33" i="94"/>
  <c r="P32" i="94" s="1"/>
  <c r="O33" i="94"/>
  <c r="N33" i="94"/>
  <c r="N32" i="94" s="1"/>
  <c r="N31" i="94" s="1"/>
  <c r="M33" i="94"/>
  <c r="M32" i="94" s="1"/>
  <c r="M31" i="94" s="1"/>
  <c r="M26" i="94" s="1"/>
  <c r="L33" i="94"/>
  <c r="K33" i="94"/>
  <c r="J33" i="94"/>
  <c r="I33" i="94"/>
  <c r="H33" i="94"/>
  <c r="H32" i="94" s="1"/>
  <c r="G33" i="94"/>
  <c r="Z32" i="94"/>
  <c r="S32" i="94"/>
  <c r="O32" i="94"/>
  <c r="J32" i="94"/>
  <c r="Z31" i="94"/>
  <c r="S31" i="94"/>
  <c r="P31" i="94"/>
  <c r="P26" i="94" s="1"/>
  <c r="O31" i="94"/>
  <c r="O26" i="94" s="1"/>
  <c r="H31" i="94"/>
  <c r="AA30"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L29" i="94"/>
  <c r="K29" i="94"/>
  <c r="J29" i="94"/>
  <c r="I29" i="94"/>
  <c r="H29" i="94"/>
  <c r="H26" i="94" s="1"/>
  <c r="G29" i="94"/>
  <c r="Z28" i="94"/>
  <c r="Y28" i="94"/>
  <c r="X28" i="94"/>
  <c r="W28" i="94"/>
  <c r="V28" i="94"/>
  <c r="U28" i="94"/>
  <c r="T28" i="94"/>
  <c r="S28" i="94"/>
  <c r="S26" i="94" s="1"/>
  <c r="R28" i="94"/>
  <c r="Q28" i="94"/>
  <c r="P28" i="94"/>
  <c r="O28" i="94"/>
  <c r="N28" i="94"/>
  <c r="M28" i="94"/>
  <c r="L28" i="94"/>
  <c r="K28" i="94"/>
  <c r="K26" i="94" s="1"/>
  <c r="K27" i="94" s="1"/>
  <c r="J28" i="94"/>
  <c r="I28" i="94"/>
  <c r="H28" i="94"/>
  <c r="G28" i="94"/>
  <c r="Z25" i="94"/>
  <c r="Y25" i="94"/>
  <c r="X25" i="94"/>
  <c r="W25" i="94"/>
  <c r="V25" i="94"/>
  <c r="U25" i="94"/>
  <c r="T25" i="94"/>
  <c r="S25" i="94"/>
  <c r="R25" i="94"/>
  <c r="Q25" i="94"/>
  <c r="P25" i="94"/>
  <c r="P19" i="94" s="1"/>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P27" i="94" s="1"/>
  <c r="O23" i="94"/>
  <c r="O27" i="94" s="1"/>
  <c r="N23" i="94"/>
  <c r="M23" i="94"/>
  <c r="L23" i="94"/>
  <c r="K23" i="94"/>
  <c r="J23" i="94"/>
  <c r="I23" i="94"/>
  <c r="H23" i="94"/>
  <c r="H27" i="94" s="1"/>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AA20" i="94" s="1"/>
  <c r="Q18" i="94"/>
  <c r="Z16" i="94"/>
  <c r="V16" i="94"/>
  <c r="T16" i="94"/>
  <c r="S16" i="94"/>
  <c r="N16" i="94"/>
  <c r="M16" i="94"/>
  <c r="L16" i="94"/>
  <c r="I16" i="94"/>
  <c r="H16" i="94"/>
  <c r="Z15" i="94"/>
  <c r="V15" i="94"/>
  <c r="T15" i="94"/>
  <c r="S15" i="94"/>
  <c r="N15" i="94"/>
  <c r="M15" i="94"/>
  <c r="L15" i="94"/>
  <c r="K15" i="94"/>
  <c r="I15" i="94"/>
  <c r="Z14" i="94"/>
  <c r="X14" i="94"/>
  <c r="V14" i="94"/>
  <c r="T14" i="94"/>
  <c r="S14" i="94"/>
  <c r="N14" i="94"/>
  <c r="M14" i="94"/>
  <c r="L14" i="94"/>
  <c r="I14" i="94"/>
  <c r="H14" i="94"/>
  <c r="O11" i="94"/>
  <c r="Y10" i="94"/>
  <c r="O10" i="94"/>
  <c r="Z9" i="94"/>
  <c r="Y9" i="94"/>
  <c r="Y55" i="94" s="1"/>
  <c r="V9" i="94"/>
  <c r="T9" i="94"/>
  <c r="S9" i="94"/>
  <c r="P9" i="94"/>
  <c r="P55" i="94" s="1"/>
  <c r="N9" i="94"/>
  <c r="M9" i="94"/>
  <c r="M55" i="94" s="1"/>
  <c r="L9" i="94"/>
  <c r="I9" i="94"/>
  <c r="H9" i="94"/>
  <c r="P6" i="94"/>
  <c r="C37" i="92"/>
  <c r="C36" i="92"/>
  <c r="C35" i="92"/>
  <c r="C34" i="92"/>
  <c r="AR32" i="92"/>
  <c r="Q30" i="92"/>
  <c r="O27" i="92" s="1"/>
  <c r="AR28" i="92"/>
  <c r="AR24" i="92"/>
  <c r="Z45" i="94" s="1"/>
  <c r="O22" i="92"/>
  <c r="Z51" i="94" s="1"/>
  <c r="AN18" i="92"/>
  <c r="AG18" i="92" s="1"/>
  <c r="F12" i="92"/>
  <c r="AE5" i="92"/>
  <c r="C37" i="83"/>
  <c r="C36" i="83"/>
  <c r="C35" i="83"/>
  <c r="C34" i="83"/>
  <c r="AR32" i="83"/>
  <c r="Y54" i="94" s="1"/>
  <c r="AK31" i="83"/>
  <c r="Y52" i="94" s="1"/>
  <c r="Q30" i="83"/>
  <c r="AR28" i="83"/>
  <c r="O27" i="83"/>
  <c r="AR24" i="83"/>
  <c r="O22" i="83"/>
  <c r="AN18" i="83"/>
  <c r="AG18" i="83" s="1"/>
  <c r="F12" i="83"/>
  <c r="AE5" i="83"/>
  <c r="C37" i="91"/>
  <c r="C36" i="91"/>
  <c r="C35" i="91"/>
  <c r="C34" i="91"/>
  <c r="AR32" i="91"/>
  <c r="X54" i="94" s="1"/>
  <c r="AK31" i="91"/>
  <c r="X52" i="94" s="1"/>
  <c r="Q30" i="91"/>
  <c r="AR28" i="91"/>
  <c r="X53" i="94" s="1"/>
  <c r="O27" i="91"/>
  <c r="F12" i="91" s="1"/>
  <c r="AR24" i="91"/>
  <c r="O22" i="91"/>
  <c r="X51" i="94" s="1"/>
  <c r="AN18" i="91"/>
  <c r="AG18" i="91" s="1"/>
  <c r="X18" i="91" s="1"/>
  <c r="AE5" i="91"/>
  <c r="C37" i="90"/>
  <c r="C36" i="90"/>
  <c r="C35" i="90"/>
  <c r="C34" i="90"/>
  <c r="AR32" i="90"/>
  <c r="W54" i="94" s="1"/>
  <c r="AK31" i="90"/>
  <c r="Q30" i="90"/>
  <c r="O27" i="90" s="1"/>
  <c r="F12" i="90" s="1"/>
  <c r="AR28" i="90"/>
  <c r="W53" i="94" s="1"/>
  <c r="AR24" i="90"/>
  <c r="W45" i="94" s="1"/>
  <c r="O22" i="90"/>
  <c r="AN18" i="90"/>
  <c r="AG18" i="90"/>
  <c r="X18" i="90"/>
  <c r="AE5" i="90"/>
  <c r="C37" i="80"/>
  <c r="C36" i="80"/>
  <c r="C35" i="80"/>
  <c r="C34" i="80"/>
  <c r="AR32" i="80"/>
  <c r="Q30" i="80"/>
  <c r="O27" i="80" s="1"/>
  <c r="F12" i="80" s="1"/>
  <c r="AR28" i="80"/>
  <c r="V53" i="94" s="1"/>
  <c r="AR24" i="80"/>
  <c r="V45" i="94" s="1"/>
  <c r="O22" i="80"/>
  <c r="V51" i="94" s="1"/>
  <c r="AN18" i="80"/>
  <c r="AG18" i="80" s="1"/>
  <c r="AE5" i="80"/>
  <c r="C37" i="82"/>
  <c r="C36" i="82"/>
  <c r="C35" i="82"/>
  <c r="C34" i="82"/>
  <c r="AR32" i="82"/>
  <c r="U54" i="94" s="1"/>
  <c r="AK31" i="82"/>
  <c r="U52" i="94" s="1"/>
  <c r="Q30" i="82"/>
  <c r="AR28" i="82"/>
  <c r="O27" i="82"/>
  <c r="F12" i="82" s="1"/>
  <c r="AR24" i="82"/>
  <c r="U45" i="94" s="1"/>
  <c r="O22" i="82"/>
  <c r="AN18" i="82"/>
  <c r="AG18" i="82" s="1"/>
  <c r="AE5" i="82"/>
  <c r="C37" i="84"/>
  <c r="C36" i="84"/>
  <c r="C35" i="84"/>
  <c r="C34" i="84"/>
  <c r="AR32" i="84"/>
  <c r="T54" i="94" s="1"/>
  <c r="Q30" i="84"/>
  <c r="AR28" i="84"/>
  <c r="T53" i="94" s="1"/>
  <c r="O27" i="84"/>
  <c r="AK27" i="84" s="1"/>
  <c r="AR24" i="84"/>
  <c r="O22" i="84"/>
  <c r="T51" i="94" s="1"/>
  <c r="AN18" i="84"/>
  <c r="AG18" i="84" s="1"/>
  <c r="X18" i="84"/>
  <c r="X21" i="84" s="1"/>
  <c r="O16" i="84"/>
  <c r="T50" i="94" s="1"/>
  <c r="AE5" i="84"/>
  <c r="C37" i="81"/>
  <c r="C36" i="81"/>
  <c r="C35" i="81"/>
  <c r="C34" i="81"/>
  <c r="AR32" i="81"/>
  <c r="S54" i="94" s="1"/>
  <c r="Q30" i="81"/>
  <c r="O27" i="81" s="1"/>
  <c r="F12" i="81" s="1"/>
  <c r="AR28" i="81"/>
  <c r="S53" i="94" s="1"/>
  <c r="AR24" i="81"/>
  <c r="S45" i="94" s="1"/>
  <c r="O22" i="81"/>
  <c r="S51" i="94" s="1"/>
  <c r="X21" i="81"/>
  <c r="AN18" i="81"/>
  <c r="AG18" i="81"/>
  <c r="X18" i="81"/>
  <c r="O16" i="81"/>
  <c r="S50" i="94" s="1"/>
  <c r="AE5" i="81"/>
  <c r="C37" i="79"/>
  <c r="C36" i="79"/>
  <c r="C35" i="79"/>
  <c r="C34" i="79"/>
  <c r="AR32" i="79"/>
  <c r="AK31" i="79"/>
  <c r="R52" i="94" s="1"/>
  <c r="Q30" i="79"/>
  <c r="AR28" i="79"/>
  <c r="R53" i="94" s="1"/>
  <c r="O27" i="79"/>
  <c r="F12" i="79" s="1"/>
  <c r="AR24" i="79"/>
  <c r="R45" i="94" s="1"/>
  <c r="O22" i="79"/>
  <c r="R51" i="94" s="1"/>
  <c r="AN18" i="79"/>
  <c r="AG18" i="79"/>
  <c r="X18" i="79" s="1"/>
  <c r="AE5" i="79"/>
  <c r="C37" i="89"/>
  <c r="C36" i="89"/>
  <c r="C35" i="89"/>
  <c r="C34" i="89"/>
  <c r="AR32" i="89"/>
  <c r="AK31" i="89"/>
  <c r="Q52" i="94" s="1"/>
  <c r="Q30" i="89"/>
  <c r="AR28" i="89"/>
  <c r="AK27" i="89"/>
  <c r="Q43" i="94" s="1"/>
  <c r="O27" i="89"/>
  <c r="AR24" i="89"/>
  <c r="Q45" i="94" s="1"/>
  <c r="O22" i="89"/>
  <c r="AN18" i="89"/>
  <c r="AG18" i="89" s="1"/>
  <c r="X18" i="89" s="1"/>
  <c r="F12" i="89"/>
  <c r="AE5" i="89"/>
  <c r="C37" i="88"/>
  <c r="C36" i="88"/>
  <c r="C35" i="88"/>
  <c r="C34" i="88"/>
  <c r="AR32" i="88"/>
  <c r="P54" i="94" s="1"/>
  <c r="AK31" i="88"/>
  <c r="P52" i="94" s="1"/>
  <c r="Q30" i="88"/>
  <c r="AR28" i="88"/>
  <c r="P53" i="94" s="1"/>
  <c r="O27" i="88"/>
  <c r="AR24" i="88"/>
  <c r="O22" i="88"/>
  <c r="P51" i="94" s="1"/>
  <c r="AN18" i="88"/>
  <c r="AG18" i="88" s="1"/>
  <c r="F12" i="88"/>
  <c r="AE5" i="88"/>
  <c r="C37" i="87"/>
  <c r="C36" i="87"/>
  <c r="C35" i="87"/>
  <c r="C34" i="87"/>
  <c r="AR32" i="87"/>
  <c r="O54" i="94" s="1"/>
  <c r="AK31" i="87"/>
  <c r="Q30" i="87"/>
  <c r="O27" i="87" s="1"/>
  <c r="AR28" i="87"/>
  <c r="AR24" i="87"/>
  <c r="O45" i="94" s="1"/>
  <c r="O22" i="87"/>
  <c r="O51" i="94" s="1"/>
  <c r="AN18" i="87"/>
  <c r="AG18" i="87" s="1"/>
  <c r="F12" i="87"/>
  <c r="AE5" i="87"/>
  <c r="C37" i="86"/>
  <c r="C36" i="86"/>
  <c r="C35" i="86"/>
  <c r="C34" i="86"/>
  <c r="AR32" i="86"/>
  <c r="N54" i="94" s="1"/>
  <c r="Q30" i="86"/>
  <c r="AR28" i="86"/>
  <c r="N53" i="94" s="1"/>
  <c r="O27" i="86"/>
  <c r="AR24" i="86"/>
  <c r="O22" i="86"/>
  <c r="AN18" i="86"/>
  <c r="AG18" i="86" s="1"/>
  <c r="F12" i="86"/>
  <c r="AE5" i="86"/>
  <c r="C37" i="85"/>
  <c r="C36" i="85"/>
  <c r="C35" i="85"/>
  <c r="C34" i="85"/>
  <c r="AR32" i="85"/>
  <c r="M54" i="94" s="1"/>
  <c r="Q30" i="85"/>
  <c r="O27" i="85" s="1"/>
  <c r="F12" i="85" s="1"/>
  <c r="AR28" i="85"/>
  <c r="M53" i="94" s="1"/>
  <c r="AK27" i="85"/>
  <c r="AR24" i="85"/>
  <c r="O22" i="85"/>
  <c r="AN18" i="85"/>
  <c r="AG18" i="85" s="1"/>
  <c r="X18" i="85" s="1"/>
  <c r="X21" i="85" s="1"/>
  <c r="O16" i="85"/>
  <c r="M50" i="94" s="1"/>
  <c r="AE5" i="85"/>
  <c r="C37" i="78"/>
  <c r="C36" i="78"/>
  <c r="C35" i="78"/>
  <c r="C34" i="78"/>
  <c r="AR32" i="78"/>
  <c r="L54" i="94" s="1"/>
  <c r="Q30" i="78"/>
  <c r="O27" i="78" s="1"/>
  <c r="F12" i="78" s="1"/>
  <c r="AR28" i="78"/>
  <c r="L53" i="94" s="1"/>
  <c r="AR24" i="78"/>
  <c r="L45" i="94" s="1"/>
  <c r="O22" i="78"/>
  <c r="L51" i="94" s="1"/>
  <c r="AN18" i="78"/>
  <c r="AG18" i="78" s="1"/>
  <c r="AE5" i="78"/>
  <c r="C37" i="77"/>
  <c r="C36" i="77"/>
  <c r="C35" i="77"/>
  <c r="C34" i="77"/>
  <c r="AR32" i="77"/>
  <c r="K54" i="94" s="1"/>
  <c r="AK31" i="77"/>
  <c r="K52" i="94" s="1"/>
  <c r="Q30" i="77"/>
  <c r="O27" i="77" s="1"/>
  <c r="F12" i="77" s="1"/>
  <c r="AR28" i="77"/>
  <c r="K53" i="94" s="1"/>
  <c r="AR24" i="77"/>
  <c r="K45" i="94" s="1"/>
  <c r="O22" i="77"/>
  <c r="K51" i="94" s="1"/>
  <c r="AN18" i="77"/>
  <c r="AG18" i="77"/>
  <c r="AE5" i="77"/>
  <c r="C37" i="76"/>
  <c r="C36" i="76"/>
  <c r="C35" i="76"/>
  <c r="C34" i="76"/>
  <c r="AR32" i="76"/>
  <c r="J54" i="94" s="1"/>
  <c r="AK31" i="76"/>
  <c r="J52" i="94" s="1"/>
  <c r="Q30" i="76"/>
  <c r="AR28" i="76"/>
  <c r="J53" i="94" s="1"/>
  <c r="O27" i="76"/>
  <c r="AK27" i="76" s="1"/>
  <c r="J43" i="94" s="1"/>
  <c r="AR24" i="76"/>
  <c r="J45" i="94" s="1"/>
  <c r="O22" i="76"/>
  <c r="J51" i="94" s="1"/>
  <c r="AN18" i="76"/>
  <c r="AG18" i="76"/>
  <c r="X18" i="76" s="1"/>
  <c r="AE5" i="76"/>
  <c r="C37" i="75"/>
  <c r="C36" i="75"/>
  <c r="C35" i="75"/>
  <c r="C34" i="75"/>
  <c r="AR32" i="75"/>
  <c r="I54" i="94" s="1"/>
  <c r="Q30" i="75"/>
  <c r="AR28" i="75"/>
  <c r="I53" i="94" s="1"/>
  <c r="AK27" i="75"/>
  <c r="I43" i="94" s="1"/>
  <c r="O27" i="75"/>
  <c r="AR24" i="75"/>
  <c r="I45" i="94" s="1"/>
  <c r="O22" i="75"/>
  <c r="I51" i="94" s="1"/>
  <c r="X21" i="75"/>
  <c r="AN18" i="75"/>
  <c r="AG18" i="75"/>
  <c r="X18" i="75" s="1"/>
  <c r="O16" i="75" s="1"/>
  <c r="I50" i="94" s="1"/>
  <c r="F12" i="75"/>
  <c r="AE5" i="75"/>
  <c r="C37" i="74"/>
  <c r="C36" i="74"/>
  <c r="C35" i="74"/>
  <c r="C34" i="74"/>
  <c r="AR32" i="74"/>
  <c r="H54" i="94" s="1"/>
  <c r="AK31" i="74"/>
  <c r="H52" i="94" s="1"/>
  <c r="Q30" i="74"/>
  <c r="O27" i="74" s="1"/>
  <c r="F12" i="74" s="1"/>
  <c r="AR28" i="74"/>
  <c r="H53" i="94" s="1"/>
  <c r="AR24" i="74"/>
  <c r="H45" i="94" s="1"/>
  <c r="O22" i="74"/>
  <c r="H51" i="94" s="1"/>
  <c r="AN18" i="74"/>
  <c r="AG18" i="74"/>
  <c r="AK27" i="74" s="1"/>
  <c r="H43" i="94" s="1"/>
  <c r="X18" i="74"/>
  <c r="AE5" i="74"/>
  <c r="C37" i="2"/>
  <c r="C36" i="2"/>
  <c r="C35" i="2"/>
  <c r="C34" i="2"/>
  <c r="AR32" i="2"/>
  <c r="G54" i="94" s="1"/>
  <c r="AK31" i="2"/>
  <c r="G52" i="94" s="1"/>
  <c r="Q30" i="2"/>
  <c r="AR28" i="2"/>
  <c r="G53" i="94" s="1"/>
  <c r="O27" i="2"/>
  <c r="AR24" i="2"/>
  <c r="G45" i="94" s="1"/>
  <c r="O22" i="2"/>
  <c r="G51" i="94" s="1"/>
  <c r="AN18" i="2"/>
  <c r="AG18" i="2"/>
  <c r="X18" i="2" s="1"/>
  <c r="F12" i="2"/>
  <c r="AE5" i="2"/>
  <c r="K169" i="95"/>
  <c r="K145" i="98" s="1"/>
  <c r="A29" i="95"/>
  <c r="W13" i="94" l="1"/>
  <c r="W17" i="94"/>
  <c r="W9" i="94"/>
  <c r="W55" i="94" s="1"/>
  <c r="W14" i="94"/>
  <c r="W12" i="94"/>
  <c r="W11" i="94"/>
  <c r="W10" i="94"/>
  <c r="W16" i="94"/>
  <c r="W18" i="94"/>
  <c r="W15" i="94"/>
  <c r="M43" i="94"/>
  <c r="AK31" i="85"/>
  <c r="M52" i="94" s="1"/>
  <c r="X18" i="87"/>
  <c r="AK27" i="87"/>
  <c r="O43" i="94" s="1"/>
  <c r="AK27" i="92"/>
  <c r="X18" i="92"/>
  <c r="P16" i="94"/>
  <c r="P12" i="94"/>
  <c r="P18" i="94"/>
  <c r="P17" i="94"/>
  <c r="P14" i="94"/>
  <c r="P11" i="94"/>
  <c r="P15" i="94"/>
  <c r="P10" i="94"/>
  <c r="I11" i="94"/>
  <c r="I10" i="94"/>
  <c r="I13" i="94"/>
  <c r="I12" i="94"/>
  <c r="I18" i="94"/>
  <c r="I17" i="94"/>
  <c r="I55" i="94"/>
  <c r="Q11" i="94"/>
  <c r="Q15" i="94"/>
  <c r="Q16" i="94"/>
  <c r="Q12" i="94"/>
  <c r="Q9" i="94"/>
  <c r="Q55" i="94" s="1"/>
  <c r="Q14" i="94"/>
  <c r="Q10" i="94"/>
  <c r="Q13" i="94"/>
  <c r="Y11" i="94"/>
  <c r="Y15" i="94"/>
  <c r="Y13" i="94"/>
  <c r="Y12" i="94"/>
  <c r="Y18" i="94"/>
  <c r="Y17" i="94"/>
  <c r="Y16" i="94"/>
  <c r="Y14" i="94"/>
  <c r="X21" i="2"/>
  <c r="O16" i="2"/>
  <c r="G50" i="94" s="1"/>
  <c r="X18" i="78"/>
  <c r="AK27" i="78"/>
  <c r="X18" i="86"/>
  <c r="AK27" i="86"/>
  <c r="AK27" i="80"/>
  <c r="X18" i="80"/>
  <c r="X18" i="83"/>
  <c r="AK27" i="83"/>
  <c r="Y43" i="94" s="1"/>
  <c r="X16" i="94"/>
  <c r="X12" i="94"/>
  <c r="X11" i="94"/>
  <c r="X10" i="94"/>
  <c r="X9" i="94"/>
  <c r="X55" i="94" s="1"/>
  <c r="X13" i="94"/>
  <c r="X18" i="94"/>
  <c r="X17" i="94"/>
  <c r="X15" i="94"/>
  <c r="I26" i="94"/>
  <c r="I27" i="94" s="1"/>
  <c r="O13" i="94"/>
  <c r="O17" i="94"/>
  <c r="O9" i="94"/>
  <c r="O55" i="94" s="1"/>
  <c r="O18" i="94"/>
  <c r="O16" i="94"/>
  <c r="O15" i="94"/>
  <c r="AA45" i="94"/>
  <c r="K227" i="95" s="1"/>
  <c r="K203" i="98" s="1"/>
  <c r="X18" i="77"/>
  <c r="AK27" i="77"/>
  <c r="K43" i="94" s="1"/>
  <c r="O16" i="89"/>
  <c r="Q50" i="94" s="1"/>
  <c r="X21" i="89"/>
  <c r="AK31" i="84"/>
  <c r="T52" i="94" s="1"/>
  <c r="T43" i="94"/>
  <c r="O12" i="94"/>
  <c r="S27" i="94"/>
  <c r="L12" i="94"/>
  <c r="L11" i="94"/>
  <c r="L10" i="94"/>
  <c r="L13" i="94"/>
  <c r="L18" i="94"/>
  <c r="L17" i="94"/>
  <c r="H12" i="94"/>
  <c r="H15" i="94"/>
  <c r="H17" i="94"/>
  <c r="H11" i="94"/>
  <c r="H10" i="94"/>
  <c r="H13" i="94"/>
  <c r="H18" i="94"/>
  <c r="F12" i="76"/>
  <c r="X21" i="91"/>
  <c r="O16" i="91"/>
  <c r="X50" i="94" s="1"/>
  <c r="O14" i="94"/>
  <c r="M11" i="94"/>
  <c r="M10" i="94"/>
  <c r="M13" i="94"/>
  <c r="M12" i="94"/>
  <c r="M18" i="94"/>
  <c r="M17" i="94"/>
  <c r="U15" i="94"/>
  <c r="U11" i="94"/>
  <c r="U14" i="94"/>
  <c r="U10" i="94"/>
  <c r="U9" i="94"/>
  <c r="U55" i="94" s="1"/>
  <c r="U13" i="94"/>
  <c r="U12" i="94"/>
  <c r="U18" i="94"/>
  <c r="U17" i="94"/>
  <c r="U16" i="94"/>
  <c r="O16" i="74"/>
  <c r="H50" i="94" s="1"/>
  <c r="X21" i="74"/>
  <c r="X18" i="88"/>
  <c r="AK27" i="88"/>
  <c r="P43" i="94" s="1"/>
  <c r="X18" i="82"/>
  <c r="AK27" i="82"/>
  <c r="U43" i="94" s="1"/>
  <c r="O16" i="90"/>
  <c r="W50" i="94" s="1"/>
  <c r="X21" i="90"/>
  <c r="P13" i="94"/>
  <c r="Q26" i="94"/>
  <c r="Y26" i="94"/>
  <c r="Y27" i="94" s="1"/>
  <c r="K17" i="94"/>
  <c r="K9" i="94"/>
  <c r="K55" i="94" s="1"/>
  <c r="K13" i="94"/>
  <c r="K12" i="94"/>
  <c r="K11" i="94"/>
  <c r="K10" i="94"/>
  <c r="K14" i="94"/>
  <c r="K18" i="94"/>
  <c r="K16" i="94"/>
  <c r="S17" i="94"/>
  <c r="S13" i="94"/>
  <c r="S12" i="94"/>
  <c r="S11" i="94"/>
  <c r="S10" i="94"/>
  <c r="S55" i="94"/>
  <c r="S18" i="94"/>
  <c r="O16" i="79"/>
  <c r="R50" i="94" s="1"/>
  <c r="X21" i="79"/>
  <c r="X21" i="76"/>
  <c r="O16" i="76"/>
  <c r="J50" i="94" s="1"/>
  <c r="AK27" i="90"/>
  <c r="W43" i="94" s="1"/>
  <c r="Q17" i="94"/>
  <c r="T12" i="94"/>
  <c r="T11" i="94"/>
  <c r="T10" i="94"/>
  <c r="T13" i="94"/>
  <c r="T18" i="94"/>
  <c r="T17" i="94"/>
  <c r="AA28" i="94"/>
  <c r="AA29" i="94"/>
  <c r="K195" i="95" s="1"/>
  <c r="K171" i="98" s="1"/>
  <c r="AK27" i="2"/>
  <c r="G43" i="94" s="1"/>
  <c r="AK27" i="91"/>
  <c r="X43" i="94" s="1"/>
  <c r="H55" i="94"/>
  <c r="AA23" i="94"/>
  <c r="G32" i="94"/>
  <c r="AA33" i="94"/>
  <c r="N26" i="94"/>
  <c r="N27" i="94" s="1"/>
  <c r="V26" i="94"/>
  <c r="V27" i="94" s="1"/>
  <c r="N38" i="94"/>
  <c r="N37" i="94" s="1"/>
  <c r="N19" i="94" s="1"/>
  <c r="V38" i="94"/>
  <c r="V37" i="94" s="1"/>
  <c r="V19" i="94" s="1"/>
  <c r="AK27" i="81"/>
  <c r="T55" i="94"/>
  <c r="M27" i="94"/>
  <c r="U27" i="94"/>
  <c r="G38" i="94"/>
  <c r="Q27" i="94"/>
  <c r="AK27" i="79"/>
  <c r="R43" i="94" s="1"/>
  <c r="L55" i="94"/>
  <c r="AA21" i="94"/>
  <c r="K145" i="95" s="1"/>
  <c r="K121" i="98" s="1"/>
  <c r="AA41" i="94"/>
  <c r="AK31" i="75"/>
  <c r="I52" i="94" s="1"/>
  <c r="F12" i="84"/>
  <c r="J26" i="94"/>
  <c r="J27" i="94" s="1"/>
  <c r="R26" i="94"/>
  <c r="R27" i="94" s="1"/>
  <c r="Z26" i="94"/>
  <c r="Z27" i="94" s="1"/>
  <c r="L32" i="94"/>
  <c r="L31" i="94" s="1"/>
  <c r="L26" i="94" s="1"/>
  <c r="L27" i="94" s="1"/>
  <c r="T32" i="94"/>
  <c r="T31" i="94" s="1"/>
  <c r="T26" i="94" s="1"/>
  <c r="T27" i="94" s="1"/>
  <c r="J38" i="94"/>
  <c r="J37" i="94" s="1"/>
  <c r="J19" i="94" s="1"/>
  <c r="R38" i="94"/>
  <c r="R37" i="94" s="1"/>
  <c r="R19" i="94" s="1"/>
  <c r="Z38" i="94"/>
  <c r="Z37" i="94" s="1"/>
  <c r="Z19" i="94" s="1"/>
  <c r="N18" i="94" l="1"/>
  <c r="N10" i="94"/>
  <c r="N13" i="94"/>
  <c r="N12" i="94"/>
  <c r="N11" i="94"/>
  <c r="N17" i="94"/>
  <c r="O16" i="88"/>
  <c r="P50" i="94" s="1"/>
  <c r="X21" i="88"/>
  <c r="N43" i="94"/>
  <c r="AK31" i="86"/>
  <c r="N52" i="94" s="1"/>
  <c r="O16" i="86"/>
  <c r="N50" i="94" s="1"/>
  <c r="X21" i="86"/>
  <c r="X21" i="87"/>
  <c r="O16" i="87"/>
  <c r="O50" i="94" s="1"/>
  <c r="Z18" i="94"/>
  <c r="Z10" i="94"/>
  <c r="Z17" i="94"/>
  <c r="Z13" i="94"/>
  <c r="Z12" i="94"/>
  <c r="Z11" i="94"/>
  <c r="G37" i="94"/>
  <c r="AA38" i="94"/>
  <c r="Z55" i="94"/>
  <c r="AK31" i="78"/>
  <c r="L52" i="94" s="1"/>
  <c r="L43" i="94"/>
  <c r="AA43" i="94" s="1"/>
  <c r="K225" i="95" s="1"/>
  <c r="K201" i="98" s="1"/>
  <c r="V18" i="94"/>
  <c r="V10" i="94"/>
  <c r="V13" i="94"/>
  <c r="V12" i="94"/>
  <c r="V11" i="94"/>
  <c r="V17" i="94"/>
  <c r="AK31" i="80"/>
  <c r="V52" i="94" s="1"/>
  <c r="V43" i="94"/>
  <c r="X21" i="78"/>
  <c r="O16" i="78"/>
  <c r="L50" i="94" s="1"/>
  <c r="O16" i="77"/>
  <c r="K50" i="94" s="1"/>
  <c r="X21" i="77"/>
  <c r="G31" i="94"/>
  <c r="AA32" i="94"/>
  <c r="AK31" i="92"/>
  <c r="Z52" i="94" s="1"/>
  <c r="Z43" i="94"/>
  <c r="J14" i="94"/>
  <c r="J18" i="94"/>
  <c r="J10" i="94"/>
  <c r="J15" i="94"/>
  <c r="J13" i="94"/>
  <c r="J12" i="94"/>
  <c r="J11" i="94"/>
  <c r="J9" i="94"/>
  <c r="J55" i="94" s="1"/>
  <c r="J17" i="94"/>
  <c r="J16" i="94"/>
  <c r="V55" i="94"/>
  <c r="O16" i="83"/>
  <c r="Y50" i="94" s="1"/>
  <c r="X21" i="83"/>
  <c r="N55" i="94"/>
  <c r="R14" i="94"/>
  <c r="R18" i="94"/>
  <c r="R10" i="94"/>
  <c r="R15" i="94"/>
  <c r="R17" i="94"/>
  <c r="R13" i="94"/>
  <c r="R12" i="94"/>
  <c r="R11" i="94"/>
  <c r="R9" i="94"/>
  <c r="R55" i="94" s="1"/>
  <c r="R16" i="94"/>
  <c r="AK31" i="81"/>
  <c r="S52" i="94" s="1"/>
  <c r="S43" i="94"/>
  <c r="X21" i="82"/>
  <c r="O16" i="82"/>
  <c r="U50" i="94" s="1"/>
  <c r="X21" i="80"/>
  <c r="O16" i="80"/>
  <c r="V50" i="94" s="1"/>
  <c r="O16" i="92"/>
  <c r="Z50" i="94" s="1"/>
  <c r="X21" i="92"/>
  <c r="G26" i="94" l="1"/>
  <c r="AA31" i="94"/>
  <c r="AA37" i="94"/>
  <c r="G19" i="94"/>
  <c r="G13" i="94" l="1"/>
  <c r="G17" i="94"/>
  <c r="G9" i="94"/>
  <c r="AA19" i="94"/>
  <c r="K105" i="95" s="1"/>
  <c r="K81" i="98" s="1"/>
  <c r="G16" i="94"/>
  <c r="AA16" i="94" s="1"/>
  <c r="K210" i="95" s="1"/>
  <c r="K186" i="98" s="1"/>
  <c r="G14" i="94"/>
  <c r="AA14" i="94" s="1"/>
  <c r="K208" i="95" s="1"/>
  <c r="K184" i="98" s="1"/>
  <c r="G15" i="94"/>
  <c r="AA15" i="94" s="1"/>
  <c r="K209" i="95" s="1"/>
  <c r="K185" i="98" s="1"/>
  <c r="G12" i="94"/>
  <c r="AA12" i="94" s="1"/>
  <c r="K158" i="95" s="1"/>
  <c r="K134" i="98" s="1"/>
  <c r="G11" i="94"/>
  <c r="G10" i="94"/>
  <c r="K104" i="95"/>
  <c r="K80" i="98" s="1"/>
  <c r="G18" i="94"/>
  <c r="AA18" i="94" s="1"/>
  <c r="K212" i="95" s="1"/>
  <c r="K188" i="98" s="1"/>
  <c r="AA26" i="94"/>
  <c r="G27" i="94"/>
  <c r="AA27" i="94" s="1"/>
  <c r="K170" i="95" s="1"/>
  <c r="K146" i="98" s="1"/>
  <c r="AA9" i="94" l="1"/>
  <c r="K89" i="95"/>
  <c r="K65" i="98" s="1"/>
  <c r="G55" i="94"/>
  <c r="AA17" i="94"/>
  <c r="K211" i="95" s="1"/>
  <c r="K187" i="98" s="1"/>
  <c r="AA10" i="94"/>
  <c r="K134" i="95" s="1"/>
  <c r="K110" i="98" s="1"/>
  <c r="AA11" i="94"/>
  <c r="K157" i="95" s="1"/>
  <c r="K133" i="98" s="1"/>
  <c r="AA13" i="94"/>
  <c r="K183" i="95" s="1"/>
  <c r="K159" i="98" s="1"/>
  <c r="AA55" i="94" l="1"/>
  <c r="K90" i="95"/>
  <c r="Q29" i="95" l="1"/>
  <c r="K66" i="98"/>
  <c r="T29" i="95"/>
  <c r="AT4" i="83" l="1"/>
  <c r="AT4" i="89"/>
  <c r="AT4" i="82"/>
  <c r="AT4" i="87"/>
  <c r="AT4" i="2"/>
  <c r="AT4" i="92"/>
  <c r="AT4" i="76"/>
  <c r="AT4" i="90"/>
  <c r="AT4" i="84"/>
  <c r="AT4" i="85"/>
  <c r="AT4" i="74"/>
  <c r="AT4" i="79"/>
  <c r="AT4" i="80"/>
  <c r="AT4" i="81"/>
  <c r="AT4" i="88"/>
  <c r="AT4" i="77"/>
  <c r="V107" i="95"/>
  <c r="T5" i="98"/>
  <c r="AT4" i="86"/>
  <c r="AT4" i="75"/>
  <c r="AA5" i="94"/>
  <c r="AT4" i="91"/>
  <c r="V92" i="95"/>
  <c r="AT4" i="78"/>
  <c r="AR4" i="80"/>
  <c r="AR4" i="92"/>
  <c r="AR4" i="79"/>
  <c r="Z5" i="94"/>
  <c r="AR4" i="91"/>
  <c r="AR4" i="78"/>
  <c r="AR4" i="2"/>
  <c r="AR4" i="89"/>
  <c r="AR4" i="87"/>
  <c r="AR4" i="76"/>
  <c r="AR4" i="90"/>
  <c r="AR4" i="84"/>
  <c r="AR4" i="85"/>
  <c r="AR4" i="83"/>
  <c r="AR4" i="74"/>
  <c r="AR4" i="81"/>
  <c r="AR4" i="88"/>
  <c r="AR4" i="77"/>
  <c r="Q5" i="98"/>
  <c r="AR4" i="86"/>
  <c r="AR4" i="82"/>
  <c r="AR4"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<sst xmlns="http://schemas.openxmlformats.org/spreadsheetml/2006/main" count="3183" uniqueCount="464">
  <si>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</si>
  <si>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</si>
  <si>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</si>
  <si>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</si>
  <si>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</si>
  <si>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</si>
  <si>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</si>
  <si>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</si>
  <si>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</si>
  <si>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</si>
  <si>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</si>
  <si>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</si>
  <si>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</si>
  <si>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</si>
  <si>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</si>
  <si>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</si>
  <si>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</si>
  <si>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</si>
  <si>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</si>
  <si>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</si>
  <si>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</si>
  <si>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</si>
  <si>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</si>
  <si>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</si>
  <si>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</si>
  <si>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</si>
  <si>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</si>
  <si>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</si>
  <si>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</si>
  <si>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</si>
  <si>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</si>
  <si>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</si>
  <si>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</si>
  <si>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</si>
  <si>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</si>
  <si>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</si>
  <si>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</si>
  <si>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</si>
  <si>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</si>
  <si>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</si>
  <si>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</si>
  <si>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</si>
  <si>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</si>
  <si>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</si>
  <si>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</si>
  <si>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</si>
  <si>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</si>
  <si>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</si>
  <si>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</si>
  <si>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</si>
  <si>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</si>
  <si>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</si>
  <si>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</si>
  <si>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</si>
  <si>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</si>
  <si>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</si>
  <si>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</si>
  <si>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</si>
  <si>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</si>
  <si>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</si>
  <si>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</si>
  <si>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</si>
  <si>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</si>
  <si>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</si>
  <si>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</si>
  <si>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</si>
  <si>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</si>
  <si>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</si>
  <si>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</si>
  <si>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</si>
  <si>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</si>
  <si>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</si>
  <si>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</si>
  <si>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</si>
  <si>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</si>
  <si>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</si>
  <si>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</si>
  <si>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</si>
  <si>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</si>
  <si>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</si>
  <si>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</si>
  <si>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</si>
  <si>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</si>
  <si>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</si>
  <si>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</si>
  <si>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</si>
  <si>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</si>
  <si>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</si>
  <si>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</si>
  <si>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</si>
  <si>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</si>
  <si>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</si>
  <si>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</si>
  <si>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</si>
  <si>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</si>
  <si>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</si>
  <si>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</si>
  <si>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</si>
  <si>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</si>
  <si>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</si>
  <si>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</si>
  <si>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</si>
  <si>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</si>
  <si>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</si>
  <si>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</si>
  <si>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</si>
  <si>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</si>
  <si>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</si>
  <si>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</si>
  <si>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</si>
  <si>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</si>
  <si>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</si>
  <si>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</si>
  <si>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</si>
  <si>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</si>
  <si>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</si>
  <si>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</si>
  <si>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</si>
  <si>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</si>
  <si>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</si>
  <si>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</si>
  <si>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</si>
  <si>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</si>
  <si>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</si>
  <si>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</si>
  <si>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</si>
  <si>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</si>
  <si>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</si>
  <si>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</si>
  <si>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</si>
  <si>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</si>
  <si>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</si>
  <si>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</si>
  <si>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</si>
  <si>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</si>
  <si>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</si>
  <si>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</si>
  <si>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</si>
  <si>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</si>
  <si>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</si>
  <si>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</si>
  <si>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</si>
  <si>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</si>
  <si>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</si>
  <si>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</si>
  <si>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</si>
  <si>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</si>
  <si>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</si>
  <si>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</si>
  <si>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</si>
  <si>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</si>
  <si>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</si>
  <si>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</si>
  <si>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</si>
  <si>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</si>
  <si>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</si>
  <si>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</si>
  <si>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</si>
  <si>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</si>
  <si>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</si>
  <si>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</si>
  <si>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</si>
  <si>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</si>
  <si>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</si>
  <si>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</si>
  <si>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</si>
  <si>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</si>
  <si>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</si>
  <si>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</si>
  <si>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</si>
  <si>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</si>
  <si>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</si>
  <si>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</si>
  <si>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</si>
  <si>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</si>
  <si>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</si>
  <si>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</si>
  <si>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</si>
  <si>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</si>
  <si>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</si>
  <si>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</si>
  <si>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</si>
  <si>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</si>
  <si>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</si>
  <si>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</si>
  <si>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</si>
  <si>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</si>
  <si>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</si>
  <si>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</si>
  <si>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</si>
  <si>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</si>
  <si>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</si>
  <si>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</si>
  <si>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</si>
  <si>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</si>
  <si>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</si>
  <si>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</si>
  <si>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</si>
  <si>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</si>
  <si>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</si>
  <si>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</si>
  <si>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</si>
  <si>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</si>
  <si>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</si>
  <si>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</si>
  <si>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</si>
  <si>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</si>
  <si>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</si>
  <si>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</si>
  <si>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</si>
  <si>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</si>
  <si>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</si>
  <si>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</si>
  <si>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</si>
  <si>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</si>
  <si>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</si>
  <si>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</si>
  <si>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</si>
  <si>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</si>
  <si>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</si>
  <si>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</si>
  <si>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</si>
  <si>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</si>
  <si>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</si>
  <si>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</si>
  <si>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</si>
  <si>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</si>
  <si>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</si>
  <si>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</si>
  <si>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</si>
  <si>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</si>
  <si>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</si>
  <si>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</si>
  <si>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</si>
  <si>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</si>
  <si>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</si>
  <si>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</si>
  <si>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</si>
  <si>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</si>
  <si>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</si>
  <si>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</si>
  <si>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</si>
  <si>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</si>
  <si>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</si>
  <si>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</si>
  <si>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</si>
  <si>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</si>
  <si>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</si>
  <si>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</si>
  <si>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</si>
  <si>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</si>
  <si>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</si>
  <si>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</si>
  <si>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</si>
  <si>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</si>
  <si>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</si>
  <si>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</si>
  <si>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</si>
  <si>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</si>
  <si>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</si>
  <si>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</si>
  <si>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</si>
  <si>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</si>
  <si>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</si>
  <si>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</si>
  <si>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</si>
  <si>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</si>
  <si>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</si>
  <si>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</si>
  <si>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</si>
  <si>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</si>
  <si>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</si>
  <si>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</si>
  <si>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</si>
  <si>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</si>
  <si>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</si>
  <si>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</si>
  <si>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</si>
  <si>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</si>
  <si>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</si>
  <si>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</si>
  <si>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</si>
  <si>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</si>
  <si>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</si>
  <si>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</si>
  <si>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</si>
  <si>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</si>
  <si>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</si>
  <si>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</si>
  <si>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</si>
  <si>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</si>
  <si>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</si>
  <si>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</si>
  <si>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</si>
  <si>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</si>
  <si>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</si>
  <si>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</si>
  <si>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</si>
  <si>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</si>
  <si>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</si>
  <si>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</si>
  <si>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</si>
  <si>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</si>
  <si>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</si>
  <si>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</si>
  <si>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</si>
  <si>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</si>
  <si>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</si>
  <si>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</si>
  <si>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</si>
  <si>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</si>
  <si>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</si>
  <si>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</si>
  <si>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</si>
  <si>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</si>
  <si>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</si>
  <si>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</si>
  <si>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</si>
  <si>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</si>
  <si>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</si>
  <si>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</si>
  <si>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</si>
  <si>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</si>
  <si>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</si>
  <si>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</si>
  <si>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</si>
  <si>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</si>
  <si>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</si>
  <si>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</si>
  <si>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</si>
  <si>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</si>
  <si>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</si>
  <si>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</si>
  <si>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</si>
  <si>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</si>
  <si>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</si>
  <si>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</si>
  <si>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</si>
  <si>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</si>
  <si>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</si>
  <si>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</si>
  <si>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</si>
  <si>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</si>
  <si>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</si>
  <si>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</si>
  <si>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</si>
  <si>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</si>
  <si>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</si>
  <si>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</si>
  <si>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</si>
  <si>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</si>
  <si>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</si>
  <si>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</si>
  <si>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</si>
  <si>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</si>
  <si>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</si>
  <si>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</si>
  <si>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</si>
  <si>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</si>
  <si>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</si>
  <si>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</si>
  <si>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</si>
  <si>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</si>
  <si>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</si>
  <si>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</si>
  <si>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</si>
  <si>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</si>
  <si>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</si>
  <si>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</si>
  <si>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</si>
  <si>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</si>
  <si>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</si>
  <si>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</si>
  <si>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</si>
  <si>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</si>
  <si>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</si>
  <si>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</si>
  <si>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</si>
  <si>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</si>
  <si>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</si>
  <si>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</si>
  <si>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</si>
  <si>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</si>
  <si>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</si>
  <si>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</si>
  <si>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</si>
  <si>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</si>
  <si>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</si>
  <si>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</si>
  <si>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</si>
  <si>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</si>
  <si>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</si>
  <si>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</si>
  <si>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</si>
  <si>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</si>
  <si>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</si>
  <si>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</si>
  <si>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</si>
  <si>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</si>
  <si>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</si>
  <si>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</si>
  <si>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</si>
  <si>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</si>
  <si>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</si>
  <si>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</si>
  <si>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</si>
  <si>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</si>
  <si>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</si>
  <si>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</si>
  <si>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</si>
  <si>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</si>
  <si>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</si>
  <si>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</si>
  <si>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</si>
  <si>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</si>
  <si>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</si>
  <si>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</si>
  <si>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</si>
  <si>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</si>
  <si>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</si>
  <si>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</si>
  <si>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</si>
  <si>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</si>
  <si>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</si>
  <si>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</si>
  <si>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</si>
  <si>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</si>
  <si>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</si>
  <si>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</si>
  <si>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</si>
  <si>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</si>
  <si>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</si>
  <si>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</si>
  <si>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</si>
  <si>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</si>
  <si>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</si>
  <si>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</si>
  <si>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</si>
  <si>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</si>
  <si>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</si>
  <si>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</si>
  <si>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</si>
  <si>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</si>
  <si>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</si>
  <si>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</si>
  <si>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</si>
  <si>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</si>
  <si>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</si>
  <si>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令和7年6月23日</t>
  </si>
  <si>
    <t>東京都港区港南１－８－１５　Ｗビル３Ｆ</t>
  </si>
  <si>
    <t>飛島建設株式会社　首都圏エリア
取締役上席執行役員副社長　深田純一</t>
  </si>
  <si>
    <t>03-6455-8378</t>
  </si>
  <si>
    <t>総合工事業</t>
  </si>
  <si>
    <t>①会社の環境行動計画を受けて、各作業所で2024年度の環境行動計画を策定し、活動した。
②会社の消化高当たり混合廃棄物排出量の2024年度目標を土木2.00ｔ/億円以下、建築全社排出量1653.3ｔ以下に対して土木、建築とも未達成となった。</t>
  </si>
  <si>
    <t>①会社の2025年度環境行動計画を策定し、環境目的･目標を設定し、活動している。
②消化高当たり混合廃棄物排出量、土木：2.0ｔ/億円以下、全社の排出量1402.3ｔ以下、建築：全社の排出量1636.1ｔ以下、(KPI目標を考慮し2020年度比5％減）を目標として取り組んでいる。</t>
  </si>
  <si>
    <t>・分別品目は、廃プラ類･紙くず･木くず･金属くず･がれき類･
　廃石膏ボード･混合である。
・作業所の規模･立地条件･工事の進捗に伴い分別品目数を適宜調整
　して選定している。
・2024年度の首都圏支店の分別率は、97.43％であった。</t>
  </si>
  <si>
    <t>・分別は、廃プラ類・紙くず・木くず・金属くず・がれき類・
　廃石膏ボード・混合で前年度と同じ品目を分別していく。
・作業所の規模・立地条件・工事の進捗に伴い分別品目数を適宜調整
　して選定していく。
・前年度より分別率が向上するよう環境教育を実施していく。</t>
  </si>
  <si>
    <t>－</t>
  </si>
  <si>
    <t>完成工事高　1462百万円</t>
    <rPh sb="12" eb="13">
      <t>エン</t>
    </rPh>
    <phoneticPr fontId="3"/>
  </si>
  <si>
    <t>203人</t>
    <rPh sb="3" eb="4">
      <t>ニン</t>
    </rPh>
    <phoneticPr fontId="3"/>
  </si>
  <si>
    <t>東京都港区港南１－８－１５　Wビル３F</t>
    <rPh sb="0" eb="3">
      <t>トウキョウト</t>
    </rPh>
    <rPh sb="3" eb="5">
      <t>ミナトク</t>
    </rPh>
    <rPh sb="5" eb="7">
      <t>コウナン</t>
    </rPh>
    <phoneticPr fontId="3"/>
  </si>
  <si>
    <t>飛島建設株式会社　首都圏エリア</t>
    <phoneticPr fontId="3"/>
  </si>
  <si>
    <t>・会社推薦業者以外は、新規業者の調査→審査→承認により選定し、
　その上で委託契約を締結することによって適正な処理が行われる
　ように努めている。
・電子化が進んでいる。電子マニフェストは　100％
　電子委託契約　混合廃棄物処理業者は　100％</t>
    <rPh sb="1" eb="3">
      <t>カイシャ</t>
    </rPh>
    <phoneticPr fontId="3"/>
  </si>
  <si>
    <t>・前年度に引き続き、会社推薦業者以外は、新規業者の　調査→審査→承認　により選定し、
　その上で委託契約を締結することによって、適正な処理がおこなわれるように努めていく。
・委託契約の電子化を前年度以上に推進していく。</t>
    <rPh sb="10" eb="12">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</si>
</sst>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6375" y="2178050"/>
          <a:ext cx="400050" cy="64135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6375" y="2190750"/>
          <a:ext cx="400050" cy="635000"/>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6375" y="2178050"/>
          <a:ext cx="400050" cy="641350"/>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6375" y="2171700"/>
          <a:ext cx="400050"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6375" y="2197100"/>
          <a:ext cx="400050" cy="64135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6375" y="2190750"/>
          <a:ext cx="400050" cy="63500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6375" y="2190750"/>
          <a:ext cx="400050" cy="63500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6375" y="2197100"/>
          <a:ext cx="400050" cy="641350"/>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115F5CAE-68C6-41A2-A72D-46F54073DB20}"/>
                </a:ext>
              </a:extLst>
            </xdr:cNvPr>
            <xdr:cNvPicPr>
              <a:picLocks noChangeAspect="1" noChangeArrowheads="1"/>
              <a:extLst>
                <a:ext uri="{84589F7E-364E-4C9E-8A38-B11213B215E9}">
                  <a14:cameraTool cellRange="表紙!$D$77" spid="_x0000_s970757"/>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566EB028-6B12-4111-A42F-E9557A1655F3}"/>
                </a:ext>
              </a:extLst>
            </xdr:cNvPr>
            <xdr:cNvPicPr>
              <a:picLocks noChangeAspect="1" noChangeArrowheads="1"/>
              <a:extLst>
                <a:ext uri="{84589F7E-364E-4C9E-8A38-B11213B215E9}">
                  <a14:cameraTool cellRange="表紙!$F$62" spid="_x0000_s970758"/>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6375" y="2190750"/>
          <a:ext cx="400050" cy="635000"/>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6375" y="2171700"/>
          <a:ext cx="400050" cy="635000"/>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6375" y="2209800"/>
          <a:ext cx="400050"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6375" y="2178050"/>
          <a:ext cx="400050" cy="641350"/>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6375" y="2178050"/>
          <a:ext cx="400050" cy="641350"/>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6375" y="2197100"/>
          <a:ext cx="400050" cy="641350"/>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32" zoomScale="115" zoomScaleNormal="115" zoomScaleSheetLayoutView="115" workbookViewId="0">
      <selection activeCell="P50" sqref="P50"/>
    </sheetView>
  </sheetViews>
  <sheetFormatPr defaultColWidth="9" defaultRowHeight="12" x14ac:dyDescent="0.2"/>
  <cols>
    <col min="1" max="1" width="1.08984375" style="24" customWidth="1"/>
    <col min="2" max="2" width="3.36328125" style="24" customWidth="1"/>
    <col min="3" max="3" width="2.90625" style="22" customWidth="1"/>
    <col min="4" max="4" width="3.08984375" style="22" customWidth="1"/>
    <col min="5" max="5" width="9.63281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24" width="9" style="22" customWidth="1"/>
    <col min="25" max="25" width="10.90625" style="22" customWidth="1"/>
    <col min="26" max="26" width="9" style="22" customWidth="1"/>
    <col min="27" max="27" width="13.36328125" style="22" customWidth="1"/>
    <col min="28" max="33" width="9" style="22" customWidth="1"/>
    <col min="34" max="34" width="33.90625" style="22" customWidth="1"/>
    <col min="35" max="35" width="9" style="22" customWidth="1"/>
    <col min="36"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60"/>
      <c r="D21" s="561"/>
      <c r="E21" s="21" t="s">
        <v>50</v>
      </c>
      <c r="W21" s="21"/>
      <c r="X21" s="21"/>
      <c r="Y21" s="23"/>
    </row>
    <row r="22" spans="1:27" ht="13" x14ac:dyDescent="0.2">
      <c r="C22" s="562" t="s">
        <v>395</v>
      </c>
      <c r="D22" s="563"/>
      <c r="E22" s="21" t="s">
        <v>384</v>
      </c>
      <c r="W22" s="21"/>
      <c r="X22" s="23"/>
      <c r="Y22" s="23"/>
    </row>
    <row r="23" spans="1:27" ht="13" x14ac:dyDescent="0.2">
      <c r="C23" s="564" t="s">
        <v>396</v>
      </c>
      <c r="D23" s="565"/>
      <c r="E23" s="21" t="s">
        <v>1</v>
      </c>
      <c r="W23" s="21"/>
      <c r="X23" s="23"/>
      <c r="Y23" s="23"/>
    </row>
    <row r="24" spans="1:27" ht="13" x14ac:dyDescent="0.2">
      <c r="C24" s="566" t="s">
        <v>397</v>
      </c>
      <c r="D24" s="567"/>
      <c r="E24" s="21" t="s">
        <v>46</v>
      </c>
      <c r="W24" s="21"/>
      <c r="X24" s="23"/>
      <c r="Y24" s="23"/>
    </row>
    <row r="25" spans="1:27" ht="13" x14ac:dyDescent="0.2">
      <c r="C25" s="568" t="s">
        <v>398</v>
      </c>
      <c r="D25" s="569"/>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589" t="s">
        <v>356</v>
      </c>
      <c r="Q28" s="594" t="s">
        <v>114</v>
      </c>
      <c r="R28" s="595"/>
      <c r="S28" s="596"/>
      <c r="T28" s="343" t="s">
        <v>115</v>
      </c>
      <c r="U28" s="290"/>
      <c r="V28" s="290"/>
      <c r="X28" s="21"/>
      <c r="Y28" s="21"/>
      <c r="Z28" s="23"/>
    </row>
    <row r="29" spans="1:27" ht="20.149999999999999" customHeight="1" thickBot="1" x14ac:dyDescent="0.25">
      <c r="A29" s="24">
        <f>+X256</f>
        <v>0</v>
      </c>
      <c r="C29" s="22" t="s">
        <v>238</v>
      </c>
      <c r="P29" s="590"/>
      <c r="Q29" s="591" t="str">
        <f>IF($K$90+1E-25&gt;=1000,"〇","")</f>
        <v>〇</v>
      </c>
      <c r="R29" s="592"/>
      <c r="S29" s="593"/>
      <c r="T29" s="372" t="str">
        <f>IF($K$90+1E-28&lt;1000,"〇","")</f>
        <v/>
      </c>
      <c r="U29" s="448"/>
      <c r="V29" s="21"/>
      <c r="X29" s="21"/>
      <c r="Y29" s="21"/>
      <c r="Z29" s="23"/>
      <c r="AA29" s="329"/>
    </row>
    <row r="30" spans="1:27" ht="13" x14ac:dyDescent="0.2">
      <c r="C30" s="597" t="s">
        <v>416</v>
      </c>
      <c r="D30" s="597"/>
      <c r="E30" s="597"/>
      <c r="F30" s="597"/>
      <c r="G30" s="597"/>
      <c r="H30" s="597"/>
      <c r="I30" s="597"/>
      <c r="J30" s="597"/>
      <c r="K30" s="597"/>
      <c r="L30" s="597"/>
      <c r="M30" s="597"/>
      <c r="N30" s="597"/>
      <c r="O30" s="597"/>
      <c r="P30" s="597"/>
      <c r="Q30" s="597"/>
      <c r="R30" s="597"/>
      <c r="S30" s="597"/>
      <c r="T30" s="597"/>
      <c r="U30" s="597"/>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98" t="s">
        <v>92</v>
      </c>
      <c r="D32" s="599"/>
      <c r="E32" s="599"/>
      <c r="F32" s="599"/>
      <c r="G32" s="599"/>
      <c r="H32" s="599"/>
      <c r="I32" s="599"/>
      <c r="J32" s="599"/>
      <c r="K32" s="599"/>
      <c r="L32" s="599"/>
      <c r="M32" s="599"/>
      <c r="N32" s="599"/>
      <c r="O32" s="599"/>
      <c r="P32" s="599"/>
      <c r="Q32" s="599"/>
      <c r="R32" s="599"/>
      <c r="S32" s="599"/>
      <c r="T32" s="599"/>
      <c r="U32" s="600"/>
      <c r="V32" s="21"/>
      <c r="W32" s="21"/>
      <c r="X32" s="21"/>
      <c r="Y32" s="21"/>
    </row>
    <row r="33" spans="1:25" ht="12" customHeight="1" x14ac:dyDescent="0.2">
      <c r="C33" s="598"/>
      <c r="D33" s="599"/>
      <c r="E33" s="599"/>
      <c r="F33" s="599"/>
      <c r="G33" s="599"/>
      <c r="H33" s="599"/>
      <c r="I33" s="599"/>
      <c r="J33" s="599"/>
      <c r="K33" s="599"/>
      <c r="L33" s="599"/>
      <c r="M33" s="599"/>
      <c r="N33" s="599"/>
      <c r="O33" s="599"/>
      <c r="P33" s="599"/>
      <c r="Q33" s="599"/>
      <c r="R33" s="599"/>
      <c r="S33" s="599"/>
      <c r="T33" s="599"/>
      <c r="U33" s="600"/>
      <c r="W33" s="21"/>
      <c r="X33" s="21"/>
      <c r="Y33" s="21"/>
    </row>
    <row r="34" spans="1:25" ht="10.4" customHeight="1" x14ac:dyDescent="0.2">
      <c r="C34" s="86"/>
      <c r="U34" s="87"/>
      <c r="W34" s="21"/>
      <c r="X34" s="21"/>
      <c r="Y34" s="23"/>
    </row>
    <row r="35" spans="1:25" ht="14" x14ac:dyDescent="0.2">
      <c r="C35" s="86"/>
      <c r="P35" s="603" t="s">
        <v>448</v>
      </c>
      <c r="Q35" s="604"/>
      <c r="R35" s="604"/>
      <c r="S35" s="604"/>
      <c r="T35" s="605"/>
      <c r="U35" s="606"/>
      <c r="W35" s="21"/>
      <c r="X35" s="21"/>
      <c r="Y35" s="23"/>
    </row>
    <row r="36" spans="1:25" ht="13" x14ac:dyDescent="0.2">
      <c r="C36" s="86"/>
      <c r="S36" s="43"/>
      <c r="T36" s="43"/>
      <c r="U36" s="88"/>
      <c r="W36" s="21"/>
      <c r="X36" s="21"/>
      <c r="Y36" s="23"/>
    </row>
    <row r="37" spans="1:25" ht="13" x14ac:dyDescent="0.2">
      <c r="C37" s="601" t="s">
        <v>41</v>
      </c>
      <c r="D37" s="602"/>
      <c r="E37" s="602"/>
      <c r="F37" s="602"/>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607" t="s">
        <v>449</v>
      </c>
      <c r="M40" s="607"/>
      <c r="N40" s="607"/>
      <c r="O40" s="607"/>
      <c r="P40" s="607"/>
      <c r="Q40" s="607"/>
      <c r="R40" s="607"/>
      <c r="S40" s="607"/>
      <c r="T40" s="607"/>
      <c r="U40" s="608"/>
      <c r="W40" s="21"/>
      <c r="X40" s="21"/>
    </row>
    <row r="41" spans="1:25" ht="26.25" customHeight="1" x14ac:dyDescent="0.2">
      <c r="C41" s="86"/>
      <c r="I41" s="25"/>
      <c r="J41" s="25" t="s">
        <v>7</v>
      </c>
      <c r="K41" s="25"/>
      <c r="L41" s="607" t="s">
        <v>450</v>
      </c>
      <c r="M41" s="607"/>
      <c r="N41" s="607"/>
      <c r="O41" s="607"/>
      <c r="P41" s="607"/>
      <c r="Q41" s="607"/>
      <c r="R41" s="607"/>
      <c r="S41" s="607"/>
      <c r="T41" s="607"/>
      <c r="U41" s="608"/>
    </row>
    <row r="42" spans="1:25" x14ac:dyDescent="0.2">
      <c r="C42" s="86"/>
      <c r="L42" s="22" t="s">
        <v>8</v>
      </c>
      <c r="U42" s="87"/>
    </row>
    <row r="43" spans="1:25" ht="13" x14ac:dyDescent="0.2">
      <c r="C43" s="86"/>
      <c r="L43" s="26"/>
      <c r="M43" s="26" t="s">
        <v>9</v>
      </c>
      <c r="N43" s="26"/>
      <c r="O43" s="609" t="s">
        <v>451</v>
      </c>
      <c r="P43" s="609"/>
      <c r="Q43" s="609"/>
      <c r="R43" s="609"/>
      <c r="S43" s="609"/>
      <c r="T43" s="609"/>
      <c r="U43" s="610"/>
    </row>
    <row r="44" spans="1:25" x14ac:dyDescent="0.2">
      <c r="C44" s="86"/>
      <c r="L44" s="26"/>
      <c r="M44" s="26"/>
      <c r="N44" s="26"/>
      <c r="U44" s="87"/>
    </row>
    <row r="45" spans="1:25" x14ac:dyDescent="0.2">
      <c r="C45" s="86"/>
      <c r="U45" s="87"/>
    </row>
    <row r="46" spans="1:25" ht="30" customHeight="1" x14ac:dyDescent="0.2">
      <c r="A46" s="24">
        <v>4</v>
      </c>
      <c r="C46" s="576" t="s">
        <v>405</v>
      </c>
      <c r="D46" s="577"/>
      <c r="E46" s="577"/>
      <c r="F46" s="577"/>
      <c r="G46" s="577"/>
      <c r="H46" s="577"/>
      <c r="I46" s="577"/>
      <c r="J46" s="577"/>
      <c r="K46" s="577"/>
      <c r="L46" s="577"/>
      <c r="M46" s="577"/>
      <c r="N46" s="577"/>
      <c r="O46" s="577"/>
      <c r="P46" s="577"/>
      <c r="Q46" s="577"/>
      <c r="R46" s="577"/>
      <c r="S46" s="577"/>
      <c r="T46" s="577"/>
      <c r="U46" s="578"/>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70" t="s">
        <v>10</v>
      </c>
      <c r="D48" s="579"/>
      <c r="E48" s="580"/>
      <c r="F48" s="611" t="s">
        <v>461</v>
      </c>
      <c r="G48" s="612"/>
      <c r="H48" s="612"/>
      <c r="I48" s="613"/>
      <c r="J48" s="613"/>
      <c r="K48" s="613"/>
      <c r="L48" s="613"/>
      <c r="M48" s="613"/>
      <c r="N48" s="613"/>
      <c r="O48" s="613"/>
      <c r="P48" s="487" t="s">
        <v>431</v>
      </c>
      <c r="Q48" s="584"/>
      <c r="R48" s="584"/>
      <c r="S48" s="584"/>
      <c r="T48" s="584"/>
      <c r="U48" s="585"/>
    </row>
    <row r="49" spans="3:23" ht="21.75" customHeight="1" x14ac:dyDescent="0.2">
      <c r="C49" s="581"/>
      <c r="D49" s="582"/>
      <c r="E49" s="583"/>
      <c r="F49" s="614"/>
      <c r="G49" s="615"/>
      <c r="H49" s="615"/>
      <c r="I49" s="615"/>
      <c r="J49" s="615"/>
      <c r="K49" s="615"/>
      <c r="L49" s="615"/>
      <c r="M49" s="615"/>
      <c r="N49" s="615"/>
      <c r="O49" s="615"/>
      <c r="P49" s="586">
        <v>2303</v>
      </c>
      <c r="Q49" s="587"/>
      <c r="R49" s="587"/>
      <c r="S49" s="587"/>
      <c r="T49" s="587"/>
      <c r="U49" s="588"/>
    </row>
    <row r="50" spans="3:23" ht="26.25" customHeight="1" x14ac:dyDescent="0.2">
      <c r="C50" s="570" t="s">
        <v>11</v>
      </c>
      <c r="D50" s="571"/>
      <c r="E50" s="572"/>
      <c r="F50" s="616" t="s">
        <v>460</v>
      </c>
      <c r="G50" s="617"/>
      <c r="H50" s="617"/>
      <c r="I50" s="617"/>
      <c r="J50" s="617"/>
      <c r="K50" s="617"/>
      <c r="L50" s="617"/>
      <c r="M50" s="617"/>
      <c r="N50" s="341" t="s">
        <v>172</v>
      </c>
      <c r="O50" s="449"/>
      <c r="P50" s="450"/>
      <c r="Q50" s="620" t="s">
        <v>451</v>
      </c>
      <c r="R50" s="620"/>
      <c r="S50" s="620"/>
      <c r="T50" s="620"/>
      <c r="U50" s="621"/>
    </row>
    <row r="51" spans="3:23" ht="26.25" customHeight="1" x14ac:dyDescent="0.2">
      <c r="C51" s="573"/>
      <c r="D51" s="574"/>
      <c r="E51" s="575"/>
      <c r="F51" s="618"/>
      <c r="G51" s="619"/>
      <c r="H51" s="619"/>
      <c r="I51" s="619"/>
      <c r="J51" s="619"/>
      <c r="K51" s="619"/>
      <c r="L51" s="619"/>
      <c r="M51" s="619"/>
      <c r="N51" s="493"/>
      <c r="O51" s="493"/>
      <c r="P51" s="493"/>
      <c r="Q51" s="493"/>
      <c r="R51" s="493"/>
      <c r="S51" s="493"/>
      <c r="T51" s="493"/>
      <c r="U51" s="494"/>
    </row>
    <row r="52" spans="3:23" ht="26.25" customHeight="1" x14ac:dyDescent="0.2">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510" t="s">
        <v>452</v>
      </c>
      <c r="O54" s="510"/>
      <c r="P54" s="510"/>
      <c r="Q54" s="510"/>
      <c r="R54" s="510"/>
      <c r="S54" s="510"/>
      <c r="T54" s="510"/>
      <c r="U54" s="511"/>
      <c r="V54" s="28"/>
    </row>
    <row r="55" spans="3:23" ht="27" customHeight="1" x14ac:dyDescent="0.2">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2">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2">
      <c r="C57" s="188"/>
      <c r="D57" s="522" t="s">
        <v>421</v>
      </c>
      <c r="E57" s="523"/>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2">
      <c r="C58" s="188"/>
      <c r="D58" s="522"/>
      <c r="E58" s="523"/>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4" customHeight="1" x14ac:dyDescent="0.2">
      <c r="C60" s="188"/>
      <c r="D60" s="284"/>
      <c r="E60" s="338"/>
      <c r="F60" s="551" t="s">
        <v>458</v>
      </c>
      <c r="G60" s="552"/>
      <c r="H60" s="552"/>
      <c r="I60" s="552"/>
      <c r="J60" s="552"/>
      <c r="K60" s="552"/>
      <c r="L60" s="552"/>
      <c r="M60" s="552"/>
      <c r="N60" s="552"/>
      <c r="O60" s="552"/>
      <c r="P60" s="552"/>
      <c r="Q60" s="552"/>
      <c r="R60" s="552"/>
      <c r="S60" s="552"/>
      <c r="T60" s="552"/>
      <c r="U60" s="553"/>
      <c r="W60" s="28"/>
    </row>
    <row r="61" spans="3:23" ht="18" customHeight="1" x14ac:dyDescent="0.2">
      <c r="C61" s="451"/>
      <c r="D61" s="340" t="s">
        <v>290</v>
      </c>
      <c r="E61" s="342" t="s">
        <v>241</v>
      </c>
      <c r="F61" s="554" t="s">
        <v>459</v>
      </c>
      <c r="G61" s="555"/>
      <c r="H61" s="555"/>
      <c r="I61" s="555"/>
      <c r="J61" s="555"/>
      <c r="K61" s="555"/>
      <c r="L61" s="555"/>
      <c r="M61" s="555"/>
      <c r="N61" s="555"/>
      <c r="O61" s="555"/>
      <c r="P61" s="555"/>
      <c r="Q61" s="555"/>
      <c r="R61" s="555"/>
      <c r="S61" s="555"/>
      <c r="T61" s="555"/>
      <c r="U61" s="556"/>
      <c r="W61" s="28"/>
    </row>
    <row r="62" spans="3:23" ht="14.15" customHeight="1" x14ac:dyDescent="0.2">
      <c r="C62" s="451"/>
      <c r="D62" s="373"/>
      <c r="E62" s="347"/>
      <c r="F62" s="534" t="s">
        <v>446</v>
      </c>
      <c r="G62" s="535"/>
      <c r="H62" s="535"/>
      <c r="I62" s="535"/>
      <c r="J62" s="535"/>
      <c r="K62" s="535"/>
      <c r="L62" s="535"/>
      <c r="M62" s="535"/>
      <c r="N62" s="535"/>
      <c r="O62" s="535"/>
      <c r="P62" s="535"/>
      <c r="Q62" s="535"/>
      <c r="R62" s="535"/>
      <c r="S62" s="535"/>
      <c r="T62" s="535"/>
      <c r="U62" s="536"/>
      <c r="W62" s="28" t="s">
        <v>445</v>
      </c>
    </row>
    <row r="63" spans="3:23" ht="14.15" customHeight="1" x14ac:dyDescent="0.2">
      <c r="C63" s="451"/>
      <c r="D63" s="374" t="s">
        <v>61</v>
      </c>
      <c r="E63" s="505" t="s">
        <v>413</v>
      </c>
      <c r="F63" s="537"/>
      <c r="G63" s="538"/>
      <c r="H63" s="538"/>
      <c r="I63" s="538"/>
      <c r="J63" s="538"/>
      <c r="K63" s="538"/>
      <c r="L63" s="538"/>
      <c r="M63" s="538"/>
      <c r="N63" s="538"/>
      <c r="O63" s="538"/>
      <c r="P63" s="538"/>
      <c r="Q63" s="538"/>
      <c r="R63" s="538"/>
      <c r="S63" s="538"/>
      <c r="T63" s="538"/>
      <c r="U63" s="539"/>
      <c r="W63" s="28"/>
    </row>
    <row r="64" spans="3:23" ht="14.15" customHeight="1" x14ac:dyDescent="0.2">
      <c r="C64" s="451"/>
      <c r="D64" s="374"/>
      <c r="E64" s="506"/>
      <c r="F64" s="537"/>
      <c r="G64" s="538"/>
      <c r="H64" s="538"/>
      <c r="I64" s="538"/>
      <c r="J64" s="538"/>
      <c r="K64" s="538"/>
      <c r="L64" s="538"/>
      <c r="M64" s="538"/>
      <c r="N64" s="538"/>
      <c r="O64" s="538"/>
      <c r="P64" s="538"/>
      <c r="Q64" s="538"/>
      <c r="R64" s="538"/>
      <c r="S64" s="538"/>
      <c r="T64" s="538"/>
      <c r="U64" s="539"/>
      <c r="W64" s="28"/>
    </row>
    <row r="65" spans="3:23" ht="14.15" customHeight="1" x14ac:dyDescent="0.2">
      <c r="C65" s="451"/>
      <c r="D65" s="374"/>
      <c r="E65" s="506"/>
      <c r="F65" s="537"/>
      <c r="G65" s="538"/>
      <c r="H65" s="538"/>
      <c r="I65" s="538"/>
      <c r="J65" s="538"/>
      <c r="K65" s="538"/>
      <c r="L65" s="538"/>
      <c r="M65" s="538"/>
      <c r="N65" s="538"/>
      <c r="O65" s="538"/>
      <c r="P65" s="538"/>
      <c r="Q65" s="538"/>
      <c r="R65" s="538"/>
      <c r="S65" s="538"/>
      <c r="T65" s="538"/>
      <c r="U65" s="539"/>
      <c r="W65" s="28"/>
    </row>
    <row r="66" spans="3:23" ht="14.15" customHeight="1" x14ac:dyDescent="0.2">
      <c r="C66" s="451"/>
      <c r="D66" s="374"/>
      <c r="E66" s="506"/>
      <c r="F66" s="537"/>
      <c r="G66" s="538"/>
      <c r="H66" s="538"/>
      <c r="I66" s="538"/>
      <c r="J66" s="538"/>
      <c r="K66" s="538"/>
      <c r="L66" s="538"/>
      <c r="M66" s="538"/>
      <c r="N66" s="538"/>
      <c r="O66" s="538"/>
      <c r="P66" s="538"/>
      <c r="Q66" s="538"/>
      <c r="R66" s="538"/>
      <c r="S66" s="538"/>
      <c r="T66" s="538"/>
      <c r="U66" s="539"/>
      <c r="W66" s="28"/>
    </row>
    <row r="67" spans="3:23" ht="14.15" customHeight="1" x14ac:dyDescent="0.2">
      <c r="C67" s="451"/>
      <c r="D67" s="507" t="s">
        <v>414</v>
      </c>
      <c r="E67" s="508"/>
      <c r="F67" s="537"/>
      <c r="G67" s="538"/>
      <c r="H67" s="538"/>
      <c r="I67" s="538"/>
      <c r="J67" s="538"/>
      <c r="K67" s="538"/>
      <c r="L67" s="538"/>
      <c r="M67" s="538"/>
      <c r="N67" s="538"/>
      <c r="O67" s="538"/>
      <c r="P67" s="538"/>
      <c r="Q67" s="538"/>
      <c r="R67" s="538"/>
      <c r="S67" s="538"/>
      <c r="T67" s="538"/>
      <c r="U67" s="539"/>
      <c r="W67" s="28"/>
    </row>
    <row r="68" spans="3:23" ht="14.15" customHeight="1" x14ac:dyDescent="0.2">
      <c r="C68" s="451"/>
      <c r="D68" s="509"/>
      <c r="E68" s="508"/>
      <c r="F68" s="537"/>
      <c r="G68" s="538"/>
      <c r="H68" s="538"/>
      <c r="I68" s="538"/>
      <c r="J68" s="538"/>
      <c r="K68" s="538"/>
      <c r="L68" s="538"/>
      <c r="M68" s="538"/>
      <c r="N68" s="538"/>
      <c r="O68" s="538"/>
      <c r="P68" s="538"/>
      <c r="Q68" s="538"/>
      <c r="R68" s="538"/>
      <c r="S68" s="538"/>
      <c r="T68" s="538"/>
      <c r="U68" s="539"/>
      <c r="W68" s="28"/>
    </row>
    <row r="69" spans="3:23" ht="14.15" customHeight="1" x14ac:dyDescent="0.2">
      <c r="C69" s="451"/>
      <c r="D69" s="509"/>
      <c r="E69" s="508"/>
      <c r="F69" s="537"/>
      <c r="G69" s="538"/>
      <c r="H69" s="538"/>
      <c r="I69" s="538"/>
      <c r="J69" s="538"/>
      <c r="K69" s="538"/>
      <c r="L69" s="538"/>
      <c r="M69" s="538"/>
      <c r="N69" s="538"/>
      <c r="O69" s="538"/>
      <c r="P69" s="538"/>
      <c r="Q69" s="538"/>
      <c r="R69" s="538"/>
      <c r="S69" s="538"/>
      <c r="T69" s="538"/>
      <c r="U69" s="539"/>
      <c r="W69" s="28"/>
    </row>
    <row r="70" spans="3:23" ht="14.15" customHeight="1" x14ac:dyDescent="0.2">
      <c r="C70" s="451"/>
      <c r="D70" s="509"/>
      <c r="E70" s="508"/>
      <c r="F70" s="537"/>
      <c r="G70" s="538"/>
      <c r="H70" s="538"/>
      <c r="I70" s="538"/>
      <c r="J70" s="538"/>
      <c r="K70" s="538"/>
      <c r="L70" s="538"/>
      <c r="M70" s="538"/>
      <c r="N70" s="538"/>
      <c r="O70" s="538"/>
      <c r="P70" s="538"/>
      <c r="Q70" s="538"/>
      <c r="R70" s="538"/>
      <c r="S70" s="538"/>
      <c r="T70" s="538"/>
      <c r="U70" s="539"/>
      <c r="W70" s="28"/>
    </row>
    <row r="71" spans="3:23" ht="14.15" customHeight="1" x14ac:dyDescent="0.2">
      <c r="C71" s="451"/>
      <c r="D71" s="509"/>
      <c r="E71" s="508"/>
      <c r="F71" s="537"/>
      <c r="G71" s="538"/>
      <c r="H71" s="538"/>
      <c r="I71" s="538"/>
      <c r="J71" s="538"/>
      <c r="K71" s="538"/>
      <c r="L71" s="538"/>
      <c r="M71" s="538"/>
      <c r="N71" s="538"/>
      <c r="O71" s="538"/>
      <c r="P71" s="538"/>
      <c r="Q71" s="538"/>
      <c r="R71" s="538"/>
      <c r="S71" s="538"/>
      <c r="T71" s="538"/>
      <c r="U71" s="539"/>
      <c r="W71" s="28"/>
    </row>
    <row r="72" spans="3:23" ht="14.15" customHeight="1" x14ac:dyDescent="0.2">
      <c r="C72" s="452"/>
      <c r="D72" s="375"/>
      <c r="E72" s="376"/>
      <c r="F72" s="540"/>
      <c r="G72" s="541"/>
      <c r="H72" s="541"/>
      <c r="I72" s="541"/>
      <c r="J72" s="541"/>
      <c r="K72" s="541"/>
      <c r="L72" s="541"/>
      <c r="M72" s="541"/>
      <c r="N72" s="541"/>
      <c r="O72" s="541"/>
      <c r="P72" s="541"/>
      <c r="Q72" s="541"/>
      <c r="R72" s="541"/>
      <c r="S72" s="541"/>
      <c r="T72" s="541"/>
      <c r="U72" s="542"/>
      <c r="W72" s="28"/>
    </row>
    <row r="73" spans="3:23" ht="14.1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4" customHeight="1" x14ac:dyDescent="0.2">
      <c r="C74" s="527" t="s">
        <v>415</v>
      </c>
      <c r="D74" s="527"/>
      <c r="E74" s="527"/>
      <c r="F74" s="527"/>
      <c r="G74" s="527"/>
      <c r="H74" s="527"/>
      <c r="I74" s="527"/>
      <c r="J74" s="527"/>
      <c r="K74" s="527"/>
      <c r="L74" s="527"/>
      <c r="M74" s="527"/>
      <c r="N74" s="527"/>
      <c r="O74" s="527"/>
      <c r="P74" s="527"/>
      <c r="Q74" s="527"/>
      <c r="R74" s="527"/>
      <c r="S74" s="527"/>
      <c r="T74" s="527"/>
      <c r="U74" s="527"/>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5" customHeight="1" x14ac:dyDescent="0.2">
      <c r="C77" s="188"/>
      <c r="D77" s="528" t="s">
        <v>447</v>
      </c>
      <c r="E77" s="529"/>
      <c r="F77" s="529"/>
      <c r="G77" s="529"/>
      <c r="H77" s="529"/>
      <c r="I77" s="529"/>
      <c r="J77" s="529"/>
      <c r="K77" s="529"/>
      <c r="L77" s="529"/>
      <c r="M77" s="529"/>
      <c r="N77" s="529"/>
      <c r="O77" s="529"/>
      <c r="P77" s="529"/>
      <c r="Q77" s="529"/>
      <c r="R77" s="529"/>
      <c r="S77" s="529"/>
      <c r="T77" s="529"/>
      <c r="U77" s="530"/>
      <c r="W77" s="28" t="s">
        <v>445</v>
      </c>
    </row>
    <row r="78" spans="3:23" ht="14.15" customHeight="1" x14ac:dyDescent="0.2">
      <c r="C78" s="188"/>
      <c r="D78" s="528"/>
      <c r="E78" s="529"/>
      <c r="F78" s="529"/>
      <c r="G78" s="529"/>
      <c r="H78" s="529"/>
      <c r="I78" s="529"/>
      <c r="J78" s="529"/>
      <c r="K78" s="529"/>
      <c r="L78" s="529"/>
      <c r="M78" s="529"/>
      <c r="N78" s="529"/>
      <c r="O78" s="529"/>
      <c r="P78" s="529"/>
      <c r="Q78" s="529"/>
      <c r="R78" s="529"/>
      <c r="S78" s="529"/>
      <c r="T78" s="529"/>
      <c r="U78" s="530"/>
      <c r="W78" s="28"/>
    </row>
    <row r="79" spans="3:23" ht="14.15" customHeight="1" x14ac:dyDescent="0.2">
      <c r="C79" s="188"/>
      <c r="D79" s="528"/>
      <c r="E79" s="529"/>
      <c r="F79" s="529"/>
      <c r="G79" s="529"/>
      <c r="H79" s="529"/>
      <c r="I79" s="529"/>
      <c r="J79" s="529"/>
      <c r="K79" s="529"/>
      <c r="L79" s="529"/>
      <c r="M79" s="529"/>
      <c r="N79" s="529"/>
      <c r="O79" s="529"/>
      <c r="P79" s="529"/>
      <c r="Q79" s="529"/>
      <c r="R79" s="529"/>
      <c r="S79" s="529"/>
      <c r="T79" s="529"/>
      <c r="U79" s="530"/>
      <c r="W79" s="28"/>
    </row>
    <row r="80" spans="3:23" ht="14.15" customHeight="1" x14ac:dyDescent="0.2">
      <c r="C80" s="188"/>
      <c r="D80" s="528"/>
      <c r="E80" s="529"/>
      <c r="F80" s="529"/>
      <c r="G80" s="529"/>
      <c r="H80" s="529"/>
      <c r="I80" s="529"/>
      <c r="J80" s="529"/>
      <c r="K80" s="529"/>
      <c r="L80" s="529"/>
      <c r="M80" s="529"/>
      <c r="N80" s="529"/>
      <c r="O80" s="529"/>
      <c r="P80" s="529"/>
      <c r="Q80" s="529"/>
      <c r="R80" s="529"/>
      <c r="S80" s="529"/>
      <c r="T80" s="529"/>
      <c r="U80" s="530"/>
      <c r="W80" s="28"/>
    </row>
    <row r="81" spans="1:29" ht="14.15" customHeight="1" x14ac:dyDescent="0.2">
      <c r="C81" s="188"/>
      <c r="D81" s="528"/>
      <c r="E81" s="529"/>
      <c r="F81" s="529"/>
      <c r="G81" s="529"/>
      <c r="H81" s="529"/>
      <c r="I81" s="529"/>
      <c r="J81" s="529"/>
      <c r="K81" s="529"/>
      <c r="L81" s="529"/>
      <c r="M81" s="529"/>
      <c r="N81" s="529"/>
      <c r="O81" s="529"/>
      <c r="P81" s="529"/>
      <c r="Q81" s="529"/>
      <c r="R81" s="529"/>
      <c r="S81" s="529"/>
      <c r="T81" s="529"/>
      <c r="U81" s="530"/>
      <c r="W81" s="28"/>
    </row>
    <row r="82" spans="1:29" ht="14.15" customHeight="1" x14ac:dyDescent="0.2">
      <c r="C82" s="188"/>
      <c r="D82" s="528"/>
      <c r="E82" s="529"/>
      <c r="F82" s="529"/>
      <c r="G82" s="529"/>
      <c r="H82" s="529"/>
      <c r="I82" s="529"/>
      <c r="J82" s="529"/>
      <c r="K82" s="529"/>
      <c r="L82" s="529"/>
      <c r="M82" s="529"/>
      <c r="N82" s="529"/>
      <c r="O82" s="529"/>
      <c r="P82" s="529"/>
      <c r="Q82" s="529"/>
      <c r="R82" s="529"/>
      <c r="S82" s="529"/>
      <c r="T82" s="529"/>
      <c r="U82" s="530"/>
      <c r="W82" s="28"/>
    </row>
    <row r="83" spans="1:29" ht="14.15" customHeight="1" x14ac:dyDescent="0.2">
      <c r="C83" s="188"/>
      <c r="D83" s="528"/>
      <c r="E83" s="529"/>
      <c r="F83" s="529"/>
      <c r="G83" s="529"/>
      <c r="H83" s="529"/>
      <c r="I83" s="529"/>
      <c r="J83" s="529"/>
      <c r="K83" s="529"/>
      <c r="L83" s="529"/>
      <c r="M83" s="529"/>
      <c r="N83" s="529"/>
      <c r="O83" s="529"/>
      <c r="P83" s="529"/>
      <c r="Q83" s="529"/>
      <c r="R83" s="529"/>
      <c r="S83" s="529"/>
      <c r="T83" s="529"/>
      <c r="U83" s="530"/>
      <c r="W83" s="28"/>
    </row>
    <row r="84" spans="1:29" ht="14.15" customHeight="1" x14ac:dyDescent="0.2">
      <c r="C84" s="188"/>
      <c r="D84" s="528"/>
      <c r="E84" s="529"/>
      <c r="F84" s="529"/>
      <c r="G84" s="529"/>
      <c r="H84" s="529"/>
      <c r="I84" s="529"/>
      <c r="J84" s="529"/>
      <c r="K84" s="529"/>
      <c r="L84" s="529"/>
      <c r="M84" s="529"/>
      <c r="N84" s="529"/>
      <c r="O84" s="529"/>
      <c r="P84" s="529"/>
      <c r="Q84" s="529"/>
      <c r="R84" s="529"/>
      <c r="S84" s="529"/>
      <c r="T84" s="529"/>
      <c r="U84" s="530"/>
      <c r="W84" s="28"/>
    </row>
    <row r="85" spans="1:29" ht="14.15" customHeight="1" x14ac:dyDescent="0.2">
      <c r="C85" s="188"/>
      <c r="D85" s="528"/>
      <c r="E85" s="529"/>
      <c r="F85" s="529"/>
      <c r="G85" s="529"/>
      <c r="H85" s="529"/>
      <c r="I85" s="529"/>
      <c r="J85" s="529"/>
      <c r="K85" s="529"/>
      <c r="L85" s="529"/>
      <c r="M85" s="529"/>
      <c r="N85" s="529"/>
      <c r="O85" s="529"/>
      <c r="P85" s="529"/>
      <c r="Q85" s="529"/>
      <c r="R85" s="529"/>
      <c r="S85" s="529"/>
      <c r="T85" s="529"/>
      <c r="U85" s="530"/>
      <c r="W85" s="28"/>
    </row>
    <row r="86" spans="1:29" ht="14.15" customHeight="1" x14ac:dyDescent="0.2">
      <c r="C86" s="452"/>
      <c r="D86" s="531"/>
      <c r="E86" s="532"/>
      <c r="F86" s="532"/>
      <c r="G86" s="532"/>
      <c r="H86" s="532"/>
      <c r="I86" s="532"/>
      <c r="J86" s="532"/>
      <c r="K86" s="532"/>
      <c r="L86" s="532"/>
      <c r="M86" s="532"/>
      <c r="N86" s="532"/>
      <c r="O86" s="532"/>
      <c r="P86" s="532"/>
      <c r="Q86" s="532"/>
      <c r="R86" s="532"/>
      <c r="S86" s="532"/>
      <c r="T86" s="532"/>
      <c r="U86" s="533"/>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49"/>
      <c r="D88" s="487" t="s">
        <v>288</v>
      </c>
      <c r="E88" s="516"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49"/>
      <c r="D89" s="488"/>
      <c r="E89" s="517"/>
      <c r="F89" s="180" t="s">
        <v>252</v>
      </c>
      <c r="G89" s="37"/>
      <c r="H89" s="37"/>
      <c r="I89" s="37"/>
      <c r="J89" s="37"/>
      <c r="K89" s="548">
        <f>+COUNTIF(別紙!G9:Z9,"&gt;0")</f>
        <v>9</v>
      </c>
      <c r="L89" s="548"/>
      <c r="M89" s="548"/>
      <c r="N89" s="35" t="s">
        <v>47</v>
      </c>
      <c r="O89" s="35"/>
      <c r="P89" s="455"/>
      <c r="Q89" s="543" t="s">
        <v>353</v>
      </c>
      <c r="R89" s="543"/>
      <c r="S89" s="543"/>
      <c r="T89" s="543"/>
      <c r="U89" s="544"/>
      <c r="V89" s="292"/>
      <c r="W89" s="292"/>
      <c r="Y89" s="28"/>
    </row>
    <row r="90" spans="1:29" ht="18" customHeight="1" x14ac:dyDescent="0.2">
      <c r="A90" s="24">
        <v>6</v>
      </c>
      <c r="C90" s="549"/>
      <c r="D90" s="488"/>
      <c r="E90" s="517"/>
      <c r="F90" s="186" t="s">
        <v>200</v>
      </c>
      <c r="G90" s="193"/>
      <c r="H90" s="193"/>
      <c r="I90" s="193"/>
      <c r="J90" s="193"/>
      <c r="K90" s="521">
        <f>+別紙!AA9</f>
        <v>1597.8000000000002</v>
      </c>
      <c r="L90" s="521"/>
      <c r="M90" s="521"/>
      <c r="N90" s="521"/>
      <c r="O90" s="521"/>
      <c r="P90" s="193" t="s">
        <v>291</v>
      </c>
      <c r="Q90" s="545"/>
      <c r="R90" s="545"/>
      <c r="S90" s="545"/>
      <c r="T90" s="545"/>
      <c r="U90" s="546"/>
      <c r="V90" s="292"/>
      <c r="W90" s="292"/>
      <c r="X90" s="519"/>
      <c r="Y90" s="519"/>
      <c r="Z90" s="519"/>
      <c r="AA90" s="519"/>
      <c r="AB90" s="519"/>
      <c r="AC90" s="519"/>
    </row>
    <row r="91" spans="1:29" ht="14.15" customHeight="1" x14ac:dyDescent="0.2">
      <c r="C91" s="549"/>
      <c r="D91" s="488"/>
      <c r="E91" s="517"/>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549"/>
      <c r="D92" s="488"/>
      <c r="E92" s="517"/>
      <c r="F92" s="325"/>
      <c r="G92" s="439"/>
      <c r="H92" s="287"/>
      <c r="I92" s="287"/>
      <c r="J92" s="439"/>
      <c r="K92" s="287"/>
      <c r="L92" s="288"/>
      <c r="M92" s="439"/>
      <c r="N92" s="287"/>
      <c r="O92" s="289"/>
      <c r="P92" s="439"/>
      <c r="Q92" s="287"/>
      <c r="R92" s="289"/>
      <c r="S92" s="547"/>
      <c r="T92" s="547"/>
      <c r="U92" s="326"/>
      <c r="V92" s="307" t="str">
        <f>+IF($F$54="Ｄ－建設業",IF($T$29="○","←　（建設業の場合は行政区毎の排出量内訳も記入してください）",""),"")</f>
        <v/>
      </c>
      <c r="W92" s="179"/>
      <c r="X92" s="179"/>
      <c r="Y92" s="179"/>
    </row>
    <row r="93" spans="1:29" ht="15" customHeight="1" x14ac:dyDescent="0.2">
      <c r="C93" s="549"/>
      <c r="D93" s="488"/>
      <c r="E93" s="517"/>
      <c r="F93" s="180" t="s">
        <v>246</v>
      </c>
      <c r="G93" s="460"/>
      <c r="H93" s="460"/>
      <c r="I93" s="35"/>
      <c r="J93" s="35"/>
      <c r="K93" s="35"/>
      <c r="L93" s="36"/>
      <c r="M93" s="36"/>
      <c r="N93" s="36"/>
      <c r="O93" s="37"/>
      <c r="P93" s="37"/>
      <c r="Q93" s="37"/>
      <c r="R93" s="37"/>
      <c r="S93" s="35"/>
      <c r="T93" s="35"/>
      <c r="U93" s="38"/>
      <c r="V93" s="179"/>
      <c r="W93" s="179"/>
      <c r="X93" s="179"/>
      <c r="Y93" s="179"/>
    </row>
    <row r="94" spans="1:29" ht="14.15" customHeight="1" x14ac:dyDescent="0.2">
      <c r="C94" s="549"/>
      <c r="D94" s="488"/>
      <c r="E94" s="517"/>
      <c r="F94" s="537" t="s">
        <v>453</v>
      </c>
      <c r="G94" s="538"/>
      <c r="H94" s="538"/>
      <c r="I94" s="538"/>
      <c r="J94" s="538"/>
      <c r="K94" s="538"/>
      <c r="L94" s="538"/>
      <c r="M94" s="538"/>
      <c r="N94" s="538"/>
      <c r="O94" s="538"/>
      <c r="P94" s="538"/>
      <c r="Q94" s="538"/>
      <c r="R94" s="538"/>
      <c r="S94" s="538"/>
      <c r="T94" s="538"/>
      <c r="U94" s="539"/>
      <c r="V94" s="164"/>
      <c r="W94" s="165"/>
      <c r="X94" s="165"/>
      <c r="Y94" s="165"/>
    </row>
    <row r="95" spans="1:29" ht="14.15" customHeight="1" x14ac:dyDescent="0.2">
      <c r="C95" s="461"/>
      <c r="D95" s="488"/>
      <c r="E95" s="517"/>
      <c r="F95" s="537"/>
      <c r="G95" s="538"/>
      <c r="H95" s="538"/>
      <c r="I95" s="538"/>
      <c r="J95" s="538"/>
      <c r="K95" s="538"/>
      <c r="L95" s="538"/>
      <c r="M95" s="538"/>
      <c r="N95" s="538"/>
      <c r="O95" s="538"/>
      <c r="P95" s="538"/>
      <c r="Q95" s="538"/>
      <c r="R95" s="538"/>
      <c r="S95" s="538"/>
      <c r="T95" s="538"/>
      <c r="U95" s="539"/>
      <c r="V95" s="164"/>
      <c r="W95" s="165"/>
      <c r="X95" s="165"/>
      <c r="Y95" s="165"/>
    </row>
    <row r="96" spans="1:29" ht="14.15" customHeight="1" x14ac:dyDescent="0.2">
      <c r="C96" s="461"/>
      <c r="D96" s="488"/>
      <c r="E96" s="517"/>
      <c r="F96" s="537"/>
      <c r="G96" s="538"/>
      <c r="H96" s="538"/>
      <c r="I96" s="538"/>
      <c r="J96" s="538"/>
      <c r="K96" s="538"/>
      <c r="L96" s="538"/>
      <c r="M96" s="538"/>
      <c r="N96" s="538"/>
      <c r="O96" s="538"/>
      <c r="P96" s="538"/>
      <c r="Q96" s="538"/>
      <c r="R96" s="538"/>
      <c r="S96" s="538"/>
      <c r="T96" s="538"/>
      <c r="U96" s="539"/>
      <c r="V96" s="164"/>
      <c r="W96" s="165"/>
      <c r="X96" s="165"/>
      <c r="Y96" s="165"/>
    </row>
    <row r="97" spans="1:27" ht="14.15" customHeight="1" x14ac:dyDescent="0.2">
      <c r="C97" s="461"/>
      <c r="D97" s="488"/>
      <c r="E97" s="517"/>
      <c r="F97" s="537"/>
      <c r="G97" s="538"/>
      <c r="H97" s="538"/>
      <c r="I97" s="538"/>
      <c r="J97" s="538"/>
      <c r="K97" s="538"/>
      <c r="L97" s="538"/>
      <c r="M97" s="538"/>
      <c r="N97" s="538"/>
      <c r="O97" s="538"/>
      <c r="P97" s="538"/>
      <c r="Q97" s="538"/>
      <c r="R97" s="538"/>
      <c r="S97" s="538"/>
      <c r="T97" s="538"/>
      <c r="U97" s="539"/>
      <c r="V97" s="164"/>
      <c r="W97" s="165"/>
      <c r="X97" s="165"/>
      <c r="Y97" s="165"/>
    </row>
    <row r="98" spans="1:27" ht="14.15" customHeight="1" x14ac:dyDescent="0.2">
      <c r="C98" s="461"/>
      <c r="D98" s="488"/>
      <c r="E98" s="517"/>
      <c r="F98" s="537"/>
      <c r="G98" s="538"/>
      <c r="H98" s="538"/>
      <c r="I98" s="538"/>
      <c r="J98" s="538"/>
      <c r="K98" s="538"/>
      <c r="L98" s="538"/>
      <c r="M98" s="538"/>
      <c r="N98" s="538"/>
      <c r="O98" s="538"/>
      <c r="P98" s="538"/>
      <c r="Q98" s="538"/>
      <c r="R98" s="538"/>
      <c r="S98" s="538"/>
      <c r="T98" s="538"/>
      <c r="U98" s="539"/>
      <c r="V98" s="164"/>
      <c r="W98" s="165"/>
      <c r="X98" s="165"/>
      <c r="Y98" s="165"/>
    </row>
    <row r="99" spans="1:27" ht="14.15" customHeight="1" x14ac:dyDescent="0.2">
      <c r="C99" s="461"/>
      <c r="D99" s="488"/>
      <c r="E99" s="517"/>
      <c r="F99" s="537"/>
      <c r="G99" s="538"/>
      <c r="H99" s="538"/>
      <c r="I99" s="538"/>
      <c r="J99" s="538"/>
      <c r="K99" s="538"/>
      <c r="L99" s="538"/>
      <c r="M99" s="538"/>
      <c r="N99" s="538"/>
      <c r="O99" s="538"/>
      <c r="P99" s="538"/>
      <c r="Q99" s="538"/>
      <c r="R99" s="538"/>
      <c r="S99" s="538"/>
      <c r="T99" s="538"/>
      <c r="U99" s="539"/>
      <c r="V99" s="164"/>
      <c r="W99" s="165"/>
      <c r="X99" s="165"/>
      <c r="Y99" s="165"/>
    </row>
    <row r="100" spans="1:27" ht="14.15" customHeight="1" x14ac:dyDescent="0.2">
      <c r="C100" s="461"/>
      <c r="D100" s="488"/>
      <c r="E100" s="517"/>
      <c r="F100" s="537"/>
      <c r="G100" s="538"/>
      <c r="H100" s="538"/>
      <c r="I100" s="538"/>
      <c r="J100" s="538"/>
      <c r="K100" s="538"/>
      <c r="L100" s="538"/>
      <c r="M100" s="538"/>
      <c r="N100" s="538"/>
      <c r="O100" s="538"/>
      <c r="P100" s="538"/>
      <c r="Q100" s="538"/>
      <c r="R100" s="538"/>
      <c r="S100" s="538"/>
      <c r="T100" s="538"/>
      <c r="U100" s="539"/>
      <c r="V100" s="164"/>
      <c r="W100" s="165"/>
      <c r="X100" s="165"/>
      <c r="Y100" s="165"/>
    </row>
    <row r="101" spans="1:27" ht="14.15" customHeight="1" x14ac:dyDescent="0.2">
      <c r="C101" s="461"/>
      <c r="D101" s="488"/>
      <c r="E101" s="517"/>
      <c r="F101" s="537"/>
      <c r="G101" s="538"/>
      <c r="H101" s="538"/>
      <c r="I101" s="538"/>
      <c r="J101" s="538"/>
      <c r="K101" s="538"/>
      <c r="L101" s="538"/>
      <c r="M101" s="538"/>
      <c r="N101" s="538"/>
      <c r="O101" s="538"/>
      <c r="P101" s="538"/>
      <c r="Q101" s="538"/>
      <c r="R101" s="538"/>
      <c r="S101" s="538"/>
      <c r="T101" s="538"/>
      <c r="U101" s="539"/>
      <c r="V101" s="512"/>
      <c r="W101" s="513"/>
      <c r="X101" s="513"/>
      <c r="Y101" s="513"/>
      <c r="Z101" s="513"/>
    </row>
    <row r="102" spans="1:27" ht="14.15" customHeight="1" x14ac:dyDescent="0.2">
      <c r="C102" s="461"/>
      <c r="D102" s="489"/>
      <c r="E102" s="518"/>
      <c r="F102" s="540"/>
      <c r="G102" s="541"/>
      <c r="H102" s="541"/>
      <c r="I102" s="541"/>
      <c r="J102" s="541"/>
      <c r="K102" s="541"/>
      <c r="L102" s="541"/>
      <c r="M102" s="541"/>
      <c r="N102" s="541"/>
      <c r="O102" s="541"/>
      <c r="P102" s="541"/>
      <c r="Q102" s="541"/>
      <c r="R102" s="541"/>
      <c r="S102" s="541"/>
      <c r="T102" s="541"/>
      <c r="U102" s="542"/>
      <c r="V102" s="164"/>
      <c r="W102" s="165"/>
      <c r="X102" s="165"/>
      <c r="Y102" s="165"/>
    </row>
    <row r="103" spans="1:27" ht="15" customHeight="1" x14ac:dyDescent="0.2">
      <c r="C103" s="550"/>
      <c r="D103" s="524"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550"/>
      <c r="D104" s="525"/>
      <c r="E104" s="634"/>
      <c r="F104" s="180" t="s">
        <v>252</v>
      </c>
      <c r="G104" s="37"/>
      <c r="H104" s="37"/>
      <c r="I104" s="37"/>
      <c r="J104" s="37"/>
      <c r="K104" s="520">
        <f>+COUNTIF(別紙!G19:Z19,"&gt;0")</f>
        <v>9</v>
      </c>
      <c r="L104" s="520"/>
      <c r="M104" s="520"/>
      <c r="N104" s="35" t="s">
        <v>47</v>
      </c>
      <c r="O104" s="35"/>
      <c r="P104" s="455"/>
      <c r="Q104" s="543" t="s">
        <v>354</v>
      </c>
      <c r="R104" s="543"/>
      <c r="S104" s="543"/>
      <c r="T104" s="543"/>
      <c r="U104" s="544"/>
      <c r="V104" s="292"/>
      <c r="W104" s="292"/>
      <c r="X104" s="165"/>
      <c r="Y104" s="165"/>
      <c r="Z104" s="165"/>
      <c r="AA104" s="165"/>
    </row>
    <row r="105" spans="1:27" ht="18" customHeight="1" x14ac:dyDescent="0.2">
      <c r="A105" s="24">
        <v>8</v>
      </c>
      <c r="C105" s="550"/>
      <c r="D105" s="525"/>
      <c r="E105" s="634"/>
      <c r="F105" s="186" t="s">
        <v>200</v>
      </c>
      <c r="G105" s="193"/>
      <c r="H105" s="193"/>
      <c r="I105" s="193"/>
      <c r="J105" s="193"/>
      <c r="K105" s="521">
        <f>+別紙!AA19</f>
        <v>1565.8</v>
      </c>
      <c r="L105" s="521"/>
      <c r="M105" s="521"/>
      <c r="N105" s="521"/>
      <c r="O105" s="521"/>
      <c r="P105" s="457" t="s">
        <v>291</v>
      </c>
      <c r="Q105" s="545"/>
      <c r="R105" s="545"/>
      <c r="S105" s="545"/>
      <c r="T105" s="545"/>
      <c r="U105" s="546"/>
      <c r="V105" s="292"/>
      <c r="W105" s="292"/>
      <c r="X105" s="102"/>
    </row>
    <row r="106" spans="1:27" ht="14.15" customHeight="1" x14ac:dyDescent="0.2">
      <c r="C106" s="550"/>
      <c r="D106" s="525"/>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550"/>
      <c r="D107" s="525"/>
      <c r="E107" s="634"/>
      <c r="F107" s="325"/>
      <c r="G107" s="439"/>
      <c r="H107" s="287"/>
      <c r="I107" s="287"/>
      <c r="J107" s="439"/>
      <c r="K107" s="287"/>
      <c r="L107" s="288"/>
      <c r="M107" s="439"/>
      <c r="N107" s="287"/>
      <c r="O107" s="289"/>
      <c r="P107" s="439"/>
      <c r="Q107" s="287"/>
      <c r="R107" s="289"/>
      <c r="S107" s="547"/>
      <c r="T107" s="547"/>
      <c r="U107" s="326"/>
      <c r="V107" s="307" t="str">
        <f>+IF($F$54="Ｄ－建設業",IF($T$29="○","←　（建設業の場合は行政区毎の排出量内訳も記入してください）",""),"")</f>
        <v/>
      </c>
      <c r="W107" s="179"/>
      <c r="X107" s="179"/>
      <c r="Y107" s="179"/>
    </row>
    <row r="108" spans="1:27" ht="15" customHeight="1" x14ac:dyDescent="0.2">
      <c r="C108" s="550"/>
      <c r="D108" s="525"/>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5" customHeight="1" x14ac:dyDescent="0.2">
      <c r="C109" s="550"/>
      <c r="D109" s="525"/>
      <c r="E109" s="634"/>
      <c r="F109" s="537" t="s">
        <v>454</v>
      </c>
      <c r="G109" s="538"/>
      <c r="H109" s="538"/>
      <c r="I109" s="538"/>
      <c r="J109" s="538"/>
      <c r="K109" s="538"/>
      <c r="L109" s="538"/>
      <c r="M109" s="538"/>
      <c r="N109" s="538"/>
      <c r="O109" s="538"/>
      <c r="P109" s="538"/>
      <c r="Q109" s="538"/>
      <c r="R109" s="538"/>
      <c r="S109" s="538"/>
      <c r="T109" s="538"/>
      <c r="U109" s="539"/>
      <c r="V109" s="179"/>
      <c r="W109" s="165"/>
      <c r="X109" s="165"/>
      <c r="Y109" s="165"/>
    </row>
    <row r="110" spans="1:27" ht="14.15" customHeight="1" x14ac:dyDescent="0.2">
      <c r="C110" s="462"/>
      <c r="D110" s="525"/>
      <c r="E110" s="634"/>
      <c r="F110" s="537"/>
      <c r="G110" s="538"/>
      <c r="H110" s="538"/>
      <c r="I110" s="538"/>
      <c r="J110" s="538"/>
      <c r="K110" s="538"/>
      <c r="L110" s="538"/>
      <c r="M110" s="538"/>
      <c r="N110" s="538"/>
      <c r="O110" s="538"/>
      <c r="P110" s="538"/>
      <c r="Q110" s="538"/>
      <c r="R110" s="538"/>
      <c r="S110" s="538"/>
      <c r="T110" s="538"/>
      <c r="U110" s="539"/>
      <c r="V110" s="179"/>
      <c r="W110" s="165"/>
      <c r="X110" s="165"/>
      <c r="Y110" s="165"/>
    </row>
    <row r="111" spans="1:27" ht="14.15" customHeight="1" x14ac:dyDescent="0.2">
      <c r="C111" s="462"/>
      <c r="D111" s="525"/>
      <c r="E111" s="634"/>
      <c r="F111" s="537"/>
      <c r="G111" s="538"/>
      <c r="H111" s="538"/>
      <c r="I111" s="538"/>
      <c r="J111" s="538"/>
      <c r="K111" s="538"/>
      <c r="L111" s="538"/>
      <c r="M111" s="538"/>
      <c r="N111" s="538"/>
      <c r="O111" s="538"/>
      <c r="P111" s="538"/>
      <c r="Q111" s="538"/>
      <c r="R111" s="538"/>
      <c r="S111" s="538"/>
      <c r="T111" s="538"/>
      <c r="U111" s="539"/>
      <c r="V111" s="179"/>
      <c r="W111" s="165"/>
      <c r="X111" s="165"/>
      <c r="Y111" s="165"/>
    </row>
    <row r="112" spans="1:27" ht="14.15" customHeight="1" x14ac:dyDescent="0.2">
      <c r="C112" s="462"/>
      <c r="D112" s="525"/>
      <c r="E112" s="634"/>
      <c r="F112" s="537"/>
      <c r="G112" s="538"/>
      <c r="H112" s="538"/>
      <c r="I112" s="538"/>
      <c r="J112" s="538"/>
      <c r="K112" s="538"/>
      <c r="L112" s="538"/>
      <c r="M112" s="538"/>
      <c r="N112" s="538"/>
      <c r="O112" s="538"/>
      <c r="P112" s="538"/>
      <c r="Q112" s="538"/>
      <c r="R112" s="538"/>
      <c r="S112" s="538"/>
      <c r="T112" s="538"/>
      <c r="U112" s="539"/>
      <c r="V112" s="179"/>
      <c r="W112" s="165"/>
      <c r="X112" s="165"/>
      <c r="Y112" s="165"/>
    </row>
    <row r="113" spans="3:27" ht="14.15" customHeight="1" x14ac:dyDescent="0.2">
      <c r="C113" s="462"/>
      <c r="D113" s="525"/>
      <c r="E113" s="634"/>
      <c r="F113" s="537"/>
      <c r="G113" s="538"/>
      <c r="H113" s="538"/>
      <c r="I113" s="538"/>
      <c r="J113" s="538"/>
      <c r="K113" s="538"/>
      <c r="L113" s="538"/>
      <c r="M113" s="538"/>
      <c r="N113" s="538"/>
      <c r="O113" s="538"/>
      <c r="P113" s="538"/>
      <c r="Q113" s="538"/>
      <c r="R113" s="538"/>
      <c r="S113" s="538"/>
      <c r="T113" s="538"/>
      <c r="U113" s="539"/>
      <c r="V113" s="179"/>
      <c r="W113" s="165"/>
      <c r="X113" s="165"/>
      <c r="Y113" s="165"/>
    </row>
    <row r="114" spans="3:27" ht="14.15" customHeight="1" x14ac:dyDescent="0.2">
      <c r="C114" s="462"/>
      <c r="D114" s="525"/>
      <c r="E114" s="634"/>
      <c r="F114" s="537"/>
      <c r="G114" s="538"/>
      <c r="H114" s="538"/>
      <c r="I114" s="538"/>
      <c r="J114" s="538"/>
      <c r="K114" s="538"/>
      <c r="L114" s="538"/>
      <c r="M114" s="538"/>
      <c r="N114" s="538"/>
      <c r="O114" s="538"/>
      <c r="P114" s="538"/>
      <c r="Q114" s="538"/>
      <c r="R114" s="538"/>
      <c r="S114" s="538"/>
      <c r="T114" s="538"/>
      <c r="U114" s="539"/>
      <c r="V114" s="179"/>
      <c r="W114" s="165"/>
      <c r="X114" s="165"/>
      <c r="Y114" s="165"/>
    </row>
    <row r="115" spans="3:27" ht="14.15" customHeight="1" x14ac:dyDescent="0.2">
      <c r="C115" s="462"/>
      <c r="D115" s="525"/>
      <c r="E115" s="634"/>
      <c r="F115" s="537"/>
      <c r="G115" s="538"/>
      <c r="H115" s="538"/>
      <c r="I115" s="538"/>
      <c r="J115" s="538"/>
      <c r="K115" s="538"/>
      <c r="L115" s="538"/>
      <c r="M115" s="538"/>
      <c r="N115" s="538"/>
      <c r="O115" s="538"/>
      <c r="P115" s="538"/>
      <c r="Q115" s="538"/>
      <c r="R115" s="538"/>
      <c r="S115" s="538"/>
      <c r="T115" s="538"/>
      <c r="U115" s="539"/>
      <c r="V115" s="179"/>
      <c r="W115" s="165"/>
      <c r="X115" s="165"/>
      <c r="Y115" s="165"/>
    </row>
    <row r="116" spans="3:27" ht="14.15" customHeight="1" x14ac:dyDescent="0.2">
      <c r="C116" s="462"/>
      <c r="D116" s="525"/>
      <c r="E116" s="634"/>
      <c r="F116" s="537"/>
      <c r="G116" s="538"/>
      <c r="H116" s="538"/>
      <c r="I116" s="538"/>
      <c r="J116" s="538"/>
      <c r="K116" s="538"/>
      <c r="L116" s="538"/>
      <c r="M116" s="538"/>
      <c r="N116" s="538"/>
      <c r="O116" s="538"/>
      <c r="P116" s="538"/>
      <c r="Q116" s="538"/>
      <c r="R116" s="538"/>
      <c r="S116" s="538"/>
      <c r="T116" s="538"/>
      <c r="U116" s="539"/>
      <c r="V116" s="513"/>
      <c r="W116" s="513"/>
      <c r="X116" s="513"/>
      <c r="Y116" s="513"/>
      <c r="Z116" s="513"/>
    </row>
    <row r="117" spans="3:27" ht="14.15" customHeight="1" x14ac:dyDescent="0.2">
      <c r="C117" s="463"/>
      <c r="D117" s="526"/>
      <c r="E117" s="635"/>
      <c r="F117" s="540"/>
      <c r="G117" s="541"/>
      <c r="H117" s="541"/>
      <c r="I117" s="541"/>
      <c r="J117" s="541"/>
      <c r="K117" s="541"/>
      <c r="L117" s="541"/>
      <c r="M117" s="541"/>
      <c r="N117" s="541"/>
      <c r="O117" s="541"/>
      <c r="P117" s="541"/>
      <c r="Q117" s="541"/>
      <c r="R117" s="541"/>
      <c r="S117" s="541"/>
      <c r="T117" s="541"/>
      <c r="U117" s="542"/>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524"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5" customHeight="1" x14ac:dyDescent="0.2">
      <c r="C120" s="467"/>
      <c r="D120" s="525"/>
      <c r="E120" s="634"/>
      <c r="F120" s="537" t="s">
        <v>455</v>
      </c>
      <c r="G120" s="538"/>
      <c r="H120" s="538"/>
      <c r="I120" s="538"/>
      <c r="J120" s="538"/>
      <c r="K120" s="538"/>
      <c r="L120" s="538"/>
      <c r="M120" s="538"/>
      <c r="N120" s="538"/>
      <c r="O120" s="538"/>
      <c r="P120" s="538"/>
      <c r="Q120" s="538"/>
      <c r="R120" s="538"/>
      <c r="S120" s="538"/>
      <c r="T120" s="538"/>
      <c r="U120" s="539"/>
      <c r="V120" s="179"/>
      <c r="W120" s="165"/>
      <c r="X120" s="165"/>
      <c r="Y120" s="165"/>
    </row>
    <row r="121" spans="3:27" ht="14.15" customHeight="1" x14ac:dyDescent="0.2">
      <c r="C121" s="467"/>
      <c r="D121" s="525"/>
      <c r="E121" s="634"/>
      <c r="F121" s="537"/>
      <c r="G121" s="538"/>
      <c r="H121" s="538"/>
      <c r="I121" s="538"/>
      <c r="J121" s="538"/>
      <c r="K121" s="538"/>
      <c r="L121" s="538"/>
      <c r="M121" s="538"/>
      <c r="N121" s="538"/>
      <c r="O121" s="538"/>
      <c r="P121" s="538"/>
      <c r="Q121" s="538"/>
      <c r="R121" s="538"/>
      <c r="S121" s="538"/>
      <c r="T121" s="538"/>
      <c r="U121" s="539"/>
      <c r="V121" s="179"/>
      <c r="W121" s="165"/>
      <c r="X121" s="165"/>
      <c r="Y121" s="165"/>
    </row>
    <row r="122" spans="3:27" ht="14.15" customHeight="1" x14ac:dyDescent="0.2">
      <c r="C122" s="467"/>
      <c r="D122" s="525"/>
      <c r="E122" s="634"/>
      <c r="F122" s="537"/>
      <c r="G122" s="538"/>
      <c r="H122" s="538"/>
      <c r="I122" s="538"/>
      <c r="J122" s="538"/>
      <c r="K122" s="538"/>
      <c r="L122" s="538"/>
      <c r="M122" s="538"/>
      <c r="N122" s="538"/>
      <c r="O122" s="538"/>
      <c r="P122" s="538"/>
      <c r="Q122" s="538"/>
      <c r="R122" s="538"/>
      <c r="S122" s="538"/>
      <c r="T122" s="538"/>
      <c r="U122" s="539"/>
      <c r="V122" s="179"/>
      <c r="W122" s="165"/>
      <c r="X122" s="165"/>
      <c r="Y122" s="165"/>
    </row>
    <row r="123" spans="3:27" ht="14.15" customHeight="1" x14ac:dyDescent="0.2">
      <c r="C123" s="467"/>
      <c r="D123" s="525"/>
      <c r="E123" s="634"/>
      <c r="F123" s="537"/>
      <c r="G123" s="538"/>
      <c r="H123" s="538"/>
      <c r="I123" s="538"/>
      <c r="J123" s="538"/>
      <c r="K123" s="538"/>
      <c r="L123" s="538"/>
      <c r="M123" s="538"/>
      <c r="N123" s="538"/>
      <c r="O123" s="538"/>
      <c r="P123" s="538"/>
      <c r="Q123" s="538"/>
      <c r="R123" s="538"/>
      <c r="S123" s="538"/>
      <c r="T123" s="538"/>
      <c r="U123" s="539"/>
      <c r="V123" s="513"/>
      <c r="W123" s="513"/>
      <c r="X123" s="513"/>
      <c r="Y123" s="513"/>
      <c r="Z123" s="513"/>
      <c r="AA123" s="513"/>
    </row>
    <row r="124" spans="3:27" ht="14.15" customHeight="1" x14ac:dyDescent="0.2">
      <c r="C124" s="467"/>
      <c r="D124" s="526"/>
      <c r="E124" s="635"/>
      <c r="F124" s="540"/>
      <c r="G124" s="541"/>
      <c r="H124" s="541"/>
      <c r="I124" s="541"/>
      <c r="J124" s="541"/>
      <c r="K124" s="541"/>
      <c r="L124" s="541"/>
      <c r="M124" s="541"/>
      <c r="N124" s="541"/>
      <c r="O124" s="541"/>
      <c r="P124" s="541"/>
      <c r="Q124" s="541"/>
      <c r="R124" s="541"/>
      <c r="S124" s="541"/>
      <c r="T124" s="541"/>
      <c r="U124" s="542"/>
      <c r="V124" s="179"/>
      <c r="W124" s="165"/>
      <c r="X124" s="165"/>
      <c r="Y124" s="165"/>
    </row>
    <row r="125" spans="3:27" ht="15" customHeight="1" x14ac:dyDescent="0.2">
      <c r="C125" s="471"/>
      <c r="D125" s="524"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5" customHeight="1" x14ac:dyDescent="0.2">
      <c r="C126" s="471"/>
      <c r="D126" s="525"/>
      <c r="E126" s="634"/>
      <c r="F126" s="537" t="s">
        <v>456</v>
      </c>
      <c r="G126" s="538"/>
      <c r="H126" s="538"/>
      <c r="I126" s="538"/>
      <c r="J126" s="538"/>
      <c r="K126" s="538"/>
      <c r="L126" s="538"/>
      <c r="M126" s="538"/>
      <c r="N126" s="538"/>
      <c r="O126" s="538"/>
      <c r="P126" s="538"/>
      <c r="Q126" s="538"/>
      <c r="R126" s="538"/>
      <c r="S126" s="538"/>
      <c r="T126" s="538"/>
      <c r="U126" s="539"/>
      <c r="V126" s="179"/>
      <c r="W126" s="165"/>
      <c r="X126" s="165"/>
      <c r="Y126" s="165"/>
    </row>
    <row r="127" spans="3:27" ht="14.15" customHeight="1" x14ac:dyDescent="0.2">
      <c r="C127" s="467"/>
      <c r="D127" s="525"/>
      <c r="E127" s="634"/>
      <c r="F127" s="537"/>
      <c r="G127" s="538"/>
      <c r="H127" s="538"/>
      <c r="I127" s="538"/>
      <c r="J127" s="538"/>
      <c r="K127" s="538"/>
      <c r="L127" s="538"/>
      <c r="M127" s="538"/>
      <c r="N127" s="538"/>
      <c r="O127" s="538"/>
      <c r="P127" s="538"/>
      <c r="Q127" s="538"/>
      <c r="R127" s="538"/>
      <c r="S127" s="538"/>
      <c r="T127" s="538"/>
      <c r="U127" s="539"/>
      <c r="V127" s="179"/>
      <c r="W127" s="165"/>
      <c r="X127" s="165"/>
      <c r="Y127" s="165"/>
    </row>
    <row r="128" spans="3:27" ht="14.15" customHeight="1" x14ac:dyDescent="0.2">
      <c r="C128" s="471"/>
      <c r="D128" s="525"/>
      <c r="E128" s="634"/>
      <c r="F128" s="537"/>
      <c r="G128" s="538"/>
      <c r="H128" s="538"/>
      <c r="I128" s="538"/>
      <c r="J128" s="538"/>
      <c r="K128" s="538"/>
      <c r="L128" s="538"/>
      <c r="M128" s="538"/>
      <c r="N128" s="538"/>
      <c r="O128" s="538"/>
      <c r="P128" s="538"/>
      <c r="Q128" s="538"/>
      <c r="R128" s="538"/>
      <c r="S128" s="538"/>
      <c r="T128" s="538"/>
      <c r="U128" s="539"/>
      <c r="V128" s="179"/>
      <c r="W128" s="165"/>
      <c r="X128" s="165"/>
      <c r="Y128" s="165"/>
    </row>
    <row r="129" spans="3:27" ht="14.15" customHeight="1" x14ac:dyDescent="0.2">
      <c r="C129" s="471"/>
      <c r="D129" s="525"/>
      <c r="E129" s="634"/>
      <c r="F129" s="537"/>
      <c r="G129" s="538"/>
      <c r="H129" s="538"/>
      <c r="I129" s="538"/>
      <c r="J129" s="538"/>
      <c r="K129" s="538"/>
      <c r="L129" s="538"/>
      <c r="M129" s="538"/>
      <c r="N129" s="538"/>
      <c r="O129" s="538"/>
      <c r="P129" s="538"/>
      <c r="Q129" s="538"/>
      <c r="R129" s="538"/>
      <c r="S129" s="538"/>
      <c r="T129" s="538"/>
      <c r="U129" s="539"/>
      <c r="V129" s="513"/>
      <c r="W129" s="513"/>
      <c r="X129" s="513"/>
      <c r="Y129" s="513"/>
      <c r="Z129" s="513"/>
      <c r="AA129" s="513"/>
    </row>
    <row r="130" spans="3:27" ht="14.15" customHeight="1" x14ac:dyDescent="0.2">
      <c r="C130" s="472"/>
      <c r="D130" s="526"/>
      <c r="E130" s="635"/>
      <c r="F130" s="540"/>
      <c r="G130" s="541"/>
      <c r="H130" s="541"/>
      <c r="I130" s="541"/>
      <c r="J130" s="541"/>
      <c r="K130" s="541"/>
      <c r="L130" s="541"/>
      <c r="M130" s="541"/>
      <c r="N130" s="541"/>
      <c r="O130" s="541"/>
      <c r="P130" s="541"/>
      <c r="Q130" s="541"/>
      <c r="R130" s="541"/>
      <c r="S130" s="541"/>
      <c r="T130" s="541"/>
      <c r="U130" s="542"/>
      <c r="V130" s="179"/>
      <c r="W130" s="165"/>
      <c r="X130" s="165"/>
      <c r="Y130" s="165"/>
    </row>
    <row r="131" spans="3:27" ht="14.15" customHeight="1" x14ac:dyDescent="0.2">
      <c r="C131" s="527" t="s">
        <v>417</v>
      </c>
      <c r="D131" s="527"/>
      <c r="E131" s="527"/>
      <c r="F131" s="527"/>
      <c r="G131" s="527"/>
      <c r="H131" s="527"/>
      <c r="I131" s="527"/>
      <c r="J131" s="527"/>
      <c r="K131" s="527"/>
      <c r="L131" s="527"/>
      <c r="M131" s="527"/>
      <c r="N131" s="527"/>
      <c r="O131" s="527"/>
      <c r="P131" s="527"/>
      <c r="Q131" s="527"/>
      <c r="R131" s="527"/>
      <c r="S131" s="527"/>
      <c r="T131" s="527"/>
      <c r="U131" s="527"/>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524"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525"/>
      <c r="E134" s="637"/>
      <c r="F134" s="631" t="s">
        <v>259</v>
      </c>
      <c r="G134" s="632"/>
      <c r="H134" s="632"/>
      <c r="I134" s="632"/>
      <c r="J134" s="632"/>
      <c r="K134" s="639" t="str">
        <f>+別紙!AA10</f>
        <v>0</v>
      </c>
      <c r="L134" s="639"/>
      <c r="M134" s="639"/>
      <c r="N134" s="639"/>
      <c r="O134" s="639"/>
      <c r="P134" s="196" t="s">
        <v>13</v>
      </c>
      <c r="Q134" s="514" t="s">
        <v>359</v>
      </c>
      <c r="R134" s="514"/>
      <c r="S134" s="514"/>
      <c r="T134" s="514"/>
      <c r="U134" s="515"/>
      <c r="V134" s="304"/>
      <c r="W134" s="292"/>
      <c r="X134" s="179"/>
      <c r="Y134" s="165"/>
      <c r="Z134" s="165"/>
      <c r="AA134" s="165"/>
    </row>
    <row r="135" spans="3:27" ht="14.15" customHeight="1" x14ac:dyDescent="0.2">
      <c r="C135" s="195"/>
      <c r="D135" s="525"/>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5" customHeight="1" x14ac:dyDescent="0.2">
      <c r="C136" s="195"/>
      <c r="D136" s="525"/>
      <c r="E136" s="637"/>
      <c r="F136" s="537" t="s">
        <v>457</v>
      </c>
      <c r="G136" s="538"/>
      <c r="H136" s="538"/>
      <c r="I136" s="538"/>
      <c r="J136" s="538"/>
      <c r="K136" s="538"/>
      <c r="L136" s="538"/>
      <c r="M136" s="538"/>
      <c r="N136" s="538"/>
      <c r="O136" s="538"/>
      <c r="P136" s="538"/>
      <c r="Q136" s="538"/>
      <c r="R136" s="538"/>
      <c r="S136" s="538"/>
      <c r="T136" s="538"/>
      <c r="U136" s="539"/>
      <c r="V136" s="164"/>
      <c r="W136" s="165"/>
      <c r="X136" s="165"/>
      <c r="Y136" s="165"/>
    </row>
    <row r="137" spans="3:27" ht="14.15" customHeight="1" x14ac:dyDescent="0.2">
      <c r="C137" s="195"/>
      <c r="D137" s="525"/>
      <c r="E137" s="637"/>
      <c r="F137" s="537"/>
      <c r="G137" s="538"/>
      <c r="H137" s="538"/>
      <c r="I137" s="538"/>
      <c r="J137" s="538"/>
      <c r="K137" s="538"/>
      <c r="L137" s="538"/>
      <c r="M137" s="538"/>
      <c r="N137" s="538"/>
      <c r="O137" s="538"/>
      <c r="P137" s="538"/>
      <c r="Q137" s="538"/>
      <c r="R137" s="538"/>
      <c r="S137" s="538"/>
      <c r="T137" s="538"/>
      <c r="U137" s="539"/>
      <c r="V137" s="164"/>
      <c r="W137" s="165"/>
      <c r="X137" s="165"/>
      <c r="Y137" s="165"/>
    </row>
    <row r="138" spans="3:27" ht="14.15" customHeight="1" x14ac:dyDescent="0.2">
      <c r="C138" s="195"/>
      <c r="D138" s="525"/>
      <c r="E138" s="637"/>
      <c r="F138" s="537"/>
      <c r="G138" s="538"/>
      <c r="H138" s="538"/>
      <c r="I138" s="538"/>
      <c r="J138" s="538"/>
      <c r="K138" s="538"/>
      <c r="L138" s="538"/>
      <c r="M138" s="538"/>
      <c r="N138" s="538"/>
      <c r="O138" s="538"/>
      <c r="P138" s="538"/>
      <c r="Q138" s="538"/>
      <c r="R138" s="538"/>
      <c r="S138" s="538"/>
      <c r="T138" s="538"/>
      <c r="U138" s="539"/>
      <c r="V138" s="164"/>
      <c r="W138" s="165"/>
      <c r="X138" s="165"/>
      <c r="Y138" s="165"/>
    </row>
    <row r="139" spans="3:27" ht="14.15" customHeight="1" x14ac:dyDescent="0.2">
      <c r="C139" s="195"/>
      <c r="D139" s="525"/>
      <c r="E139" s="637"/>
      <c r="F139" s="537"/>
      <c r="G139" s="538"/>
      <c r="H139" s="538"/>
      <c r="I139" s="538"/>
      <c r="J139" s="538"/>
      <c r="K139" s="538"/>
      <c r="L139" s="538"/>
      <c r="M139" s="538"/>
      <c r="N139" s="538"/>
      <c r="O139" s="538"/>
      <c r="P139" s="538"/>
      <c r="Q139" s="538"/>
      <c r="R139" s="538"/>
      <c r="S139" s="538"/>
      <c r="T139" s="538"/>
      <c r="U139" s="539"/>
      <c r="V139" s="164"/>
      <c r="W139" s="165"/>
      <c r="X139" s="165"/>
      <c r="Y139" s="165"/>
    </row>
    <row r="140" spans="3:27" ht="14.15" customHeight="1" x14ac:dyDescent="0.2">
      <c r="C140" s="195"/>
      <c r="D140" s="525"/>
      <c r="E140" s="637"/>
      <c r="F140" s="537"/>
      <c r="G140" s="538"/>
      <c r="H140" s="538"/>
      <c r="I140" s="538"/>
      <c r="J140" s="538"/>
      <c r="K140" s="538"/>
      <c r="L140" s="538"/>
      <c r="M140" s="538"/>
      <c r="N140" s="538"/>
      <c r="O140" s="538"/>
      <c r="P140" s="538"/>
      <c r="Q140" s="538"/>
      <c r="R140" s="538"/>
      <c r="S140" s="538"/>
      <c r="T140" s="538"/>
      <c r="U140" s="539"/>
      <c r="V140" s="164"/>
      <c r="W140" s="165"/>
      <c r="X140" s="165"/>
      <c r="Y140" s="165"/>
    </row>
    <row r="141" spans="3:27" ht="14.15" customHeight="1" x14ac:dyDescent="0.2">
      <c r="C141" s="195"/>
      <c r="D141" s="525"/>
      <c r="E141" s="637"/>
      <c r="F141" s="537"/>
      <c r="G141" s="538"/>
      <c r="H141" s="538"/>
      <c r="I141" s="538"/>
      <c r="J141" s="538"/>
      <c r="K141" s="538"/>
      <c r="L141" s="538"/>
      <c r="M141" s="538"/>
      <c r="N141" s="538"/>
      <c r="O141" s="538"/>
      <c r="P141" s="538"/>
      <c r="Q141" s="538"/>
      <c r="R141" s="538"/>
      <c r="S141" s="538"/>
      <c r="T141" s="538"/>
      <c r="U141" s="539"/>
      <c r="V141" s="164"/>
      <c r="W141" s="165"/>
      <c r="X141" s="165"/>
      <c r="Y141" s="165"/>
    </row>
    <row r="142" spans="3:27" ht="14.15" customHeight="1" x14ac:dyDescent="0.2">
      <c r="C142" s="195"/>
      <c r="D142" s="525"/>
      <c r="E142" s="637"/>
      <c r="F142" s="537"/>
      <c r="G142" s="538"/>
      <c r="H142" s="538"/>
      <c r="I142" s="538"/>
      <c r="J142" s="538"/>
      <c r="K142" s="538"/>
      <c r="L142" s="538"/>
      <c r="M142" s="538"/>
      <c r="N142" s="538"/>
      <c r="O142" s="538"/>
      <c r="P142" s="538"/>
      <c r="Q142" s="538"/>
      <c r="R142" s="538"/>
      <c r="S142" s="538"/>
      <c r="T142" s="538"/>
      <c r="U142" s="539"/>
      <c r="V142" s="512"/>
      <c r="W142" s="513"/>
      <c r="X142" s="513"/>
      <c r="Y142" s="513"/>
      <c r="Z142" s="513"/>
    </row>
    <row r="143" spans="3:27" ht="14.15" customHeight="1" x14ac:dyDescent="0.2">
      <c r="C143" s="195"/>
      <c r="D143" s="526"/>
      <c r="E143" s="638"/>
      <c r="F143" s="540"/>
      <c r="G143" s="541"/>
      <c r="H143" s="541"/>
      <c r="I143" s="541"/>
      <c r="J143" s="541"/>
      <c r="K143" s="541"/>
      <c r="L143" s="541"/>
      <c r="M143" s="541"/>
      <c r="N143" s="541"/>
      <c r="O143" s="541"/>
      <c r="P143" s="541"/>
      <c r="Q143" s="541"/>
      <c r="R143" s="541"/>
      <c r="S143" s="541"/>
      <c r="T143" s="541"/>
      <c r="U143" s="542"/>
      <c r="V143" s="164"/>
      <c r="W143" s="165"/>
      <c r="X143" s="165"/>
      <c r="Y143" s="165"/>
    </row>
    <row r="144" spans="3:27" ht="15" customHeight="1" x14ac:dyDescent="0.2">
      <c r="C144" s="195"/>
      <c r="D144" s="524"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525"/>
      <c r="E145" s="634"/>
      <c r="F145" s="631" t="s">
        <v>260</v>
      </c>
      <c r="G145" s="632"/>
      <c r="H145" s="632"/>
      <c r="I145" s="632"/>
      <c r="J145" s="632"/>
      <c r="K145" s="639">
        <f>+別紙!AA21+別紙!AA28</f>
        <v>0</v>
      </c>
      <c r="L145" s="639"/>
      <c r="M145" s="639"/>
      <c r="N145" s="639"/>
      <c r="O145" s="639"/>
      <c r="P145" s="193" t="s">
        <v>13</v>
      </c>
      <c r="Q145" s="514" t="s">
        <v>360</v>
      </c>
      <c r="R145" s="514"/>
      <c r="S145" s="514"/>
      <c r="T145" s="514"/>
      <c r="U145" s="515"/>
      <c r="V145" s="304"/>
      <c r="W145" s="292"/>
      <c r="X145" s="179"/>
      <c r="Y145" s="165"/>
      <c r="Z145" s="165"/>
      <c r="AA145" s="165"/>
    </row>
    <row r="146" spans="3:27" ht="14.15" customHeight="1" x14ac:dyDescent="0.2">
      <c r="C146" s="195"/>
      <c r="D146" s="525"/>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5" customHeight="1" x14ac:dyDescent="0.2">
      <c r="C147" s="195"/>
      <c r="D147" s="525"/>
      <c r="E147" s="634"/>
      <c r="F147" s="537" t="s">
        <v>457</v>
      </c>
      <c r="G147" s="538"/>
      <c r="H147" s="538"/>
      <c r="I147" s="538"/>
      <c r="J147" s="538"/>
      <c r="K147" s="538"/>
      <c r="L147" s="538"/>
      <c r="M147" s="538"/>
      <c r="N147" s="538"/>
      <c r="O147" s="538"/>
      <c r="P147" s="538"/>
      <c r="Q147" s="538"/>
      <c r="R147" s="538"/>
      <c r="S147" s="538"/>
      <c r="T147" s="538"/>
      <c r="U147" s="539"/>
      <c r="V147" s="164"/>
      <c r="W147" s="165"/>
      <c r="X147" s="165"/>
      <c r="Y147" s="165"/>
    </row>
    <row r="148" spans="3:27" ht="14.15" customHeight="1" x14ac:dyDescent="0.2">
      <c r="C148" s="195"/>
      <c r="D148" s="525"/>
      <c r="E148" s="634"/>
      <c r="F148" s="537"/>
      <c r="G148" s="538"/>
      <c r="H148" s="538"/>
      <c r="I148" s="538"/>
      <c r="J148" s="538"/>
      <c r="K148" s="538"/>
      <c r="L148" s="538"/>
      <c r="M148" s="538"/>
      <c r="N148" s="538"/>
      <c r="O148" s="538"/>
      <c r="P148" s="538"/>
      <c r="Q148" s="538"/>
      <c r="R148" s="538"/>
      <c r="S148" s="538"/>
      <c r="T148" s="538"/>
      <c r="U148" s="539"/>
      <c r="V148" s="164"/>
      <c r="W148" s="165"/>
      <c r="X148" s="165"/>
      <c r="Y148" s="165"/>
    </row>
    <row r="149" spans="3:27" ht="14.15" customHeight="1" x14ac:dyDescent="0.2">
      <c r="C149" s="195"/>
      <c r="D149" s="525"/>
      <c r="E149" s="634"/>
      <c r="F149" s="537"/>
      <c r="G149" s="538"/>
      <c r="H149" s="538"/>
      <c r="I149" s="538"/>
      <c r="J149" s="538"/>
      <c r="K149" s="538"/>
      <c r="L149" s="538"/>
      <c r="M149" s="538"/>
      <c r="N149" s="538"/>
      <c r="O149" s="538"/>
      <c r="P149" s="538"/>
      <c r="Q149" s="538"/>
      <c r="R149" s="538"/>
      <c r="S149" s="538"/>
      <c r="T149" s="538"/>
      <c r="U149" s="539"/>
      <c r="V149" s="164"/>
      <c r="W149" s="165"/>
      <c r="X149" s="165"/>
      <c r="Y149" s="165"/>
    </row>
    <row r="150" spans="3:27" ht="14.15" customHeight="1" x14ac:dyDescent="0.2">
      <c r="C150" s="195"/>
      <c r="D150" s="525"/>
      <c r="E150" s="634"/>
      <c r="F150" s="537"/>
      <c r="G150" s="538"/>
      <c r="H150" s="538"/>
      <c r="I150" s="538"/>
      <c r="J150" s="538"/>
      <c r="K150" s="538"/>
      <c r="L150" s="538"/>
      <c r="M150" s="538"/>
      <c r="N150" s="538"/>
      <c r="O150" s="538"/>
      <c r="P150" s="538"/>
      <c r="Q150" s="538"/>
      <c r="R150" s="538"/>
      <c r="S150" s="538"/>
      <c r="T150" s="538"/>
      <c r="U150" s="539"/>
      <c r="V150" s="164"/>
      <c r="W150" s="165"/>
      <c r="X150" s="165"/>
      <c r="Y150" s="165"/>
    </row>
    <row r="151" spans="3:27" ht="14.15" customHeight="1" x14ac:dyDescent="0.2">
      <c r="C151" s="195"/>
      <c r="D151" s="525"/>
      <c r="E151" s="634"/>
      <c r="F151" s="537"/>
      <c r="G151" s="538"/>
      <c r="H151" s="538"/>
      <c r="I151" s="538"/>
      <c r="J151" s="538"/>
      <c r="K151" s="538"/>
      <c r="L151" s="538"/>
      <c r="M151" s="538"/>
      <c r="N151" s="538"/>
      <c r="O151" s="538"/>
      <c r="P151" s="538"/>
      <c r="Q151" s="538"/>
      <c r="R151" s="538"/>
      <c r="S151" s="538"/>
      <c r="T151" s="538"/>
      <c r="U151" s="539"/>
      <c r="V151" s="164"/>
      <c r="W151" s="165"/>
      <c r="X151" s="165"/>
      <c r="Y151" s="165"/>
    </row>
    <row r="152" spans="3:27" ht="14.15" customHeight="1" x14ac:dyDescent="0.2">
      <c r="C152" s="195"/>
      <c r="D152" s="525"/>
      <c r="E152" s="634"/>
      <c r="F152" s="537"/>
      <c r="G152" s="538"/>
      <c r="H152" s="538"/>
      <c r="I152" s="538"/>
      <c r="J152" s="538"/>
      <c r="K152" s="538"/>
      <c r="L152" s="538"/>
      <c r="M152" s="538"/>
      <c r="N152" s="538"/>
      <c r="O152" s="538"/>
      <c r="P152" s="538"/>
      <c r="Q152" s="538"/>
      <c r="R152" s="538"/>
      <c r="S152" s="538"/>
      <c r="T152" s="538"/>
      <c r="U152" s="539"/>
      <c r="V152" s="164"/>
      <c r="W152" s="165"/>
      <c r="X152" s="165"/>
      <c r="Y152" s="165"/>
    </row>
    <row r="153" spans="3:27" ht="14.15" customHeight="1" x14ac:dyDescent="0.2">
      <c r="C153" s="195"/>
      <c r="D153" s="525"/>
      <c r="E153" s="634"/>
      <c r="F153" s="537"/>
      <c r="G153" s="538"/>
      <c r="H153" s="538"/>
      <c r="I153" s="538"/>
      <c r="J153" s="538"/>
      <c r="K153" s="538"/>
      <c r="L153" s="538"/>
      <c r="M153" s="538"/>
      <c r="N153" s="538"/>
      <c r="O153" s="538"/>
      <c r="P153" s="538"/>
      <c r="Q153" s="538"/>
      <c r="R153" s="538"/>
      <c r="S153" s="538"/>
      <c r="T153" s="538"/>
      <c r="U153" s="539"/>
      <c r="V153" s="512"/>
      <c r="W153" s="513"/>
      <c r="X153" s="513"/>
      <c r="Y153" s="513"/>
      <c r="Z153" s="513"/>
      <c r="AA153" s="513"/>
    </row>
    <row r="154" spans="3:27" ht="14.15" customHeight="1" x14ac:dyDescent="0.2">
      <c r="C154" s="197"/>
      <c r="D154" s="526"/>
      <c r="E154" s="635"/>
      <c r="F154" s="540"/>
      <c r="G154" s="541"/>
      <c r="H154" s="541"/>
      <c r="I154" s="541"/>
      <c r="J154" s="541"/>
      <c r="K154" s="541"/>
      <c r="L154" s="541"/>
      <c r="M154" s="541"/>
      <c r="N154" s="541"/>
      <c r="O154" s="541"/>
      <c r="P154" s="541"/>
      <c r="Q154" s="541"/>
      <c r="R154" s="541"/>
      <c r="S154" s="541"/>
      <c r="T154" s="541"/>
      <c r="U154" s="542"/>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524"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5" customHeight="1" x14ac:dyDescent="0.2">
      <c r="C157" s="195"/>
      <c r="D157" s="525"/>
      <c r="E157" s="634"/>
      <c r="F157" s="631" t="s">
        <v>257</v>
      </c>
      <c r="G157" s="632"/>
      <c r="H157" s="632"/>
      <c r="I157" s="632"/>
      <c r="J157" s="632"/>
      <c r="K157" s="639" t="str">
        <f>+別紙!AA11</f>
        <v>0</v>
      </c>
      <c r="L157" s="639"/>
      <c r="M157" s="639"/>
      <c r="N157" s="639"/>
      <c r="O157" s="639"/>
      <c r="P157" s="196" t="s">
        <v>13</v>
      </c>
      <c r="Q157" s="514" t="s">
        <v>256</v>
      </c>
      <c r="R157" s="514"/>
      <c r="S157" s="514"/>
      <c r="T157" s="514"/>
      <c r="U157" s="515"/>
      <c r="V157" s="292"/>
      <c r="W157" s="292"/>
      <c r="X157" s="179"/>
      <c r="Y157" s="165"/>
      <c r="Z157" s="165"/>
      <c r="AA157" s="165"/>
    </row>
    <row r="158" spans="3:27" ht="38.15" customHeight="1" x14ac:dyDescent="0.2">
      <c r="C158" s="195"/>
      <c r="D158" s="525"/>
      <c r="E158" s="634"/>
      <c r="F158" s="631" t="s">
        <v>258</v>
      </c>
      <c r="G158" s="632"/>
      <c r="H158" s="632"/>
      <c r="I158" s="632"/>
      <c r="J158" s="632"/>
      <c r="K158" s="639" t="str">
        <f>+別紙!AA12</f>
        <v>0</v>
      </c>
      <c r="L158" s="639"/>
      <c r="M158" s="639"/>
      <c r="N158" s="639"/>
      <c r="O158" s="639"/>
      <c r="P158" s="196" t="s">
        <v>13</v>
      </c>
      <c r="Q158" s="514" t="s">
        <v>255</v>
      </c>
      <c r="R158" s="514"/>
      <c r="S158" s="514"/>
      <c r="T158" s="514"/>
      <c r="U158" s="515"/>
      <c r="V158" s="292"/>
      <c r="W158" s="292"/>
      <c r="X158" s="179"/>
      <c r="Y158" s="165"/>
      <c r="Z158" s="165"/>
      <c r="AA158" s="165"/>
    </row>
    <row r="159" spans="3:27" ht="14.15" customHeight="1" x14ac:dyDescent="0.2">
      <c r="C159" s="195"/>
      <c r="D159" s="525"/>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5" customHeight="1" x14ac:dyDescent="0.2">
      <c r="C160" s="195"/>
      <c r="D160" s="525"/>
      <c r="E160" s="634"/>
      <c r="F160" s="537" t="s">
        <v>457</v>
      </c>
      <c r="G160" s="538"/>
      <c r="H160" s="538"/>
      <c r="I160" s="538"/>
      <c r="J160" s="538"/>
      <c r="K160" s="538"/>
      <c r="L160" s="538"/>
      <c r="M160" s="538"/>
      <c r="N160" s="538"/>
      <c r="O160" s="538"/>
      <c r="P160" s="538"/>
      <c r="Q160" s="538"/>
      <c r="R160" s="538"/>
      <c r="S160" s="538"/>
      <c r="T160" s="538"/>
      <c r="U160" s="539"/>
      <c r="V160" s="164"/>
      <c r="W160" s="165"/>
      <c r="X160" s="165"/>
      <c r="Y160" s="165"/>
    </row>
    <row r="161" spans="3:27" ht="14.15" customHeight="1" x14ac:dyDescent="0.2">
      <c r="C161" s="195"/>
      <c r="D161" s="525"/>
      <c r="E161" s="634"/>
      <c r="F161" s="537"/>
      <c r="G161" s="538"/>
      <c r="H161" s="538"/>
      <c r="I161" s="538"/>
      <c r="J161" s="538"/>
      <c r="K161" s="538"/>
      <c r="L161" s="538"/>
      <c r="M161" s="538"/>
      <c r="N161" s="538"/>
      <c r="O161" s="538"/>
      <c r="P161" s="538"/>
      <c r="Q161" s="538"/>
      <c r="R161" s="538"/>
      <c r="S161" s="538"/>
      <c r="T161" s="538"/>
      <c r="U161" s="539"/>
      <c r="V161" s="164"/>
      <c r="W161" s="165"/>
      <c r="X161" s="165"/>
      <c r="Y161" s="165"/>
    </row>
    <row r="162" spans="3:27" ht="14.15" customHeight="1" x14ac:dyDescent="0.2">
      <c r="C162" s="195"/>
      <c r="D162" s="525"/>
      <c r="E162" s="634"/>
      <c r="F162" s="537"/>
      <c r="G162" s="538"/>
      <c r="H162" s="538"/>
      <c r="I162" s="538"/>
      <c r="J162" s="538"/>
      <c r="K162" s="538"/>
      <c r="L162" s="538"/>
      <c r="M162" s="538"/>
      <c r="N162" s="538"/>
      <c r="O162" s="538"/>
      <c r="P162" s="538"/>
      <c r="Q162" s="538"/>
      <c r="R162" s="538"/>
      <c r="S162" s="538"/>
      <c r="T162" s="538"/>
      <c r="U162" s="539"/>
      <c r="V162" s="164"/>
      <c r="W162" s="165"/>
      <c r="X162" s="165"/>
      <c r="Y162" s="165"/>
    </row>
    <row r="163" spans="3:27" ht="14.15" customHeight="1" x14ac:dyDescent="0.2">
      <c r="C163" s="195"/>
      <c r="D163" s="525"/>
      <c r="E163" s="634"/>
      <c r="F163" s="537"/>
      <c r="G163" s="538"/>
      <c r="H163" s="538"/>
      <c r="I163" s="538"/>
      <c r="J163" s="538"/>
      <c r="K163" s="538"/>
      <c r="L163" s="538"/>
      <c r="M163" s="538"/>
      <c r="N163" s="538"/>
      <c r="O163" s="538"/>
      <c r="P163" s="538"/>
      <c r="Q163" s="538"/>
      <c r="R163" s="538"/>
      <c r="S163" s="538"/>
      <c r="T163" s="538"/>
      <c r="U163" s="539"/>
      <c r="V163" s="164"/>
      <c r="W163" s="165"/>
      <c r="X163" s="165"/>
      <c r="Y163" s="165"/>
    </row>
    <row r="164" spans="3:27" ht="14.15" customHeight="1" x14ac:dyDescent="0.2">
      <c r="C164" s="195"/>
      <c r="D164" s="525"/>
      <c r="E164" s="634"/>
      <c r="F164" s="537"/>
      <c r="G164" s="538"/>
      <c r="H164" s="538"/>
      <c r="I164" s="538"/>
      <c r="J164" s="538"/>
      <c r="K164" s="538"/>
      <c r="L164" s="538"/>
      <c r="M164" s="538"/>
      <c r="N164" s="538"/>
      <c r="O164" s="538"/>
      <c r="P164" s="538"/>
      <c r="Q164" s="538"/>
      <c r="R164" s="538"/>
      <c r="S164" s="538"/>
      <c r="T164" s="538"/>
      <c r="U164" s="539"/>
      <c r="V164" s="164"/>
      <c r="W164" s="165"/>
      <c r="X164" s="165"/>
      <c r="Y164" s="165"/>
    </row>
    <row r="165" spans="3:27" ht="14.15" customHeight="1" x14ac:dyDescent="0.2">
      <c r="C165" s="195"/>
      <c r="D165" s="525"/>
      <c r="E165" s="634"/>
      <c r="F165" s="537"/>
      <c r="G165" s="538"/>
      <c r="H165" s="538"/>
      <c r="I165" s="538"/>
      <c r="J165" s="538"/>
      <c r="K165" s="538"/>
      <c r="L165" s="538"/>
      <c r="M165" s="538"/>
      <c r="N165" s="538"/>
      <c r="O165" s="538"/>
      <c r="P165" s="538"/>
      <c r="Q165" s="538"/>
      <c r="R165" s="538"/>
      <c r="S165" s="538"/>
      <c r="T165" s="538"/>
      <c r="U165" s="539"/>
      <c r="V165" s="164"/>
      <c r="W165" s="165"/>
      <c r="X165" s="165"/>
      <c r="Y165" s="165"/>
    </row>
    <row r="166" spans="3:27" ht="14.15" customHeight="1" x14ac:dyDescent="0.2">
      <c r="C166" s="195"/>
      <c r="D166" s="525"/>
      <c r="E166" s="634"/>
      <c r="F166" s="537"/>
      <c r="G166" s="538"/>
      <c r="H166" s="538"/>
      <c r="I166" s="538"/>
      <c r="J166" s="538"/>
      <c r="K166" s="538"/>
      <c r="L166" s="538"/>
      <c r="M166" s="538"/>
      <c r="N166" s="538"/>
      <c r="O166" s="538"/>
      <c r="P166" s="538"/>
      <c r="Q166" s="538"/>
      <c r="R166" s="538"/>
      <c r="S166" s="538"/>
      <c r="T166" s="538"/>
      <c r="U166" s="539"/>
      <c r="V166" s="512"/>
      <c r="W166" s="513"/>
      <c r="X166" s="513"/>
      <c r="Y166" s="513"/>
      <c r="Z166" s="513"/>
    </row>
    <row r="167" spans="3:27" ht="14.15" customHeight="1" x14ac:dyDescent="0.2">
      <c r="C167" s="195"/>
      <c r="D167" s="526"/>
      <c r="E167" s="635"/>
      <c r="F167" s="540"/>
      <c r="G167" s="541"/>
      <c r="H167" s="541"/>
      <c r="I167" s="541"/>
      <c r="J167" s="541"/>
      <c r="K167" s="541"/>
      <c r="L167" s="541"/>
      <c r="M167" s="541"/>
      <c r="N167" s="541"/>
      <c r="O167" s="541"/>
      <c r="P167" s="541"/>
      <c r="Q167" s="541"/>
      <c r="R167" s="541"/>
      <c r="S167" s="541"/>
      <c r="T167" s="541"/>
      <c r="U167" s="542"/>
      <c r="V167" s="164"/>
      <c r="W167" s="165"/>
      <c r="X167" s="165"/>
      <c r="Y167" s="165"/>
    </row>
    <row r="168" spans="3:27" ht="14.15" customHeight="1" x14ac:dyDescent="0.2">
      <c r="C168" s="195"/>
      <c r="D168" s="524"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5" customHeight="1" x14ac:dyDescent="0.2">
      <c r="C169" s="195"/>
      <c r="D169" s="525"/>
      <c r="E169" s="634"/>
      <c r="F169" s="631" t="s">
        <v>261</v>
      </c>
      <c r="G169" s="632"/>
      <c r="H169" s="632"/>
      <c r="I169" s="632"/>
      <c r="J169" s="632"/>
      <c r="K169" s="639">
        <f>+別紙!AA24</f>
        <v>0</v>
      </c>
      <c r="L169" s="639"/>
      <c r="M169" s="639"/>
      <c r="N169" s="639"/>
      <c r="O169" s="639"/>
      <c r="P169" s="196" t="s">
        <v>13</v>
      </c>
      <c r="Q169" s="514" t="s">
        <v>361</v>
      </c>
      <c r="R169" s="514"/>
      <c r="S169" s="514"/>
      <c r="T169" s="514"/>
      <c r="U169" s="515"/>
      <c r="V169" s="292"/>
      <c r="W169" s="292"/>
      <c r="X169" s="179"/>
      <c r="Y169" s="165"/>
      <c r="Z169" s="165"/>
      <c r="AA169" s="165"/>
    </row>
    <row r="170" spans="3:27" ht="38.15" customHeight="1" x14ac:dyDescent="0.2">
      <c r="C170" s="195"/>
      <c r="D170" s="525"/>
      <c r="E170" s="634"/>
      <c r="F170" s="631" t="s">
        <v>262</v>
      </c>
      <c r="G170" s="632"/>
      <c r="H170" s="632"/>
      <c r="I170" s="632"/>
      <c r="J170" s="632"/>
      <c r="K170" s="639">
        <f>+別紙!AA27</f>
        <v>0</v>
      </c>
      <c r="L170" s="639"/>
      <c r="M170" s="639"/>
      <c r="N170" s="639"/>
      <c r="O170" s="639"/>
      <c r="P170" s="196" t="s">
        <v>13</v>
      </c>
      <c r="Q170" s="514" t="s">
        <v>362</v>
      </c>
      <c r="R170" s="514"/>
      <c r="S170" s="514"/>
      <c r="T170" s="514"/>
      <c r="U170" s="515"/>
      <c r="V170" s="292"/>
      <c r="W170" s="292"/>
      <c r="X170" s="179"/>
      <c r="Y170" s="165"/>
      <c r="Z170" s="165"/>
      <c r="AA170" s="165"/>
    </row>
    <row r="171" spans="3:27" ht="15" customHeight="1" x14ac:dyDescent="0.2">
      <c r="C171" s="195"/>
      <c r="D171" s="525"/>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5" customHeight="1" x14ac:dyDescent="0.2">
      <c r="C172" s="195"/>
      <c r="D172" s="525"/>
      <c r="E172" s="634"/>
      <c r="F172" s="537" t="s">
        <v>457</v>
      </c>
      <c r="G172" s="538"/>
      <c r="H172" s="538"/>
      <c r="I172" s="538"/>
      <c r="J172" s="538"/>
      <c r="K172" s="538"/>
      <c r="L172" s="538"/>
      <c r="M172" s="538"/>
      <c r="N172" s="538"/>
      <c r="O172" s="538"/>
      <c r="P172" s="538"/>
      <c r="Q172" s="538"/>
      <c r="R172" s="538"/>
      <c r="S172" s="538"/>
      <c r="T172" s="538"/>
      <c r="U172" s="539"/>
      <c r="V172" s="164"/>
      <c r="W172" s="165"/>
      <c r="X172" s="165"/>
      <c r="Y172" s="165"/>
    </row>
    <row r="173" spans="3:27" ht="14.15" customHeight="1" x14ac:dyDescent="0.2">
      <c r="C173" s="195"/>
      <c r="D173" s="525"/>
      <c r="E173" s="634"/>
      <c r="F173" s="537"/>
      <c r="G173" s="538"/>
      <c r="H173" s="538"/>
      <c r="I173" s="538"/>
      <c r="J173" s="538"/>
      <c r="K173" s="538"/>
      <c r="L173" s="538"/>
      <c r="M173" s="538"/>
      <c r="N173" s="538"/>
      <c r="O173" s="538"/>
      <c r="P173" s="538"/>
      <c r="Q173" s="538"/>
      <c r="R173" s="538"/>
      <c r="S173" s="538"/>
      <c r="T173" s="538"/>
      <c r="U173" s="539"/>
      <c r="V173" s="164"/>
      <c r="W173" s="165"/>
      <c r="X173" s="165"/>
      <c r="Y173" s="165"/>
    </row>
    <row r="174" spans="3:27" ht="14.15" customHeight="1" x14ac:dyDescent="0.2">
      <c r="C174" s="195"/>
      <c r="D174" s="525"/>
      <c r="E174" s="634"/>
      <c r="F174" s="537"/>
      <c r="G174" s="538"/>
      <c r="H174" s="538"/>
      <c r="I174" s="538"/>
      <c r="J174" s="538"/>
      <c r="K174" s="538"/>
      <c r="L174" s="538"/>
      <c r="M174" s="538"/>
      <c r="N174" s="538"/>
      <c r="O174" s="538"/>
      <c r="P174" s="538"/>
      <c r="Q174" s="538"/>
      <c r="R174" s="538"/>
      <c r="S174" s="538"/>
      <c r="T174" s="538"/>
      <c r="U174" s="539"/>
      <c r="V174" s="164"/>
      <c r="W174" s="165"/>
      <c r="X174" s="165"/>
      <c r="Y174" s="165"/>
    </row>
    <row r="175" spans="3:27" ht="14.15" customHeight="1" x14ac:dyDescent="0.2">
      <c r="C175" s="195"/>
      <c r="D175" s="525"/>
      <c r="E175" s="634"/>
      <c r="F175" s="537"/>
      <c r="G175" s="538"/>
      <c r="H175" s="538"/>
      <c r="I175" s="538"/>
      <c r="J175" s="538"/>
      <c r="K175" s="538"/>
      <c r="L175" s="538"/>
      <c r="M175" s="538"/>
      <c r="N175" s="538"/>
      <c r="O175" s="538"/>
      <c r="P175" s="538"/>
      <c r="Q175" s="538"/>
      <c r="R175" s="538"/>
      <c r="S175" s="538"/>
      <c r="T175" s="538"/>
      <c r="U175" s="539"/>
      <c r="V175" s="164"/>
      <c r="W175" s="165"/>
      <c r="X175" s="165"/>
      <c r="Y175" s="165"/>
    </row>
    <row r="176" spans="3:27" ht="14.15" customHeight="1" x14ac:dyDescent="0.2">
      <c r="C176" s="195"/>
      <c r="D176" s="525"/>
      <c r="E176" s="634"/>
      <c r="F176" s="537"/>
      <c r="G176" s="538"/>
      <c r="H176" s="538"/>
      <c r="I176" s="538"/>
      <c r="J176" s="538"/>
      <c r="K176" s="538"/>
      <c r="L176" s="538"/>
      <c r="M176" s="538"/>
      <c r="N176" s="538"/>
      <c r="O176" s="538"/>
      <c r="P176" s="538"/>
      <c r="Q176" s="538"/>
      <c r="R176" s="538"/>
      <c r="S176" s="538"/>
      <c r="T176" s="538"/>
      <c r="U176" s="539"/>
      <c r="V176" s="164"/>
      <c r="W176" s="165"/>
      <c r="X176" s="165"/>
      <c r="Y176" s="165"/>
    </row>
    <row r="177" spans="3:27" ht="14.15" customHeight="1" x14ac:dyDescent="0.2">
      <c r="C177" s="195"/>
      <c r="D177" s="525"/>
      <c r="E177" s="634"/>
      <c r="F177" s="537"/>
      <c r="G177" s="538"/>
      <c r="H177" s="538"/>
      <c r="I177" s="538"/>
      <c r="J177" s="538"/>
      <c r="K177" s="538"/>
      <c r="L177" s="538"/>
      <c r="M177" s="538"/>
      <c r="N177" s="538"/>
      <c r="O177" s="538"/>
      <c r="P177" s="538"/>
      <c r="Q177" s="538"/>
      <c r="R177" s="538"/>
      <c r="S177" s="538"/>
      <c r="T177" s="538"/>
      <c r="U177" s="539"/>
      <c r="V177" s="164"/>
      <c r="W177" s="165"/>
      <c r="X177" s="165"/>
      <c r="Y177" s="165"/>
    </row>
    <row r="178" spans="3:27" ht="14.15" customHeight="1" x14ac:dyDescent="0.2">
      <c r="C178" s="195"/>
      <c r="D178" s="525"/>
      <c r="E178" s="634"/>
      <c r="F178" s="537"/>
      <c r="G178" s="538"/>
      <c r="H178" s="538"/>
      <c r="I178" s="538"/>
      <c r="J178" s="538"/>
      <c r="K178" s="538"/>
      <c r="L178" s="538"/>
      <c r="M178" s="538"/>
      <c r="N178" s="538"/>
      <c r="O178" s="538"/>
      <c r="P178" s="538"/>
      <c r="Q178" s="538"/>
      <c r="R178" s="538"/>
      <c r="S178" s="538"/>
      <c r="T178" s="538"/>
      <c r="U178" s="539"/>
      <c r="V178" s="512"/>
      <c r="W178" s="513"/>
      <c r="X178" s="513"/>
      <c r="Y178" s="513"/>
      <c r="Z178" s="513"/>
      <c r="AA178" s="513"/>
    </row>
    <row r="179" spans="3:27" ht="14.15" customHeight="1" x14ac:dyDescent="0.2">
      <c r="C179" s="197"/>
      <c r="D179" s="526"/>
      <c r="E179" s="635"/>
      <c r="F179" s="540"/>
      <c r="G179" s="541"/>
      <c r="H179" s="541"/>
      <c r="I179" s="541"/>
      <c r="J179" s="541"/>
      <c r="K179" s="541"/>
      <c r="L179" s="541"/>
      <c r="M179" s="541"/>
      <c r="N179" s="541"/>
      <c r="O179" s="541"/>
      <c r="P179" s="541"/>
      <c r="Q179" s="541"/>
      <c r="R179" s="541"/>
      <c r="S179" s="541"/>
      <c r="T179" s="541"/>
      <c r="U179" s="542"/>
      <c r="V179" s="164"/>
      <c r="W179" s="165"/>
      <c r="X179" s="165"/>
      <c r="Y179" s="165"/>
    </row>
    <row r="180" spans="3:27" ht="18" customHeight="1" x14ac:dyDescent="0.2">
      <c r="C180" s="527" t="s">
        <v>418</v>
      </c>
      <c r="D180" s="527"/>
      <c r="E180" s="527"/>
      <c r="F180" s="527"/>
      <c r="G180" s="527"/>
      <c r="H180" s="527"/>
      <c r="I180" s="527"/>
      <c r="J180" s="527"/>
      <c r="K180" s="527"/>
      <c r="L180" s="527"/>
      <c r="M180" s="527"/>
      <c r="N180" s="527"/>
      <c r="O180" s="527"/>
      <c r="P180" s="527"/>
      <c r="Q180" s="527"/>
      <c r="R180" s="527"/>
      <c r="S180" s="527"/>
      <c r="T180" s="527"/>
      <c r="U180" s="527"/>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524"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525"/>
      <c r="E183" s="637"/>
      <c r="F183" s="631" t="s">
        <v>264</v>
      </c>
      <c r="G183" s="632"/>
      <c r="H183" s="632"/>
      <c r="I183" s="632"/>
      <c r="J183" s="632"/>
      <c r="K183" s="642" t="str">
        <f>+別紙!AA13</f>
        <v>0</v>
      </c>
      <c r="L183" s="642"/>
      <c r="M183" s="642"/>
      <c r="N183" s="642"/>
      <c r="O183" s="642"/>
      <c r="P183" s="196" t="s">
        <v>13</v>
      </c>
      <c r="Q183" s="514" t="s">
        <v>363</v>
      </c>
      <c r="R183" s="514"/>
      <c r="S183" s="514"/>
      <c r="T183" s="514"/>
      <c r="U183" s="515"/>
      <c r="V183" s="292"/>
      <c r="W183" s="179"/>
      <c r="X183" s="165"/>
      <c r="Y183" s="165"/>
      <c r="Z183" s="165"/>
    </row>
    <row r="184" spans="3:27" ht="14.15" customHeight="1" x14ac:dyDescent="0.2">
      <c r="C184" s="195"/>
      <c r="D184" s="525"/>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5" customHeight="1" x14ac:dyDescent="0.2">
      <c r="C185" s="195"/>
      <c r="D185" s="525"/>
      <c r="E185" s="637"/>
      <c r="F185" s="537" t="s">
        <v>457</v>
      </c>
      <c r="G185" s="538"/>
      <c r="H185" s="538"/>
      <c r="I185" s="538"/>
      <c r="J185" s="538"/>
      <c r="K185" s="538"/>
      <c r="L185" s="538"/>
      <c r="M185" s="538"/>
      <c r="N185" s="538"/>
      <c r="O185" s="538"/>
      <c r="P185" s="538"/>
      <c r="Q185" s="538"/>
      <c r="R185" s="538"/>
      <c r="S185" s="538"/>
      <c r="T185" s="538"/>
      <c r="U185" s="539"/>
      <c r="V185" s="164"/>
      <c r="W185" s="165"/>
      <c r="X185" s="165"/>
      <c r="Y185" s="165"/>
    </row>
    <row r="186" spans="3:27" ht="14.15" customHeight="1" x14ac:dyDescent="0.2">
      <c r="C186" s="195"/>
      <c r="D186" s="525"/>
      <c r="E186" s="637"/>
      <c r="F186" s="537"/>
      <c r="G186" s="538"/>
      <c r="H186" s="538"/>
      <c r="I186" s="538"/>
      <c r="J186" s="538"/>
      <c r="K186" s="538"/>
      <c r="L186" s="538"/>
      <c r="M186" s="538"/>
      <c r="N186" s="538"/>
      <c r="O186" s="538"/>
      <c r="P186" s="538"/>
      <c r="Q186" s="538"/>
      <c r="R186" s="538"/>
      <c r="S186" s="538"/>
      <c r="T186" s="538"/>
      <c r="U186" s="539"/>
      <c r="V186" s="164"/>
      <c r="W186" s="165"/>
      <c r="X186" s="165"/>
      <c r="Y186" s="165"/>
    </row>
    <row r="187" spans="3:27" ht="14.15" customHeight="1" x14ac:dyDescent="0.2">
      <c r="C187" s="195"/>
      <c r="D187" s="525"/>
      <c r="E187" s="637"/>
      <c r="F187" s="537"/>
      <c r="G187" s="538"/>
      <c r="H187" s="538"/>
      <c r="I187" s="538"/>
      <c r="J187" s="538"/>
      <c r="K187" s="538"/>
      <c r="L187" s="538"/>
      <c r="M187" s="538"/>
      <c r="N187" s="538"/>
      <c r="O187" s="538"/>
      <c r="P187" s="538"/>
      <c r="Q187" s="538"/>
      <c r="R187" s="538"/>
      <c r="S187" s="538"/>
      <c r="T187" s="538"/>
      <c r="U187" s="539"/>
      <c r="V187" s="164"/>
      <c r="W187" s="165"/>
      <c r="X187" s="165"/>
      <c r="Y187" s="165"/>
    </row>
    <row r="188" spans="3:27" ht="14.15" customHeight="1" x14ac:dyDescent="0.2">
      <c r="C188" s="195"/>
      <c r="D188" s="525"/>
      <c r="E188" s="637"/>
      <c r="F188" s="537"/>
      <c r="G188" s="538"/>
      <c r="H188" s="538"/>
      <c r="I188" s="538"/>
      <c r="J188" s="538"/>
      <c r="K188" s="538"/>
      <c r="L188" s="538"/>
      <c r="M188" s="538"/>
      <c r="N188" s="538"/>
      <c r="O188" s="538"/>
      <c r="P188" s="538"/>
      <c r="Q188" s="538"/>
      <c r="R188" s="538"/>
      <c r="S188" s="538"/>
      <c r="T188" s="538"/>
      <c r="U188" s="539"/>
      <c r="V188" s="164"/>
      <c r="W188" s="165"/>
      <c r="X188" s="165"/>
      <c r="Y188" s="165"/>
    </row>
    <row r="189" spans="3:27" ht="14.15" customHeight="1" x14ac:dyDescent="0.2">
      <c r="C189" s="195"/>
      <c r="D189" s="525"/>
      <c r="E189" s="637"/>
      <c r="F189" s="537"/>
      <c r="G189" s="538"/>
      <c r="H189" s="538"/>
      <c r="I189" s="538"/>
      <c r="J189" s="538"/>
      <c r="K189" s="538"/>
      <c r="L189" s="538"/>
      <c r="M189" s="538"/>
      <c r="N189" s="538"/>
      <c r="O189" s="538"/>
      <c r="P189" s="538"/>
      <c r="Q189" s="538"/>
      <c r="R189" s="538"/>
      <c r="S189" s="538"/>
      <c r="T189" s="538"/>
      <c r="U189" s="539"/>
      <c r="V189" s="164"/>
      <c r="W189" s="165"/>
      <c r="X189" s="165"/>
      <c r="Y189" s="165"/>
    </row>
    <row r="190" spans="3:27" ht="14.15" customHeight="1" x14ac:dyDescent="0.2">
      <c r="C190" s="195"/>
      <c r="D190" s="525"/>
      <c r="E190" s="637"/>
      <c r="F190" s="537"/>
      <c r="G190" s="538"/>
      <c r="H190" s="538"/>
      <c r="I190" s="538"/>
      <c r="J190" s="538"/>
      <c r="K190" s="538"/>
      <c r="L190" s="538"/>
      <c r="M190" s="538"/>
      <c r="N190" s="538"/>
      <c r="O190" s="538"/>
      <c r="P190" s="538"/>
      <c r="Q190" s="538"/>
      <c r="R190" s="538"/>
      <c r="S190" s="538"/>
      <c r="T190" s="538"/>
      <c r="U190" s="539"/>
      <c r="V190" s="164"/>
      <c r="W190" s="165"/>
      <c r="X190" s="165"/>
      <c r="Y190" s="165"/>
    </row>
    <row r="191" spans="3:27" ht="14.15" customHeight="1" x14ac:dyDescent="0.2">
      <c r="C191" s="195"/>
      <c r="D191" s="525"/>
      <c r="E191" s="637"/>
      <c r="F191" s="537"/>
      <c r="G191" s="538"/>
      <c r="H191" s="538"/>
      <c r="I191" s="538"/>
      <c r="J191" s="538"/>
      <c r="K191" s="538"/>
      <c r="L191" s="538"/>
      <c r="M191" s="538"/>
      <c r="N191" s="538"/>
      <c r="O191" s="538"/>
      <c r="P191" s="538"/>
      <c r="Q191" s="538"/>
      <c r="R191" s="538"/>
      <c r="S191" s="538"/>
      <c r="T191" s="538"/>
      <c r="U191" s="539"/>
      <c r="V191" s="164"/>
      <c r="W191" s="165"/>
      <c r="X191" s="165"/>
      <c r="Y191" s="165"/>
    </row>
    <row r="192" spans="3:27" ht="14.15" customHeight="1" x14ac:dyDescent="0.2">
      <c r="C192" s="195"/>
      <c r="D192" s="525"/>
      <c r="E192" s="637"/>
      <c r="F192" s="537"/>
      <c r="G192" s="538"/>
      <c r="H192" s="538"/>
      <c r="I192" s="538"/>
      <c r="J192" s="538"/>
      <c r="K192" s="538"/>
      <c r="L192" s="538"/>
      <c r="M192" s="538"/>
      <c r="N192" s="538"/>
      <c r="O192" s="538"/>
      <c r="P192" s="538"/>
      <c r="Q192" s="538"/>
      <c r="R192" s="538"/>
      <c r="S192" s="538"/>
      <c r="T192" s="538"/>
      <c r="U192" s="539"/>
      <c r="V192" s="512"/>
      <c r="W192" s="513"/>
      <c r="X192" s="513"/>
      <c r="Y192" s="513"/>
      <c r="Z192" s="513"/>
    </row>
    <row r="193" spans="3:27" ht="14.15" customHeight="1" x14ac:dyDescent="0.2">
      <c r="C193" s="195"/>
      <c r="D193" s="526"/>
      <c r="E193" s="638"/>
      <c r="F193" s="537"/>
      <c r="G193" s="538"/>
      <c r="H193" s="538"/>
      <c r="I193" s="538"/>
      <c r="J193" s="538"/>
      <c r="K193" s="538"/>
      <c r="L193" s="538"/>
      <c r="M193" s="538"/>
      <c r="N193" s="538"/>
      <c r="O193" s="538"/>
      <c r="P193" s="538"/>
      <c r="Q193" s="538"/>
      <c r="R193" s="538"/>
      <c r="S193" s="538"/>
      <c r="T193" s="538"/>
      <c r="U193" s="539"/>
      <c r="V193" s="164"/>
      <c r="W193" s="165"/>
      <c r="X193" s="165"/>
      <c r="Y193" s="165"/>
    </row>
    <row r="194" spans="3:27" ht="15" customHeight="1" x14ac:dyDescent="0.2">
      <c r="C194" s="195"/>
      <c r="D194" s="524"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525"/>
      <c r="E195" s="634"/>
      <c r="F195" s="631" t="s">
        <v>265</v>
      </c>
      <c r="G195" s="632"/>
      <c r="H195" s="632"/>
      <c r="I195" s="632"/>
      <c r="J195" s="632"/>
      <c r="K195" s="639">
        <f>+別紙!AA22+別紙!AA29</f>
        <v>0</v>
      </c>
      <c r="L195" s="639"/>
      <c r="M195" s="639"/>
      <c r="N195" s="639"/>
      <c r="O195" s="639"/>
      <c r="P195" s="193" t="s">
        <v>13</v>
      </c>
      <c r="Q195" s="514" t="s">
        <v>364</v>
      </c>
      <c r="R195" s="514"/>
      <c r="S195" s="514"/>
      <c r="T195" s="514"/>
      <c r="U195" s="515"/>
      <c r="V195" s="164"/>
      <c r="W195" s="165"/>
      <c r="X195" s="165"/>
      <c r="Y195" s="165"/>
    </row>
    <row r="196" spans="3:27" ht="15" customHeight="1" x14ac:dyDescent="0.2">
      <c r="C196" s="195"/>
      <c r="D196" s="525"/>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5" customHeight="1" x14ac:dyDescent="0.2">
      <c r="C197" s="195"/>
      <c r="D197" s="525"/>
      <c r="E197" s="634"/>
      <c r="F197" s="537" t="s">
        <v>457</v>
      </c>
      <c r="G197" s="538"/>
      <c r="H197" s="538"/>
      <c r="I197" s="538"/>
      <c r="J197" s="538"/>
      <c r="K197" s="538"/>
      <c r="L197" s="538"/>
      <c r="M197" s="538"/>
      <c r="N197" s="538"/>
      <c r="O197" s="538"/>
      <c r="P197" s="538"/>
      <c r="Q197" s="538"/>
      <c r="R197" s="538"/>
      <c r="S197" s="538"/>
      <c r="T197" s="538"/>
      <c r="U197" s="539"/>
      <c r="V197" s="164"/>
      <c r="W197" s="165"/>
      <c r="X197" s="165"/>
      <c r="Y197" s="165"/>
    </row>
    <row r="198" spans="3:27" ht="14.15" customHeight="1" x14ac:dyDescent="0.2">
      <c r="C198" s="195"/>
      <c r="D198" s="525"/>
      <c r="E198" s="634"/>
      <c r="F198" s="537"/>
      <c r="G198" s="538"/>
      <c r="H198" s="538"/>
      <c r="I198" s="538"/>
      <c r="J198" s="538"/>
      <c r="K198" s="538"/>
      <c r="L198" s="538"/>
      <c r="M198" s="538"/>
      <c r="N198" s="538"/>
      <c r="O198" s="538"/>
      <c r="P198" s="538"/>
      <c r="Q198" s="538"/>
      <c r="R198" s="538"/>
      <c r="S198" s="538"/>
      <c r="T198" s="538"/>
      <c r="U198" s="539"/>
      <c r="V198" s="164"/>
      <c r="W198" s="165"/>
      <c r="X198" s="165"/>
      <c r="Y198" s="165"/>
    </row>
    <row r="199" spans="3:27" ht="14.15" customHeight="1" x14ac:dyDescent="0.2">
      <c r="C199" s="195"/>
      <c r="D199" s="525"/>
      <c r="E199" s="634"/>
      <c r="F199" s="537"/>
      <c r="G199" s="538"/>
      <c r="H199" s="538"/>
      <c r="I199" s="538"/>
      <c r="J199" s="538"/>
      <c r="K199" s="538"/>
      <c r="L199" s="538"/>
      <c r="M199" s="538"/>
      <c r="N199" s="538"/>
      <c r="O199" s="538"/>
      <c r="P199" s="538"/>
      <c r="Q199" s="538"/>
      <c r="R199" s="538"/>
      <c r="S199" s="538"/>
      <c r="T199" s="538"/>
      <c r="U199" s="539"/>
      <c r="V199" s="164"/>
      <c r="W199" s="165"/>
      <c r="X199" s="165"/>
      <c r="Y199" s="165"/>
    </row>
    <row r="200" spans="3:27" ht="14.15" customHeight="1" x14ac:dyDescent="0.2">
      <c r="C200" s="195"/>
      <c r="D200" s="525"/>
      <c r="E200" s="634"/>
      <c r="F200" s="537"/>
      <c r="G200" s="538"/>
      <c r="H200" s="538"/>
      <c r="I200" s="538"/>
      <c r="J200" s="538"/>
      <c r="K200" s="538"/>
      <c r="L200" s="538"/>
      <c r="M200" s="538"/>
      <c r="N200" s="538"/>
      <c r="O200" s="538"/>
      <c r="P200" s="538"/>
      <c r="Q200" s="538"/>
      <c r="R200" s="538"/>
      <c r="S200" s="538"/>
      <c r="T200" s="538"/>
      <c r="U200" s="539"/>
      <c r="V200" s="164"/>
      <c r="W200" s="165"/>
      <c r="X200" s="165"/>
      <c r="Y200" s="165"/>
    </row>
    <row r="201" spans="3:27" ht="14.15" customHeight="1" x14ac:dyDescent="0.2">
      <c r="C201" s="195"/>
      <c r="D201" s="525"/>
      <c r="E201" s="634"/>
      <c r="F201" s="537"/>
      <c r="G201" s="538"/>
      <c r="H201" s="538"/>
      <c r="I201" s="538"/>
      <c r="J201" s="538"/>
      <c r="K201" s="538"/>
      <c r="L201" s="538"/>
      <c r="M201" s="538"/>
      <c r="N201" s="538"/>
      <c r="O201" s="538"/>
      <c r="P201" s="538"/>
      <c r="Q201" s="538"/>
      <c r="R201" s="538"/>
      <c r="S201" s="538"/>
      <c r="T201" s="538"/>
      <c r="U201" s="539"/>
      <c r="V201" s="164"/>
      <c r="W201" s="165"/>
      <c r="X201" s="165"/>
      <c r="Y201" s="165"/>
    </row>
    <row r="202" spans="3:27" ht="14.15" customHeight="1" x14ac:dyDescent="0.2">
      <c r="C202" s="195"/>
      <c r="D202" s="525"/>
      <c r="E202" s="634"/>
      <c r="F202" s="537"/>
      <c r="G202" s="538"/>
      <c r="H202" s="538"/>
      <c r="I202" s="538"/>
      <c r="J202" s="538"/>
      <c r="K202" s="538"/>
      <c r="L202" s="538"/>
      <c r="M202" s="538"/>
      <c r="N202" s="538"/>
      <c r="O202" s="538"/>
      <c r="P202" s="538"/>
      <c r="Q202" s="538"/>
      <c r="R202" s="538"/>
      <c r="S202" s="538"/>
      <c r="T202" s="538"/>
      <c r="U202" s="539"/>
      <c r="V202" s="164"/>
      <c r="W202" s="165"/>
      <c r="X202" s="165"/>
      <c r="Y202" s="165"/>
    </row>
    <row r="203" spans="3:27" ht="14.15" customHeight="1" x14ac:dyDescent="0.2">
      <c r="C203" s="195"/>
      <c r="D203" s="525"/>
      <c r="E203" s="634"/>
      <c r="F203" s="537"/>
      <c r="G203" s="538"/>
      <c r="H203" s="538"/>
      <c r="I203" s="538"/>
      <c r="J203" s="538"/>
      <c r="K203" s="538"/>
      <c r="L203" s="538"/>
      <c r="M203" s="538"/>
      <c r="N203" s="538"/>
      <c r="O203" s="538"/>
      <c r="P203" s="538"/>
      <c r="Q203" s="538"/>
      <c r="R203" s="538"/>
      <c r="S203" s="538"/>
      <c r="T203" s="538"/>
      <c r="U203" s="539"/>
      <c r="V203" s="164"/>
      <c r="W203" s="165"/>
      <c r="X203" s="165"/>
      <c r="Y203" s="165"/>
    </row>
    <row r="204" spans="3:27" ht="14.15" customHeight="1" x14ac:dyDescent="0.2">
      <c r="C204" s="195"/>
      <c r="D204" s="525"/>
      <c r="E204" s="634"/>
      <c r="F204" s="537"/>
      <c r="G204" s="538"/>
      <c r="H204" s="538"/>
      <c r="I204" s="538"/>
      <c r="J204" s="538"/>
      <c r="K204" s="538"/>
      <c r="L204" s="538"/>
      <c r="M204" s="538"/>
      <c r="N204" s="538"/>
      <c r="O204" s="538"/>
      <c r="P204" s="538"/>
      <c r="Q204" s="538"/>
      <c r="R204" s="538"/>
      <c r="S204" s="538"/>
      <c r="T204" s="538"/>
      <c r="U204" s="539"/>
      <c r="V204" s="512"/>
      <c r="W204" s="513"/>
      <c r="X204" s="513"/>
      <c r="Y204" s="513"/>
      <c r="Z204" s="513"/>
      <c r="AA204" s="513"/>
    </row>
    <row r="205" spans="3:27" ht="14.15" customHeight="1" x14ac:dyDescent="0.2">
      <c r="C205" s="197"/>
      <c r="D205" s="526"/>
      <c r="E205" s="635"/>
      <c r="F205" s="540"/>
      <c r="G205" s="541"/>
      <c r="H205" s="541"/>
      <c r="I205" s="541"/>
      <c r="J205" s="541"/>
      <c r="K205" s="541"/>
      <c r="L205" s="541"/>
      <c r="M205" s="541"/>
      <c r="N205" s="541"/>
      <c r="O205" s="541"/>
      <c r="P205" s="541"/>
      <c r="Q205" s="541"/>
      <c r="R205" s="541"/>
      <c r="S205" s="541"/>
      <c r="T205" s="541"/>
      <c r="U205" s="542"/>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524"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4" customHeight="1" x14ac:dyDescent="0.2">
      <c r="C208" s="195"/>
      <c r="D208" s="525"/>
      <c r="E208" s="634"/>
      <c r="F208" s="640" t="s">
        <v>267</v>
      </c>
      <c r="G208" s="641"/>
      <c r="H208" s="641"/>
      <c r="I208" s="641"/>
      <c r="J208" s="641"/>
      <c r="K208" s="639">
        <f>+別紙!AA14</f>
        <v>1597.8000000000002</v>
      </c>
      <c r="L208" s="639"/>
      <c r="M208" s="639"/>
      <c r="N208" s="639"/>
      <c r="O208" s="639"/>
      <c r="P208" s="198" t="s">
        <v>13</v>
      </c>
      <c r="Q208" s="622" t="s">
        <v>365</v>
      </c>
      <c r="R208" s="623"/>
      <c r="S208" s="623"/>
      <c r="T208" s="623"/>
      <c r="U208" s="624"/>
      <c r="V208" s="164"/>
      <c r="W208" s="165"/>
      <c r="X208" s="165"/>
      <c r="Y208" s="165"/>
    </row>
    <row r="209" spans="3:26" ht="43.4" customHeight="1" x14ac:dyDescent="0.2">
      <c r="C209" s="195"/>
      <c r="D209" s="525"/>
      <c r="E209" s="634"/>
      <c r="F209" s="263"/>
      <c r="G209" s="631" t="s">
        <v>223</v>
      </c>
      <c r="H209" s="632"/>
      <c r="I209" s="632"/>
      <c r="J209" s="632"/>
      <c r="K209" s="639">
        <f>+別紙!AA15</f>
        <v>380.1</v>
      </c>
      <c r="L209" s="639"/>
      <c r="M209" s="639"/>
      <c r="N209" s="639"/>
      <c r="O209" s="639"/>
      <c r="P209" s="346" t="s">
        <v>13</v>
      </c>
      <c r="Q209" s="625"/>
      <c r="R209" s="626"/>
      <c r="S209" s="626"/>
      <c r="T209" s="626"/>
      <c r="U209" s="627"/>
      <c r="V209" s="164"/>
      <c r="W209" s="165"/>
      <c r="X209" s="165"/>
      <c r="Y209" s="165"/>
    </row>
    <row r="210" spans="3:26" ht="43.4" customHeight="1" x14ac:dyDescent="0.2">
      <c r="C210" s="195"/>
      <c r="D210" s="525"/>
      <c r="E210" s="634"/>
      <c r="F210" s="263"/>
      <c r="G210" s="631" t="s">
        <v>224</v>
      </c>
      <c r="H210" s="632"/>
      <c r="I210" s="632"/>
      <c r="J210" s="632"/>
      <c r="K210" s="639">
        <f>+別紙!AA16</f>
        <v>1596.6000000000001</v>
      </c>
      <c r="L210" s="639"/>
      <c r="M210" s="639"/>
      <c r="N210" s="639"/>
      <c r="O210" s="639"/>
      <c r="P210" s="346" t="s">
        <v>13</v>
      </c>
      <c r="Q210" s="625"/>
      <c r="R210" s="626"/>
      <c r="S210" s="626"/>
      <c r="T210" s="626"/>
      <c r="U210" s="627"/>
      <c r="V210" s="164"/>
      <c r="W210" s="165"/>
      <c r="X210" s="165"/>
      <c r="Y210" s="165"/>
    </row>
    <row r="211" spans="3:26" ht="43.4" customHeight="1" x14ac:dyDescent="0.2">
      <c r="C211" s="195"/>
      <c r="D211" s="525"/>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4" customHeight="1" x14ac:dyDescent="0.2">
      <c r="C212" s="195"/>
      <c r="D212" s="525"/>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15" customHeight="1" x14ac:dyDescent="0.2">
      <c r="C213" s="195"/>
      <c r="D213" s="525"/>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5" customHeight="1" x14ac:dyDescent="0.2">
      <c r="C214" s="195"/>
      <c r="D214" s="525"/>
      <c r="E214" s="634"/>
      <c r="F214" s="537" t="s">
        <v>462</v>
      </c>
      <c r="G214" s="538"/>
      <c r="H214" s="538"/>
      <c r="I214" s="538"/>
      <c r="J214" s="538"/>
      <c r="K214" s="538"/>
      <c r="L214" s="538"/>
      <c r="M214" s="538"/>
      <c r="N214" s="538"/>
      <c r="O214" s="538"/>
      <c r="P214" s="538"/>
      <c r="Q214" s="538"/>
      <c r="R214" s="538"/>
      <c r="S214" s="538"/>
      <c r="T214" s="538"/>
      <c r="U214" s="539"/>
      <c r="V214" s="164"/>
      <c r="W214" s="165"/>
      <c r="X214" s="165"/>
      <c r="Y214" s="165"/>
    </row>
    <row r="215" spans="3:26" ht="14.15" customHeight="1" x14ac:dyDescent="0.2">
      <c r="C215" s="195"/>
      <c r="D215" s="525"/>
      <c r="E215" s="634"/>
      <c r="F215" s="537"/>
      <c r="G215" s="538"/>
      <c r="H215" s="538"/>
      <c r="I215" s="538"/>
      <c r="J215" s="538"/>
      <c r="K215" s="538"/>
      <c r="L215" s="538"/>
      <c r="M215" s="538"/>
      <c r="N215" s="538"/>
      <c r="O215" s="538"/>
      <c r="P215" s="538"/>
      <c r="Q215" s="538"/>
      <c r="R215" s="538"/>
      <c r="S215" s="538"/>
      <c r="T215" s="538"/>
      <c r="U215" s="539"/>
      <c r="V215" s="164"/>
      <c r="W215" s="165"/>
      <c r="X215" s="165"/>
      <c r="Y215" s="165"/>
    </row>
    <row r="216" spans="3:26" ht="14.15" customHeight="1" x14ac:dyDescent="0.2">
      <c r="C216" s="195"/>
      <c r="D216" s="525"/>
      <c r="E216" s="634"/>
      <c r="F216" s="537"/>
      <c r="G216" s="538"/>
      <c r="H216" s="538"/>
      <c r="I216" s="538"/>
      <c r="J216" s="538"/>
      <c r="K216" s="538"/>
      <c r="L216" s="538"/>
      <c r="M216" s="538"/>
      <c r="N216" s="538"/>
      <c r="O216" s="538"/>
      <c r="P216" s="538"/>
      <c r="Q216" s="538"/>
      <c r="R216" s="538"/>
      <c r="S216" s="538"/>
      <c r="T216" s="538"/>
      <c r="U216" s="539"/>
      <c r="V216" s="164"/>
      <c r="W216" s="165"/>
      <c r="X216" s="165"/>
      <c r="Y216" s="165"/>
    </row>
    <row r="217" spans="3:26" ht="14.15" customHeight="1" x14ac:dyDescent="0.2">
      <c r="C217" s="195"/>
      <c r="D217" s="525"/>
      <c r="E217" s="634"/>
      <c r="F217" s="537"/>
      <c r="G217" s="538"/>
      <c r="H217" s="538"/>
      <c r="I217" s="538"/>
      <c r="J217" s="538"/>
      <c r="K217" s="538"/>
      <c r="L217" s="538"/>
      <c r="M217" s="538"/>
      <c r="N217" s="538"/>
      <c r="O217" s="538"/>
      <c r="P217" s="538"/>
      <c r="Q217" s="538"/>
      <c r="R217" s="538"/>
      <c r="S217" s="538"/>
      <c r="T217" s="538"/>
      <c r="U217" s="539"/>
      <c r="V217" s="164"/>
      <c r="W217" s="165"/>
      <c r="X217" s="165"/>
      <c r="Y217" s="165"/>
    </row>
    <row r="218" spans="3:26" ht="14.15" customHeight="1" x14ac:dyDescent="0.2">
      <c r="C218" s="195"/>
      <c r="D218" s="525"/>
      <c r="E218" s="634"/>
      <c r="F218" s="537"/>
      <c r="G218" s="538"/>
      <c r="H218" s="538"/>
      <c r="I218" s="538"/>
      <c r="J218" s="538"/>
      <c r="K218" s="538"/>
      <c r="L218" s="538"/>
      <c r="M218" s="538"/>
      <c r="N218" s="538"/>
      <c r="O218" s="538"/>
      <c r="P218" s="538"/>
      <c r="Q218" s="538"/>
      <c r="R218" s="538"/>
      <c r="S218" s="538"/>
      <c r="T218" s="538"/>
      <c r="U218" s="539"/>
      <c r="V218" s="164"/>
      <c r="W218" s="165"/>
      <c r="X218" s="165"/>
      <c r="Y218" s="165"/>
    </row>
    <row r="219" spans="3:26" ht="14.15" customHeight="1" x14ac:dyDescent="0.2">
      <c r="C219" s="195"/>
      <c r="D219" s="525"/>
      <c r="E219" s="634"/>
      <c r="F219" s="537"/>
      <c r="G219" s="538"/>
      <c r="H219" s="538"/>
      <c r="I219" s="538"/>
      <c r="J219" s="538"/>
      <c r="K219" s="538"/>
      <c r="L219" s="538"/>
      <c r="M219" s="538"/>
      <c r="N219" s="538"/>
      <c r="O219" s="538"/>
      <c r="P219" s="538"/>
      <c r="Q219" s="538"/>
      <c r="R219" s="538"/>
      <c r="S219" s="538"/>
      <c r="T219" s="538"/>
      <c r="U219" s="539"/>
      <c r="V219" s="164"/>
      <c r="W219" s="165"/>
      <c r="X219" s="165"/>
      <c r="Y219" s="165"/>
    </row>
    <row r="220" spans="3:26" ht="14.15" customHeight="1" x14ac:dyDescent="0.2">
      <c r="C220" s="195"/>
      <c r="D220" s="525"/>
      <c r="E220" s="634"/>
      <c r="F220" s="537"/>
      <c r="G220" s="538"/>
      <c r="H220" s="538"/>
      <c r="I220" s="538"/>
      <c r="J220" s="538"/>
      <c r="K220" s="538"/>
      <c r="L220" s="538"/>
      <c r="M220" s="538"/>
      <c r="N220" s="538"/>
      <c r="O220" s="538"/>
      <c r="P220" s="538"/>
      <c r="Q220" s="538"/>
      <c r="R220" s="538"/>
      <c r="S220" s="538"/>
      <c r="T220" s="538"/>
      <c r="U220" s="539"/>
      <c r="V220" s="164"/>
      <c r="W220" s="165"/>
      <c r="X220" s="165"/>
      <c r="Y220" s="165"/>
    </row>
    <row r="221" spans="3:26" ht="14.15" customHeight="1" x14ac:dyDescent="0.2">
      <c r="C221" s="195"/>
      <c r="D221" s="525"/>
      <c r="E221" s="634"/>
      <c r="F221" s="537"/>
      <c r="G221" s="538"/>
      <c r="H221" s="538"/>
      <c r="I221" s="538"/>
      <c r="J221" s="538"/>
      <c r="K221" s="538"/>
      <c r="L221" s="538"/>
      <c r="M221" s="538"/>
      <c r="N221" s="538"/>
      <c r="O221" s="538"/>
      <c r="P221" s="538"/>
      <c r="Q221" s="538"/>
      <c r="R221" s="538"/>
      <c r="S221" s="538"/>
      <c r="T221" s="538"/>
      <c r="U221" s="539"/>
      <c r="V221" s="512"/>
      <c r="W221" s="513"/>
      <c r="X221" s="513"/>
      <c r="Y221" s="513"/>
      <c r="Z221" s="513"/>
    </row>
    <row r="222" spans="3:26" ht="14.15" customHeight="1" x14ac:dyDescent="0.2">
      <c r="C222" s="197"/>
      <c r="D222" s="526"/>
      <c r="E222" s="635"/>
      <c r="F222" s="540"/>
      <c r="G222" s="541"/>
      <c r="H222" s="541"/>
      <c r="I222" s="541"/>
      <c r="J222" s="541"/>
      <c r="K222" s="541"/>
      <c r="L222" s="541"/>
      <c r="M222" s="541"/>
      <c r="N222" s="541"/>
      <c r="O222" s="541"/>
      <c r="P222" s="541"/>
      <c r="Q222" s="541"/>
      <c r="R222" s="541"/>
      <c r="S222" s="541"/>
      <c r="T222" s="541"/>
      <c r="U222" s="542"/>
      <c r="V222" s="164"/>
      <c r="W222" s="165"/>
      <c r="X222" s="165"/>
      <c r="Y222" s="165"/>
    </row>
    <row r="223" spans="3:26" ht="18" customHeight="1" x14ac:dyDescent="0.2">
      <c r="C223" s="527" t="s">
        <v>419</v>
      </c>
      <c r="D223" s="527"/>
      <c r="E223" s="527"/>
      <c r="F223" s="527"/>
      <c r="G223" s="527"/>
      <c r="H223" s="527"/>
      <c r="I223" s="527"/>
      <c r="J223" s="527"/>
      <c r="K223" s="527"/>
      <c r="L223" s="527"/>
      <c r="M223" s="527"/>
      <c r="N223" s="527"/>
      <c r="O223" s="527"/>
      <c r="P223" s="527"/>
      <c r="Q223" s="527"/>
      <c r="R223" s="527"/>
      <c r="S223" s="527"/>
      <c r="T223" s="527"/>
      <c r="U223" s="527"/>
      <c r="V223" s="179"/>
      <c r="W223" s="165"/>
      <c r="X223" s="165"/>
      <c r="Y223" s="165"/>
    </row>
    <row r="224" spans="3:26" ht="15" customHeight="1" x14ac:dyDescent="0.2">
      <c r="C224" s="199"/>
      <c r="D224" s="524"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525"/>
      <c r="E225" s="634"/>
      <c r="F225" s="640" t="s">
        <v>267</v>
      </c>
      <c r="G225" s="641"/>
      <c r="H225" s="641"/>
      <c r="I225" s="641"/>
      <c r="J225" s="641"/>
      <c r="K225" s="639">
        <f>+別紙!AA43</f>
        <v>1565.8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2">
      <c r="C226" s="195"/>
      <c r="D226" s="525"/>
      <c r="E226" s="634"/>
      <c r="F226" s="263"/>
      <c r="G226" s="631" t="s">
        <v>223</v>
      </c>
      <c r="H226" s="632"/>
      <c r="I226" s="632"/>
      <c r="J226" s="632"/>
      <c r="K226" s="639">
        <f>+別紙!AA44</f>
        <v>372.3</v>
      </c>
      <c r="L226" s="639"/>
      <c r="M226" s="639"/>
      <c r="N226" s="639"/>
      <c r="O226" s="639"/>
      <c r="P226" s="346" t="s">
        <v>13</v>
      </c>
      <c r="Q226" s="625"/>
      <c r="R226" s="626"/>
      <c r="S226" s="626"/>
      <c r="T226" s="626"/>
      <c r="U226" s="627"/>
      <c r="V226" s="98"/>
      <c r="W226" s="98"/>
      <c r="X226" s="179"/>
      <c r="Y226" s="165"/>
      <c r="Z226" s="165"/>
      <c r="AA226" s="165"/>
    </row>
    <row r="227" spans="3:27" ht="45" customHeight="1" x14ac:dyDescent="0.2">
      <c r="C227" s="195"/>
      <c r="D227" s="525"/>
      <c r="E227" s="634"/>
      <c r="F227" s="263"/>
      <c r="G227" s="631" t="s">
        <v>224</v>
      </c>
      <c r="H227" s="632"/>
      <c r="I227" s="632"/>
      <c r="J227" s="632"/>
      <c r="K227" s="639">
        <f>+別紙!AA45</f>
        <v>1564.6</v>
      </c>
      <c r="L227" s="639"/>
      <c r="M227" s="639"/>
      <c r="N227" s="639"/>
      <c r="O227" s="639"/>
      <c r="P227" s="346" t="s">
        <v>13</v>
      </c>
      <c r="Q227" s="625"/>
      <c r="R227" s="626"/>
      <c r="S227" s="626"/>
      <c r="T227" s="626"/>
      <c r="U227" s="627"/>
      <c r="V227" s="98"/>
      <c r="W227" s="98"/>
      <c r="X227" s="179"/>
      <c r="Y227" s="165"/>
      <c r="Z227" s="165"/>
      <c r="AA227" s="165"/>
    </row>
    <row r="228" spans="3:27" ht="45" customHeight="1" x14ac:dyDescent="0.2">
      <c r="C228" s="195"/>
      <c r="D228" s="525"/>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2">
      <c r="C229" s="195"/>
      <c r="D229" s="525"/>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5" customHeight="1" x14ac:dyDescent="0.2">
      <c r="C230" s="195"/>
      <c r="D230" s="525"/>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5" customHeight="1" x14ac:dyDescent="0.2">
      <c r="C231" s="195"/>
      <c r="D231" s="525"/>
      <c r="E231" s="634"/>
      <c r="F231" s="537" t="s">
        <v>463</v>
      </c>
      <c r="G231" s="538"/>
      <c r="H231" s="538"/>
      <c r="I231" s="538"/>
      <c r="J231" s="538"/>
      <c r="K231" s="538"/>
      <c r="L231" s="538"/>
      <c r="M231" s="538"/>
      <c r="N231" s="538"/>
      <c r="O231" s="538"/>
      <c r="P231" s="538"/>
      <c r="Q231" s="538"/>
      <c r="R231" s="538"/>
      <c r="S231" s="538"/>
      <c r="T231" s="538"/>
      <c r="U231" s="539"/>
      <c r="V231" s="164"/>
      <c r="W231" s="165"/>
      <c r="X231" s="165"/>
      <c r="Y231" s="165"/>
    </row>
    <row r="232" spans="3:27" ht="14.15" customHeight="1" x14ac:dyDescent="0.2">
      <c r="C232" s="195"/>
      <c r="D232" s="525"/>
      <c r="E232" s="634"/>
      <c r="F232" s="537"/>
      <c r="G232" s="538"/>
      <c r="H232" s="538"/>
      <c r="I232" s="538"/>
      <c r="J232" s="538"/>
      <c r="K232" s="538"/>
      <c r="L232" s="538"/>
      <c r="M232" s="538"/>
      <c r="N232" s="538"/>
      <c r="O232" s="538"/>
      <c r="P232" s="538"/>
      <c r="Q232" s="538"/>
      <c r="R232" s="538"/>
      <c r="S232" s="538"/>
      <c r="T232" s="538"/>
      <c r="U232" s="539"/>
      <c r="V232" s="164"/>
      <c r="W232" s="165"/>
      <c r="X232" s="165"/>
      <c r="Y232" s="165"/>
    </row>
    <row r="233" spans="3:27" ht="14.15" customHeight="1" x14ac:dyDescent="0.2">
      <c r="C233" s="195"/>
      <c r="D233" s="525"/>
      <c r="E233" s="634"/>
      <c r="F233" s="537"/>
      <c r="G233" s="538"/>
      <c r="H233" s="538"/>
      <c r="I233" s="538"/>
      <c r="J233" s="538"/>
      <c r="K233" s="538"/>
      <c r="L233" s="538"/>
      <c r="M233" s="538"/>
      <c r="N233" s="538"/>
      <c r="O233" s="538"/>
      <c r="P233" s="538"/>
      <c r="Q233" s="538"/>
      <c r="R233" s="538"/>
      <c r="S233" s="538"/>
      <c r="T233" s="538"/>
      <c r="U233" s="539"/>
      <c r="V233" s="164"/>
      <c r="W233" s="165"/>
      <c r="X233" s="165"/>
      <c r="Y233" s="165"/>
    </row>
    <row r="234" spans="3:27" ht="14.15" customHeight="1" x14ac:dyDescent="0.2">
      <c r="C234" s="195"/>
      <c r="D234" s="525"/>
      <c r="E234" s="634"/>
      <c r="F234" s="537"/>
      <c r="G234" s="538"/>
      <c r="H234" s="538"/>
      <c r="I234" s="538"/>
      <c r="J234" s="538"/>
      <c r="K234" s="538"/>
      <c r="L234" s="538"/>
      <c r="M234" s="538"/>
      <c r="N234" s="538"/>
      <c r="O234" s="538"/>
      <c r="P234" s="538"/>
      <c r="Q234" s="538"/>
      <c r="R234" s="538"/>
      <c r="S234" s="538"/>
      <c r="T234" s="538"/>
      <c r="U234" s="539"/>
      <c r="V234" s="164"/>
      <c r="W234" s="165"/>
      <c r="X234" s="165"/>
      <c r="Y234" s="165"/>
    </row>
    <row r="235" spans="3:27" ht="14.15" customHeight="1" x14ac:dyDescent="0.2">
      <c r="C235" s="195"/>
      <c r="D235" s="525"/>
      <c r="E235" s="634"/>
      <c r="F235" s="537"/>
      <c r="G235" s="538"/>
      <c r="H235" s="538"/>
      <c r="I235" s="538"/>
      <c r="J235" s="538"/>
      <c r="K235" s="538"/>
      <c r="L235" s="538"/>
      <c r="M235" s="538"/>
      <c r="N235" s="538"/>
      <c r="O235" s="538"/>
      <c r="P235" s="538"/>
      <c r="Q235" s="538"/>
      <c r="R235" s="538"/>
      <c r="S235" s="538"/>
      <c r="T235" s="538"/>
      <c r="U235" s="539"/>
      <c r="V235" s="164"/>
      <c r="W235" s="165"/>
      <c r="X235" s="165"/>
      <c r="Y235" s="165"/>
    </row>
    <row r="236" spans="3:27" ht="14.15" customHeight="1" x14ac:dyDescent="0.2">
      <c r="C236" s="195"/>
      <c r="D236" s="525"/>
      <c r="E236" s="634"/>
      <c r="F236" s="537"/>
      <c r="G236" s="538"/>
      <c r="H236" s="538"/>
      <c r="I236" s="538"/>
      <c r="J236" s="538"/>
      <c r="K236" s="538"/>
      <c r="L236" s="538"/>
      <c r="M236" s="538"/>
      <c r="N236" s="538"/>
      <c r="O236" s="538"/>
      <c r="P236" s="538"/>
      <c r="Q236" s="538"/>
      <c r="R236" s="538"/>
      <c r="S236" s="538"/>
      <c r="T236" s="538"/>
      <c r="U236" s="539"/>
      <c r="V236" s="164"/>
      <c r="W236" s="165"/>
      <c r="X236" s="165"/>
      <c r="Y236" s="165"/>
    </row>
    <row r="237" spans="3:27" ht="14.15" customHeight="1" x14ac:dyDescent="0.2">
      <c r="C237" s="195"/>
      <c r="D237" s="525"/>
      <c r="E237" s="634"/>
      <c r="F237" s="537"/>
      <c r="G237" s="538"/>
      <c r="H237" s="538"/>
      <c r="I237" s="538"/>
      <c r="J237" s="538"/>
      <c r="K237" s="538"/>
      <c r="L237" s="538"/>
      <c r="M237" s="538"/>
      <c r="N237" s="538"/>
      <c r="O237" s="538"/>
      <c r="P237" s="538"/>
      <c r="Q237" s="538"/>
      <c r="R237" s="538"/>
      <c r="S237" s="538"/>
      <c r="T237" s="538"/>
      <c r="U237" s="539"/>
      <c r="V237" s="164"/>
      <c r="W237" s="165"/>
      <c r="X237" s="165"/>
      <c r="Y237" s="165"/>
    </row>
    <row r="238" spans="3:27" ht="14.15" customHeight="1" x14ac:dyDescent="0.2">
      <c r="C238" s="195"/>
      <c r="D238" s="525"/>
      <c r="E238" s="634"/>
      <c r="F238" s="537"/>
      <c r="G238" s="538"/>
      <c r="H238" s="538"/>
      <c r="I238" s="538"/>
      <c r="J238" s="538"/>
      <c r="K238" s="538"/>
      <c r="L238" s="538"/>
      <c r="M238" s="538"/>
      <c r="N238" s="538"/>
      <c r="O238" s="538"/>
      <c r="P238" s="538"/>
      <c r="Q238" s="538"/>
      <c r="R238" s="538"/>
      <c r="S238" s="538"/>
      <c r="T238" s="538"/>
      <c r="U238" s="539"/>
      <c r="V238" s="512"/>
      <c r="W238" s="513"/>
      <c r="X238" s="513"/>
      <c r="Y238" s="513"/>
      <c r="Z238" s="513"/>
      <c r="AA238" s="513"/>
    </row>
    <row r="239" spans="3:27" ht="14.15" customHeight="1" x14ac:dyDescent="0.2">
      <c r="C239" s="195"/>
      <c r="D239" s="525"/>
      <c r="E239" s="634"/>
      <c r="F239" s="540"/>
      <c r="G239" s="541"/>
      <c r="H239" s="541"/>
      <c r="I239" s="541"/>
      <c r="J239" s="541"/>
      <c r="K239" s="541"/>
      <c r="L239" s="541"/>
      <c r="M239" s="541"/>
      <c r="N239" s="541"/>
      <c r="O239" s="541"/>
      <c r="P239" s="541"/>
      <c r="Q239" s="541"/>
      <c r="R239" s="541"/>
      <c r="S239" s="541"/>
      <c r="T239" s="541"/>
      <c r="U239" s="542"/>
      <c r="V239" s="164"/>
      <c r="W239" s="165"/>
      <c r="X239" s="165"/>
      <c r="Y239" s="165"/>
    </row>
    <row r="240" spans="3:27" ht="60" customHeight="1" x14ac:dyDescent="0.2">
      <c r="C240" s="644" t="s">
        <v>15</v>
      </c>
      <c r="D240" s="645"/>
      <c r="E240" s="646"/>
      <c r="F240" s="305"/>
      <c r="G240" s="29"/>
      <c r="H240" s="29"/>
      <c r="I240" s="30"/>
      <c r="J240" s="30"/>
      <c r="K240" s="30"/>
      <c r="L240" s="31"/>
      <c r="M240" s="31"/>
      <c r="N240" s="31"/>
      <c r="O240" s="32"/>
      <c r="P240" s="32"/>
      <c r="Q240" s="32"/>
      <c r="R240" s="32"/>
      <c r="S240" s="30"/>
      <c r="T240" s="30"/>
      <c r="U240" s="33"/>
    </row>
    <row r="241" spans="1:32" ht="20.149999999999999"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149999999999999" customHeight="1" x14ac:dyDescent="0.2">
      <c r="C242" s="527" t="s">
        <v>420</v>
      </c>
      <c r="D242" s="527"/>
      <c r="E242" s="527"/>
      <c r="F242" s="527"/>
      <c r="G242" s="527"/>
      <c r="H242" s="527"/>
      <c r="I242" s="527"/>
      <c r="J242" s="527"/>
      <c r="K242" s="527"/>
      <c r="L242" s="527"/>
      <c r="M242" s="527"/>
      <c r="N242" s="527"/>
      <c r="O242" s="527"/>
      <c r="P242" s="527"/>
      <c r="Q242" s="527"/>
      <c r="R242" s="527"/>
      <c r="S242" s="527"/>
      <c r="T242" s="527"/>
      <c r="U242" s="527"/>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643" t="s">
        <v>438</v>
      </c>
      <c r="E245" s="643"/>
      <c r="F245" s="643"/>
      <c r="G245" s="643"/>
      <c r="H245" s="643"/>
      <c r="I245" s="643"/>
      <c r="J245" s="643"/>
      <c r="K245" s="643"/>
      <c r="L245" s="643"/>
      <c r="M245" s="643"/>
      <c r="N245" s="643"/>
      <c r="O245" s="643"/>
      <c r="P245" s="643"/>
      <c r="Q245" s="643"/>
      <c r="R245" s="643"/>
      <c r="S245" s="643"/>
      <c r="T245" s="643"/>
      <c r="U245" s="505"/>
    </row>
    <row r="246" spans="1:32" ht="41.15" customHeight="1" x14ac:dyDescent="0.2">
      <c r="C246" s="200"/>
      <c r="D246" s="643" t="s">
        <v>439</v>
      </c>
      <c r="E246" s="643"/>
      <c r="F246" s="643"/>
      <c r="G246" s="643"/>
      <c r="H246" s="643"/>
      <c r="I246" s="643"/>
      <c r="J246" s="643"/>
      <c r="K246" s="643"/>
      <c r="L246" s="643"/>
      <c r="M246" s="643"/>
      <c r="N246" s="643"/>
      <c r="O246" s="643"/>
      <c r="P246" s="643"/>
      <c r="Q246" s="643"/>
      <c r="R246" s="643"/>
      <c r="S246" s="643"/>
      <c r="T246" s="643"/>
      <c r="U246" s="505"/>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05"/>
      <c r="W250" s="311" t="s">
        <v>40</v>
      </c>
      <c r="AA250"/>
      <c r="AB250"/>
    </row>
    <row r="251" spans="1:32" ht="30" customHeight="1" x14ac:dyDescent="0.2">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05"/>
      <c r="W251" s="311" t="s">
        <v>41</v>
      </c>
      <c r="X251" s="1"/>
      <c r="Z251" s="2"/>
      <c r="AA251" s="2"/>
    </row>
    <row r="252" spans="1:32" ht="41.15" customHeight="1" x14ac:dyDescent="0.2">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05"/>
      <c r="W252" s="311" t="s">
        <v>42</v>
      </c>
      <c r="X252" s="1"/>
      <c r="Z252" s="2"/>
      <c r="AA252" s="2"/>
    </row>
    <row r="253" spans="1:32" ht="76.400000000000006" customHeight="1" x14ac:dyDescent="0.2">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05"/>
      <c r="W253" s="311" t="s">
        <v>44</v>
      </c>
      <c r="Z253" s="2"/>
      <c r="AA253" s="2"/>
    </row>
    <row r="254" spans="1:32" ht="41.15" customHeight="1" x14ac:dyDescent="0.2">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05"/>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8.1999999999999993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8</v>
      </c>
      <c r="P27" s="700"/>
      <c r="Q27" s="700"/>
      <c r="R27" s="700"/>
      <c r="S27" s="49" t="s">
        <v>38</v>
      </c>
      <c r="T27" s="70"/>
      <c r="U27" s="70"/>
      <c r="X27" s="68" t="s">
        <v>39</v>
      </c>
      <c r="Y27" s="71"/>
      <c r="AG27" s="58"/>
      <c r="AH27" s="58"/>
      <c r="AI27" s="58"/>
      <c r="AJ27" s="58"/>
      <c r="AK27" s="742">
        <f>+AG18+O27</f>
        <v>8</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8.1999999999999993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8.1999999999999993</v>
      </c>
      <c r="G30" s="712"/>
      <c r="H30" s="214" t="s">
        <v>198</v>
      </c>
      <c r="L30" s="709"/>
      <c r="O30" s="61"/>
      <c r="Q30" s="699">
        <f>+ROUND(Z28,1)+ROUND(Z29,1)+ROUND(Z30,1)</f>
        <v>8</v>
      </c>
      <c r="R30" s="700"/>
      <c r="S30" s="700"/>
      <c r="T30" s="700"/>
      <c r="U30" s="49" t="s">
        <v>16</v>
      </c>
      <c r="X30" s="697" t="s">
        <v>186</v>
      </c>
      <c r="Y30" s="698"/>
      <c r="Z30" s="690"/>
      <c r="AA30" s="691"/>
      <c r="AB30" s="691"/>
      <c r="AC30" s="691"/>
      <c r="AD30" s="691"/>
      <c r="AE30" s="49" t="s">
        <v>13</v>
      </c>
      <c r="AK30" s="651">
        <v>8</v>
      </c>
      <c r="AL30" s="652"/>
      <c r="AM30" s="652"/>
      <c r="AN30" s="652"/>
      <c r="AO30" s="57" t="s">
        <v>13</v>
      </c>
      <c r="AR30" s="758"/>
      <c r="AS30" s="755"/>
      <c r="AT30" s="755"/>
      <c r="AU30" s="756"/>
    </row>
    <row r="31" spans="2:48" ht="27" customHeight="1" thickTop="1" thickBot="1" x14ac:dyDescent="0.25">
      <c r="B31" s="725" t="s">
        <v>375</v>
      </c>
      <c r="C31" s="676"/>
      <c r="D31" s="676"/>
      <c r="E31" s="677"/>
      <c r="F31" s="711">
        <v>8.1999999999999993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47.1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48.1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47.1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47.1</v>
      </c>
      <c r="P27" s="700"/>
      <c r="Q27" s="700"/>
      <c r="R27" s="700"/>
      <c r="S27" s="49" t="s">
        <v>38</v>
      </c>
      <c r="T27" s="70"/>
      <c r="U27" s="70"/>
      <c r="X27" s="68" t="s">
        <v>39</v>
      </c>
      <c r="Y27" s="71"/>
      <c r="AG27" s="58"/>
      <c r="AH27" s="58"/>
      <c r="AI27" s="58"/>
      <c r="AJ27" s="58"/>
      <c r="AK27" s="742">
        <f>+AG18+O27</f>
        <v>47.1</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47.1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48.1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48.1</v>
      </c>
      <c r="G30" s="712"/>
      <c r="H30" s="214" t="s">
        <v>198</v>
      </c>
      <c r="L30" s="709"/>
      <c r="O30" s="61"/>
      <c r="Q30" s="699">
        <f>+ROUND(Z28,1)+ROUND(Z29,1)+ROUND(Z30,1)</f>
        <v>47.1</v>
      </c>
      <c r="R30" s="700"/>
      <c r="S30" s="700"/>
      <c r="T30" s="700"/>
      <c r="U30" s="49" t="s">
        <v>16</v>
      </c>
      <c r="X30" s="697" t="s">
        <v>186</v>
      </c>
      <c r="Y30" s="698"/>
      <c r="Z30" s="690"/>
      <c r="AA30" s="691"/>
      <c r="AB30" s="691"/>
      <c r="AC30" s="691"/>
      <c r="AD30" s="691"/>
      <c r="AE30" s="49" t="s">
        <v>13</v>
      </c>
      <c r="AK30" s="651">
        <v>47.1</v>
      </c>
      <c r="AL30" s="652"/>
      <c r="AM30" s="652"/>
      <c r="AN30" s="652"/>
      <c r="AO30" s="57" t="s">
        <v>13</v>
      </c>
      <c r="AR30" s="758"/>
      <c r="AS30" s="755"/>
      <c r="AT30" s="755"/>
      <c r="AU30" s="756"/>
    </row>
    <row r="31" spans="2:48" ht="27" customHeight="1" thickTop="1" thickBot="1" x14ac:dyDescent="0.25">
      <c r="B31" s="725" t="s">
        <v>375</v>
      </c>
      <c r="C31" s="676"/>
      <c r="D31" s="676"/>
      <c r="E31" s="677"/>
      <c r="F31" s="711">
        <v>48.1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215.9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220.3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215.9</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215.9</v>
      </c>
      <c r="P27" s="700"/>
      <c r="Q27" s="700"/>
      <c r="R27" s="700"/>
      <c r="S27" s="49" t="s">
        <v>38</v>
      </c>
      <c r="T27" s="70"/>
      <c r="U27" s="70"/>
      <c r="X27" s="68" t="s">
        <v>39</v>
      </c>
      <c r="Y27" s="71"/>
      <c r="AG27" s="58"/>
      <c r="AH27" s="58"/>
      <c r="AI27" s="58"/>
      <c r="AJ27" s="58"/>
      <c r="AK27" s="742">
        <f>+AG18+O27</f>
        <v>215.9</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215.9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220.3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67.8</v>
      </c>
      <c r="G30" s="712"/>
      <c r="H30" s="214" t="s">
        <v>198</v>
      </c>
      <c r="L30" s="709"/>
      <c r="O30" s="61"/>
      <c r="Q30" s="699">
        <f>+ROUND(Z28,1)+ROUND(Z29,1)+ROUND(Z30,1)</f>
        <v>215.9</v>
      </c>
      <c r="R30" s="700"/>
      <c r="S30" s="700"/>
      <c r="T30" s="700"/>
      <c r="U30" s="49" t="s">
        <v>16</v>
      </c>
      <c r="X30" s="697" t="s">
        <v>186</v>
      </c>
      <c r="Y30" s="698"/>
      <c r="Z30" s="690"/>
      <c r="AA30" s="691"/>
      <c r="AB30" s="691"/>
      <c r="AC30" s="691"/>
      <c r="AD30" s="691"/>
      <c r="AE30" s="49" t="s">
        <v>13</v>
      </c>
      <c r="AK30" s="651">
        <v>66.400000000000006</v>
      </c>
      <c r="AL30" s="652"/>
      <c r="AM30" s="652"/>
      <c r="AN30" s="652"/>
      <c r="AO30" s="57" t="s">
        <v>13</v>
      </c>
      <c r="AR30" s="758"/>
      <c r="AS30" s="755"/>
      <c r="AT30" s="755"/>
      <c r="AU30" s="756"/>
    </row>
    <row r="31" spans="2:48" ht="27" customHeight="1" thickTop="1" thickBot="1" x14ac:dyDescent="0.25">
      <c r="B31" s="725" t="s">
        <v>375</v>
      </c>
      <c r="C31" s="676"/>
      <c r="D31" s="676"/>
      <c r="E31" s="677"/>
      <c r="F31" s="711">
        <v>220.3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4"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7"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49" width="9" style="45" customWidth="1"/>
    <col min="50" max="50" width="49.90625" style="45" bestFit="1" customWidth="1"/>
    <col min="51" max="52" width="9" style="45" customWidth="1"/>
    <col min="53" max="53" width="54.453125" style="45" bestFit="1" customWidth="1"/>
    <col min="54" max="54" width="13" style="45" bestFit="1" customWidth="1"/>
    <col min="55" max="55" width="24.36328125" style="45" bestFit="1" customWidth="1"/>
    <col min="56" max="57" width="9" style="45" customWidth="1"/>
    <col min="58" max="58" width="16.08984375" style="45" customWidth="1"/>
    <col min="59" max="59" width="9" style="45" customWidth="1"/>
    <col min="60" max="16384" width="9" style="45"/>
  </cols>
  <sheetData>
    <row r="1" spans="2:48" ht="27" customHeight="1" x14ac:dyDescent="0.2">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4"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飛島建設株式会社　首都圏エリア</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4"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5">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104.3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106.4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103.1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104.3</v>
      </c>
      <c r="P27" s="700"/>
      <c r="Q27" s="700"/>
      <c r="R27" s="700"/>
      <c r="S27" s="49" t="s">
        <v>38</v>
      </c>
      <c r="T27" s="70"/>
      <c r="U27" s="70"/>
      <c r="X27" s="68" t="s">
        <v>39</v>
      </c>
      <c r="Y27" s="71"/>
      <c r="AG27" s="58"/>
      <c r="AH27" s="58"/>
      <c r="AI27" s="58"/>
      <c r="AJ27" s="58"/>
      <c r="AK27" s="742">
        <f>+AG18+O27</f>
        <v>104.3</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103.1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106.4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84.9</v>
      </c>
      <c r="G30" s="712"/>
      <c r="H30" s="214" t="s">
        <v>198</v>
      </c>
      <c r="L30" s="709"/>
      <c r="O30" s="61"/>
      <c r="Q30" s="699">
        <f>+ROUND(Z28,1)+ROUND(Z29,1)+ROUND(Z30,1)</f>
        <v>103.1</v>
      </c>
      <c r="R30" s="700"/>
      <c r="S30" s="700"/>
      <c r="T30" s="700"/>
      <c r="U30" s="49" t="s">
        <v>16</v>
      </c>
      <c r="X30" s="697" t="s">
        <v>186</v>
      </c>
      <c r="Y30" s="698"/>
      <c r="Z30" s="690"/>
      <c r="AA30" s="691"/>
      <c r="AB30" s="691"/>
      <c r="AC30" s="691"/>
      <c r="AD30" s="691"/>
      <c r="AE30" s="49" t="s">
        <v>13</v>
      </c>
      <c r="AK30" s="651">
        <v>83.2</v>
      </c>
      <c r="AL30" s="652"/>
      <c r="AM30" s="652"/>
      <c r="AN30" s="652"/>
      <c r="AO30" s="57" t="s">
        <v>13</v>
      </c>
      <c r="AR30" s="758"/>
      <c r="AS30" s="755"/>
      <c r="AT30" s="755"/>
      <c r="AU30" s="756"/>
    </row>
    <row r="31" spans="2:48" ht="27" customHeight="1" thickTop="1" thickBot="1" x14ac:dyDescent="0.25">
      <c r="B31" s="725" t="s">
        <v>375</v>
      </c>
      <c r="C31" s="676"/>
      <c r="D31" s="676"/>
      <c r="E31" s="677"/>
      <c r="F31" s="711">
        <v>105.2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1.2</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27" zoomScaleNormal="100" zoomScaleSheetLayoutView="100" workbookViewId="0">
      <selection activeCell="B3" sqref="B3:F4"/>
    </sheetView>
  </sheetViews>
  <sheetFormatPr defaultColWidth="9" defaultRowHeight="11" x14ac:dyDescent="0.2"/>
  <cols>
    <col min="1" max="1" width="2.453125" style="10" customWidth="1"/>
    <col min="2" max="3" width="3.90625" style="10" customWidth="1"/>
    <col min="4" max="4" width="4.453125" style="10" customWidth="1"/>
    <col min="5" max="5" width="3.90625" style="10" customWidth="1"/>
    <col min="6" max="6" width="40.90625" style="10" customWidth="1"/>
    <col min="7" max="7" width="9.90625" style="10" customWidth="1"/>
    <col min="8" max="8" width="10.36328125" style="10" customWidth="1"/>
    <col min="9" max="26" width="9.90625" style="10" customWidth="1"/>
    <col min="27" max="27" width="11.90625" style="10" customWidth="1"/>
    <col min="28" max="28" width="9" style="10" customWidth="1"/>
    <col min="29" max="16384" width="9" style="10"/>
  </cols>
  <sheetData>
    <row r="1" spans="2:27" ht="21" x14ac:dyDescent="0.3">
      <c r="C1" s="20" t="s">
        <v>381</v>
      </c>
      <c r="D1" s="20"/>
      <c r="E1" s="20"/>
    </row>
    <row r="2" spans="2:27" ht="22.5" customHeight="1" x14ac:dyDescent="0.2">
      <c r="E2" s="327" t="s">
        <v>382</v>
      </c>
    </row>
    <row r="3" spans="2:27" ht="14.15" customHeight="1" thickBot="1" x14ac:dyDescent="0.25">
      <c r="B3" s="812" t="s">
        <v>102</v>
      </c>
      <c r="C3" s="812"/>
      <c r="D3" s="812"/>
      <c r="E3" s="812"/>
      <c r="F3" s="812"/>
      <c r="G3" s="116"/>
      <c r="H3" s="116"/>
      <c r="I3" s="116"/>
      <c r="J3" s="116"/>
      <c r="K3" s="116"/>
      <c r="Y3"/>
      <c r="Z3"/>
      <c r="AA3" s="117"/>
    </row>
    <row r="4" spans="2:27" ht="14.15" customHeight="1" x14ac:dyDescent="0.2">
      <c r="B4" s="812"/>
      <c r="C4" s="812"/>
      <c r="D4" s="812"/>
      <c r="E4" s="812"/>
      <c r="F4" s="812"/>
      <c r="G4" s="116"/>
      <c r="H4" s="116"/>
      <c r="I4" s="116"/>
      <c r="J4" s="116"/>
      <c r="K4" s="116"/>
      <c r="Y4" s="816" t="s">
        <v>355</v>
      </c>
      <c r="Z4" s="118" t="s">
        <v>114</v>
      </c>
      <c r="AA4" s="119" t="s">
        <v>115</v>
      </c>
    </row>
    <row r="5" spans="2:27" ht="14.15"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飛島建設株式会社　首都圏エリア</v>
      </c>
      <c r="Q6" s="818"/>
      <c r="R6" s="818"/>
      <c r="S6" s="818"/>
      <c r="T6" s="818"/>
      <c r="U6" s="818"/>
      <c r="V6" s="813"/>
      <c r="W6" s="813"/>
      <c r="X6" s="813"/>
      <c r="Y6" s="813"/>
      <c r="Z6" s="813"/>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1042.4000000000001</v>
      </c>
      <c r="I9" s="377">
        <f>IF(OR(ｳ.廃油!F24&gt;0,ｳ.廃油!F24&lt;0),ｳ.廃油!F24,IF(I$19&gt;0,"0",0))</f>
        <v>0.9</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37.9</v>
      </c>
      <c r="M9" s="377">
        <f>IF(OR(ｷ.紙くず!F24&gt;0,ｷ.紙くず!F24&lt;0),ｷ.紙くず!F24,IF(M$19&gt;0,"0",0))</f>
        <v>29.1</v>
      </c>
      <c r="N9" s="377">
        <f>IF(OR(ｸ.木くず!F24&gt;0,ｸ.木くず!F24&lt;0),ｸ.木くず!F24,IF(N$19&gt;0,"0",0))</f>
        <v>104.5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8.1999999999999993</v>
      </c>
      <c r="T9" s="377">
        <f>IF(OR(ｾ.ｶﾞﾗｽ･ｺﾝｸﾘ･陶磁器くず!F24&gt;0,ｾ.ｶﾞﾗｽ･ｺﾝｸﾘ･陶磁器くず!F24&lt;0),ｾ.ｶﾞﾗｽ･ｺﾝｸﾘ･陶磁器くず!F24,IF(T$19&gt;0,"0",0))</f>
        <v>48.1</v>
      </c>
      <c r="U9" s="377">
        <f>IF(OR(ｿ.鉱さい!F24&gt;0,ｿ.鉱さい!F24&lt;0),ｿ.鉱さい!F24,IF(U$19&gt;0,"0",0))</f>
        <v>0</v>
      </c>
      <c r="V9" s="377">
        <f>IF(OR(ﾀ.がれき類!F24&gt;0,ﾀ.がれき類!F24&lt;0),ﾀ.がれき類!F24,IF(V$19&gt;0,"0",0))</f>
        <v>220.3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106.4</v>
      </c>
      <c r="AA9" s="379">
        <f t="shared" ref="AA9:AA18" si="0">IF(SUM(G9:Z9)&gt;0,SUM(G9:Z9),IF(AA$19&gt;0,"0",0))</f>
        <v>1597.8000000000002</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1042.4000000000001</v>
      </c>
      <c r="I14" s="383">
        <f>IF(OR(ｳ.廃油!F29&gt;0,ｳ.廃油!F29&lt;0),ｳ.廃油!F29,IF(I$19&gt;0,"0",0))</f>
        <v>0.9</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37.9</v>
      </c>
      <c r="M14" s="383">
        <f>IF(OR(ｷ.紙くず!F29&gt;0,ｷ.紙くず!F29&lt;0),ｷ.紙くず!F29,IF(M$19&gt;0,"0",0))</f>
        <v>29.1</v>
      </c>
      <c r="N14" s="383">
        <f>IF(OR(ｸ.木くず!F29&gt;0,ｸ.木くず!F29&lt;0),ｸ.木くず!F29,IF(N$19&gt;0,"0",0))</f>
        <v>104.5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8.1999999999999993</v>
      </c>
      <c r="T14" s="383">
        <f>IF(OR(ｾ.ｶﾞﾗｽ･ｺﾝｸﾘ･陶磁器くず!F29&gt;0,ｾ.ｶﾞﾗｽ･ｺﾝｸﾘ･陶磁器くず!F29&lt;0),ｾ.ｶﾞﾗｽ･ｺﾝｸﾘ･陶磁器くず!F29,IF(T$19&gt;0,"0",0))</f>
        <v>48.1</v>
      </c>
      <c r="U14" s="383">
        <f>IF(OR(ｿ.鉱さい!F29&gt;0,ｿ.鉱さい!F29&lt;0),ｿ.鉱さい!F29,IF(U$19&gt;0,"0",0))</f>
        <v>0</v>
      </c>
      <c r="V14" s="383">
        <f>IF(OR(ﾀ.がれき類!F29&gt;0,ﾀ.がれき類!F29&lt;0),ﾀ.がれき類!F29,IF(V$19&gt;0,"0",0))</f>
        <v>220.3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106.4</v>
      </c>
      <c r="AA14" s="385">
        <f t="shared" si="0"/>
        <v>1597.8000000000002</v>
      </c>
    </row>
    <row r="15" spans="2:27" ht="24" customHeight="1" x14ac:dyDescent="0.2">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0.9</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37.9</v>
      </c>
      <c r="M15" s="383">
        <f>IF(OR(ｷ.紙くず!F30&gt;0,ｷ.紙くず!F30&lt;0),ｷ.紙くず!F30,IF(M$19&gt;0,"0",0))</f>
        <v>29.1</v>
      </c>
      <c r="N15" s="383">
        <f>IF(OR(ｸ.木くず!F30&gt;0,ｸ.木くず!F30&lt;0),ｸ.木くず!F30,IF(N$19&gt;0,"0",0))</f>
        <v>103.2</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8.1999999999999993</v>
      </c>
      <c r="T15" s="383">
        <f>IF(OR(ｾ.ｶﾞﾗｽ･ｺﾝｸﾘ･陶磁器くず!F30&gt;0,ｾ.ｶﾞﾗｽ･ｺﾝｸﾘ･陶磁器くず!F30&lt;0),ｾ.ｶﾞﾗｽ･ｺﾝｸﾘ･陶磁器くず!F30,IF(T$19&gt;0,"0",0))</f>
        <v>48.1</v>
      </c>
      <c r="U15" s="383">
        <f>IF(OR(ｿ.鉱さい!F30&gt;0,ｿ.鉱さい!F30&lt;0),ｿ.鉱さい!F30,IF(U$19&gt;0,"0",0))</f>
        <v>0</v>
      </c>
      <c r="V15" s="383">
        <f>IF(OR(ﾀ.がれき類!F30&gt;0,ﾀ.がれき類!F30&lt;0),ﾀ.がれき類!F30,IF(V$19&gt;0,"0",0))</f>
        <v>67.8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84.9</v>
      </c>
      <c r="AA15" s="385">
        <f t="shared" si="0"/>
        <v>380.1</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1042.4000000000001</v>
      </c>
      <c r="I16" s="383">
        <f>IF(OR(ｳ.廃油!F31&gt;0,ｳ.廃油!F31&lt;0),ｳ.廃油!F31,IF(I$19&gt;0,"0",0))</f>
        <v>0.9</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37.9</v>
      </c>
      <c r="M16" s="383">
        <f>IF(OR(ｷ.紙くず!F31&gt;0,ｷ.紙くず!F31&lt;0),ｷ.紙くず!F31,IF(M$19&gt;0,"0",0))</f>
        <v>29.1</v>
      </c>
      <c r="N16" s="383">
        <f>IF(OR(ｸ.木くず!F31&gt;0,ｸ.木くず!F31&lt;0),ｸ.木くず!F31,IF(N$19&gt;0,"0",0))</f>
        <v>104.5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8.1999999999999993</v>
      </c>
      <c r="T16" s="383">
        <f>IF(OR(ｾ.ｶﾞﾗｽ･ｺﾝｸﾘ･陶磁器くず!F31&gt;0,ｾ.ｶﾞﾗｽ･ｺﾝｸﾘ･陶磁器くず!F31&lt;0),ｾ.ｶﾞﾗｽ･ｺﾝｸﾘ･陶磁器くず!F31,IF(T$19&gt;0,"0",0))</f>
        <v>48.1</v>
      </c>
      <c r="U16" s="383">
        <f>IF(OR(ｿ.鉱さい!F31&gt;0,ｿ.鉱さい!F31&lt;0),ｿ.鉱さい!F31,IF(U$19&gt;0,"0",0))</f>
        <v>0</v>
      </c>
      <c r="V16" s="383">
        <f>IF(OR(ﾀ.がれき類!F31&gt;0,ﾀ.がれき類!F31&lt;0),ﾀ.がれき類!F31,IF(V$19&gt;0,"0",0))</f>
        <v>220.3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105.2</v>
      </c>
      <c r="AA16" s="385">
        <f t="shared" si="0"/>
        <v>1596.6000000000001</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 t="shared" ref="G19:Z19" si="1">+G37+G25+G23+G22+G21-G20</f>
        <v>0</v>
      </c>
      <c r="H19" s="389">
        <f t="shared" si="1"/>
        <v>1021.6</v>
      </c>
      <c r="I19" s="389">
        <f t="shared" si="1"/>
        <v>0.9</v>
      </c>
      <c r="J19" s="389">
        <f t="shared" si="1"/>
        <v>0</v>
      </c>
      <c r="K19" s="389">
        <f t="shared" si="1"/>
        <v>0</v>
      </c>
      <c r="L19" s="389">
        <f t="shared" si="1"/>
        <v>37.1</v>
      </c>
      <c r="M19" s="389">
        <f t="shared" si="1"/>
        <v>28.5</v>
      </c>
      <c r="N19" s="389">
        <f t="shared" si="1"/>
        <v>102.4</v>
      </c>
      <c r="O19" s="389">
        <f t="shared" si="1"/>
        <v>0</v>
      </c>
      <c r="P19" s="389">
        <f t="shared" si="1"/>
        <v>0</v>
      </c>
      <c r="Q19" s="389">
        <f t="shared" si="1"/>
        <v>0</v>
      </c>
      <c r="R19" s="389">
        <f t="shared" si="1"/>
        <v>0</v>
      </c>
      <c r="S19" s="389">
        <f t="shared" si="1"/>
        <v>8</v>
      </c>
      <c r="T19" s="389">
        <f t="shared" si="1"/>
        <v>47.1</v>
      </c>
      <c r="U19" s="389">
        <f t="shared" si="1"/>
        <v>0</v>
      </c>
      <c r="V19" s="389">
        <f t="shared" si="1"/>
        <v>215.9</v>
      </c>
      <c r="W19" s="389">
        <f t="shared" si="1"/>
        <v>0</v>
      </c>
      <c r="X19" s="389">
        <f t="shared" si="1"/>
        <v>0</v>
      </c>
      <c r="Y19" s="389">
        <f t="shared" si="1"/>
        <v>0</v>
      </c>
      <c r="Z19" s="390">
        <f t="shared" si="1"/>
        <v>104.3</v>
      </c>
      <c r="AA19" s="391">
        <f t="shared" ref="AA19:AA47" si="2">SUM(G19:Z19)</f>
        <v>1565.8</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776" t="s">
        <v>173</v>
      </c>
      <c r="D37" s="129" t="s">
        <v>179</v>
      </c>
      <c r="E37" s="797" t="s">
        <v>234</v>
      </c>
      <c r="F37" s="798"/>
      <c r="G37" s="424">
        <f t="shared" ref="G37:Z37" si="7">+G38+G42</f>
        <v>0</v>
      </c>
      <c r="H37" s="424">
        <f t="shared" si="7"/>
        <v>1021.6</v>
      </c>
      <c r="I37" s="424">
        <f t="shared" si="7"/>
        <v>0.9</v>
      </c>
      <c r="J37" s="424">
        <f t="shared" si="7"/>
        <v>0</v>
      </c>
      <c r="K37" s="424">
        <f t="shared" si="7"/>
        <v>0</v>
      </c>
      <c r="L37" s="424">
        <f t="shared" si="7"/>
        <v>37.1</v>
      </c>
      <c r="M37" s="424">
        <f t="shared" si="7"/>
        <v>28.5</v>
      </c>
      <c r="N37" s="424">
        <f t="shared" si="7"/>
        <v>102.4</v>
      </c>
      <c r="O37" s="424">
        <f t="shared" si="7"/>
        <v>0</v>
      </c>
      <c r="P37" s="424">
        <f t="shared" si="7"/>
        <v>0</v>
      </c>
      <c r="Q37" s="424">
        <f t="shared" si="7"/>
        <v>0</v>
      </c>
      <c r="R37" s="424">
        <f t="shared" si="7"/>
        <v>0</v>
      </c>
      <c r="S37" s="424">
        <f t="shared" si="7"/>
        <v>8</v>
      </c>
      <c r="T37" s="424">
        <f t="shared" si="7"/>
        <v>47.1</v>
      </c>
      <c r="U37" s="424">
        <f t="shared" si="7"/>
        <v>0</v>
      </c>
      <c r="V37" s="424">
        <f t="shared" si="7"/>
        <v>215.9</v>
      </c>
      <c r="W37" s="424">
        <f t="shared" si="7"/>
        <v>0</v>
      </c>
      <c r="X37" s="424">
        <f t="shared" si="7"/>
        <v>0</v>
      </c>
      <c r="Y37" s="424">
        <f t="shared" si="7"/>
        <v>0</v>
      </c>
      <c r="Z37" s="425">
        <f t="shared" si="7"/>
        <v>104.3</v>
      </c>
      <c r="AA37" s="426">
        <f t="shared" si="2"/>
        <v>1565.8</v>
      </c>
    </row>
    <row r="38" spans="2:27" ht="24" customHeight="1" x14ac:dyDescent="0.2">
      <c r="B38" s="170"/>
      <c r="C38" s="776"/>
      <c r="D38" s="227"/>
      <c r="E38" s="225" t="s">
        <v>319</v>
      </c>
      <c r="F38" s="443"/>
      <c r="G38" s="415">
        <f t="shared" ref="G38:Z38" si="8">SUM(G39:G41)</f>
        <v>0</v>
      </c>
      <c r="H38" s="415">
        <f t="shared" si="8"/>
        <v>1021.6</v>
      </c>
      <c r="I38" s="415">
        <f t="shared" si="8"/>
        <v>0.9</v>
      </c>
      <c r="J38" s="415">
        <f t="shared" si="8"/>
        <v>0</v>
      </c>
      <c r="K38" s="415">
        <f t="shared" si="8"/>
        <v>0</v>
      </c>
      <c r="L38" s="415">
        <f t="shared" si="8"/>
        <v>37.1</v>
      </c>
      <c r="M38" s="415">
        <f t="shared" si="8"/>
        <v>28.5</v>
      </c>
      <c r="N38" s="415">
        <f t="shared" si="8"/>
        <v>102.4</v>
      </c>
      <c r="O38" s="415">
        <f t="shared" si="8"/>
        <v>0</v>
      </c>
      <c r="P38" s="415">
        <f t="shared" si="8"/>
        <v>0</v>
      </c>
      <c r="Q38" s="415">
        <f t="shared" si="8"/>
        <v>0</v>
      </c>
      <c r="R38" s="415">
        <f t="shared" si="8"/>
        <v>0</v>
      </c>
      <c r="S38" s="415">
        <f t="shared" si="8"/>
        <v>8</v>
      </c>
      <c r="T38" s="415">
        <f t="shared" si="8"/>
        <v>47.1</v>
      </c>
      <c r="U38" s="415">
        <f t="shared" si="8"/>
        <v>0</v>
      </c>
      <c r="V38" s="415">
        <f t="shared" si="8"/>
        <v>215.9</v>
      </c>
      <c r="W38" s="415">
        <f t="shared" si="8"/>
        <v>0</v>
      </c>
      <c r="X38" s="415">
        <f t="shared" si="8"/>
        <v>0</v>
      </c>
      <c r="Y38" s="415">
        <f t="shared" si="8"/>
        <v>0</v>
      </c>
      <c r="Z38" s="416">
        <f t="shared" si="8"/>
        <v>103.1</v>
      </c>
      <c r="AA38" s="417">
        <f t="shared" si="2"/>
        <v>1564.6</v>
      </c>
    </row>
    <row r="39" spans="2:27" ht="24" customHeight="1" x14ac:dyDescent="0.2">
      <c r="B39" s="170"/>
      <c r="C39" s="776"/>
      <c r="D39" s="228"/>
      <c r="E39" s="223"/>
      <c r="F39" s="221" t="s">
        <v>233</v>
      </c>
      <c r="G39" s="418">
        <f>+ｱ.燃え殻!$Z$28</f>
        <v>0</v>
      </c>
      <c r="H39" s="418">
        <f>+ｲ.汚泥!$Z$28</f>
        <v>1021.6</v>
      </c>
      <c r="I39" s="418">
        <f>+ｳ.廃油!$Z$28</f>
        <v>0.9</v>
      </c>
      <c r="J39" s="418">
        <f>+ｴ.廃酸!$Z$28</f>
        <v>0</v>
      </c>
      <c r="K39" s="418">
        <f>+ｵ.廃ｱﾙｶﾘ!$Z$28</f>
        <v>0</v>
      </c>
      <c r="L39" s="418">
        <f>+ｶ.廃ﾌﾟﾗ類!$Z$28</f>
        <v>37.1</v>
      </c>
      <c r="M39" s="418">
        <f>+ｷ.紙くず!$Z$28</f>
        <v>28.5</v>
      </c>
      <c r="N39" s="418">
        <f>+ｸ.木くず!$Z$28</f>
        <v>102.4</v>
      </c>
      <c r="O39" s="418">
        <f>+ｹ.繊維くず!$Z$28</f>
        <v>0</v>
      </c>
      <c r="P39" s="418">
        <f>+ｺ.動植物性残さ!$Z$28</f>
        <v>0</v>
      </c>
      <c r="Q39" s="418">
        <f>+ｻ.動物系固形不要物!$Z$28</f>
        <v>0</v>
      </c>
      <c r="R39" s="418">
        <f>+ｼ.ｺﾞﾑくず!$Z$28</f>
        <v>0</v>
      </c>
      <c r="S39" s="418">
        <f>+ｽ.金属くず!$Z$28</f>
        <v>8</v>
      </c>
      <c r="T39" s="418">
        <f>+ｾ.ｶﾞﾗｽ･ｺﾝｸﾘ･陶磁器くず!$Z$28</f>
        <v>47.1</v>
      </c>
      <c r="U39" s="418">
        <f>+ｿ.鉱さい!$Z$28</f>
        <v>0</v>
      </c>
      <c r="V39" s="418">
        <f>+ﾀ.がれき類!$Z$28</f>
        <v>215.9</v>
      </c>
      <c r="W39" s="418">
        <f>+ﾁ.動物のふん尿!$Z$28</f>
        <v>0</v>
      </c>
      <c r="X39" s="418">
        <f>+ﾂ.動物の死体!$Z$28</f>
        <v>0</v>
      </c>
      <c r="Y39" s="418">
        <f>+ﾃ.ばいじん!$Z$28</f>
        <v>0</v>
      </c>
      <c r="Z39" s="419">
        <f>+ﾄ.混合廃棄物その他!$Z$28</f>
        <v>103.1</v>
      </c>
      <c r="AA39" s="420">
        <f t="shared" si="2"/>
        <v>1564.6</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1.2</v>
      </c>
      <c r="AA42" s="423">
        <f t="shared" si="2"/>
        <v>1.2</v>
      </c>
    </row>
    <row r="43" spans="2:27" ht="24" customHeight="1" x14ac:dyDescent="0.2">
      <c r="B43" s="170"/>
      <c r="C43" s="128" t="s">
        <v>235</v>
      </c>
      <c r="D43" s="795" t="s">
        <v>349</v>
      </c>
      <c r="E43" s="795"/>
      <c r="F43" s="796"/>
      <c r="G43" s="427">
        <f>+ｱ.燃え殻!$AK$27</f>
        <v>0</v>
      </c>
      <c r="H43" s="427">
        <f>+ｲ.汚泥!$AK$27</f>
        <v>1021.6</v>
      </c>
      <c r="I43" s="427">
        <f>+ｳ.廃油!$AK$27</f>
        <v>0.9</v>
      </c>
      <c r="J43" s="427">
        <f>+ｴ.廃酸!$AK$27</f>
        <v>0</v>
      </c>
      <c r="K43" s="427">
        <f>+ｵ.廃ｱﾙｶﾘ!$AK$27</f>
        <v>0</v>
      </c>
      <c r="L43" s="427">
        <f>+ｶ.廃ﾌﾟﾗ類!$AK$27</f>
        <v>37.1</v>
      </c>
      <c r="M43" s="427">
        <f>+ｷ.紙くず!$AK$27</f>
        <v>28.5</v>
      </c>
      <c r="N43" s="427">
        <f>+ｸ.木くず!$AK$27</f>
        <v>102.4</v>
      </c>
      <c r="O43" s="427">
        <f>+ｹ.繊維くず!$AK$27</f>
        <v>0</v>
      </c>
      <c r="P43" s="427">
        <f>+ｺ.動植物性残さ!$AK$27</f>
        <v>0</v>
      </c>
      <c r="Q43" s="427">
        <f>+ｻ.動物系固形不要物!$AK$27</f>
        <v>0</v>
      </c>
      <c r="R43" s="427">
        <f>+ｼ.ｺﾞﾑくず!$AK$27</f>
        <v>0</v>
      </c>
      <c r="S43" s="427">
        <f>+ｽ.金属くず!$AK$27</f>
        <v>8</v>
      </c>
      <c r="T43" s="427">
        <f>+ｾ.ｶﾞﾗｽ･ｺﾝｸﾘ･陶磁器くず!$AK$27</f>
        <v>47.1</v>
      </c>
      <c r="U43" s="427">
        <f>+ｿ.鉱さい!$AK$27</f>
        <v>0</v>
      </c>
      <c r="V43" s="427">
        <f>+ﾀ.がれき類!$AK$27</f>
        <v>215.9</v>
      </c>
      <c r="W43" s="427">
        <f>+ﾁ.動物のふん尿!$AK$27</f>
        <v>0</v>
      </c>
      <c r="X43" s="427">
        <f>+ﾂ.動物の死体!$AK$27</f>
        <v>0</v>
      </c>
      <c r="Y43" s="427">
        <f>+ﾃ.ばいじん!$AK$27</f>
        <v>0</v>
      </c>
      <c r="Z43" s="428">
        <f>+ﾄ.混合廃棄物その他!$AK$27</f>
        <v>104.3</v>
      </c>
      <c r="AA43" s="429">
        <f t="shared" si="2"/>
        <v>1565.8</v>
      </c>
    </row>
    <row r="44" spans="2:27" ht="24" customHeight="1" x14ac:dyDescent="0.2">
      <c r="B44" s="170"/>
      <c r="C44" s="177"/>
      <c r="D44" s="175" t="s">
        <v>188</v>
      </c>
      <c r="E44" s="778" t="s">
        <v>236</v>
      </c>
      <c r="F44" s="779"/>
      <c r="G44" s="430">
        <f>+ｱ.燃え殻!$AK$30</f>
        <v>0</v>
      </c>
      <c r="H44" s="430">
        <f>+ｲ.汚泥!$AK$30</f>
        <v>0</v>
      </c>
      <c r="I44" s="430">
        <f>+ｳ.廃油!$AK$30</f>
        <v>0.9</v>
      </c>
      <c r="J44" s="430">
        <f>+ｴ.廃酸!$AK$30</f>
        <v>0</v>
      </c>
      <c r="K44" s="430">
        <f>+ｵ.廃ｱﾙｶﾘ!$AK$30</f>
        <v>0</v>
      </c>
      <c r="L44" s="430">
        <f>+ｶ.廃ﾌﾟﾗ類!$AK$30</f>
        <v>37.1</v>
      </c>
      <c r="M44" s="430">
        <f>+ｷ.紙くず!$AK$30</f>
        <v>28.5</v>
      </c>
      <c r="N44" s="430">
        <f>+ｸ.木くず!$AK$30</f>
        <v>101.1</v>
      </c>
      <c r="O44" s="430">
        <f>+ｹ.繊維くず!$AK$30</f>
        <v>0</v>
      </c>
      <c r="P44" s="430">
        <f>+ｺ.動植物性残さ!$AK$30</f>
        <v>0</v>
      </c>
      <c r="Q44" s="430">
        <f>+ｻ.動物系固形不要物!$AK$30</f>
        <v>0</v>
      </c>
      <c r="R44" s="430">
        <f>+ｼ.ｺﾞﾑくず!$AK$30</f>
        <v>0</v>
      </c>
      <c r="S44" s="430">
        <f>+ｽ.金属くず!$AK$30</f>
        <v>8</v>
      </c>
      <c r="T44" s="430">
        <f>+ｾ.ｶﾞﾗｽ･ｺﾝｸﾘ･陶磁器くず!$AK$30</f>
        <v>47.1</v>
      </c>
      <c r="U44" s="430">
        <f>+ｿ.鉱さい!$AK$30</f>
        <v>0</v>
      </c>
      <c r="V44" s="430">
        <f>+ﾀ.がれき類!$AK$30</f>
        <v>66.400000000000006</v>
      </c>
      <c r="W44" s="430">
        <f>+ﾁ.動物のふん尿!$AK$30</f>
        <v>0</v>
      </c>
      <c r="X44" s="430">
        <f>+ﾂ.動物の死体!$AK$30</f>
        <v>0</v>
      </c>
      <c r="Y44" s="430">
        <f>+ﾃ.ばいじん!$AK$30</f>
        <v>0</v>
      </c>
      <c r="Z44" s="431">
        <f>+ﾄ.混合廃棄物その他!$AK$30</f>
        <v>83.2</v>
      </c>
      <c r="AA44" s="432">
        <f t="shared" si="2"/>
        <v>372.3</v>
      </c>
    </row>
    <row r="45" spans="2:27" ht="24" customHeight="1" x14ac:dyDescent="0.2">
      <c r="B45" s="170"/>
      <c r="C45" s="177"/>
      <c r="D45" s="442" t="s">
        <v>190</v>
      </c>
      <c r="E45" s="805" t="s">
        <v>237</v>
      </c>
      <c r="F45" s="806"/>
      <c r="G45" s="433">
        <f>+ｱ.燃え殻!$AR$24</f>
        <v>0</v>
      </c>
      <c r="H45" s="433">
        <f>+ｲ.汚泥!$AR$24</f>
        <v>1021.6</v>
      </c>
      <c r="I45" s="433">
        <f>+ｳ.廃油!$AR$24</f>
        <v>0.9</v>
      </c>
      <c r="J45" s="433">
        <f>+ｴ.廃酸!$AR$24</f>
        <v>0</v>
      </c>
      <c r="K45" s="433">
        <f>+ｵ.廃ｱﾙｶﾘ!$AR$24</f>
        <v>0</v>
      </c>
      <c r="L45" s="433">
        <f>+ｶ.廃ﾌﾟﾗ類!$AR$24</f>
        <v>37.1</v>
      </c>
      <c r="M45" s="433">
        <f>+ｷ.紙くず!$AR$24</f>
        <v>28.5</v>
      </c>
      <c r="N45" s="433">
        <f>+ｸ.木くず!$AR$24</f>
        <v>102.4</v>
      </c>
      <c r="O45" s="433">
        <f>+ｹ.繊維くず!$AR$24</f>
        <v>0</v>
      </c>
      <c r="P45" s="433">
        <f>+ｺ.動植物性残さ!$AR$24</f>
        <v>0</v>
      </c>
      <c r="Q45" s="433">
        <f>+ｻ.動物系固形不要物!$AR$24</f>
        <v>0</v>
      </c>
      <c r="R45" s="433">
        <f>+ｼ.ｺﾞﾑくず!$AR$24</f>
        <v>0</v>
      </c>
      <c r="S45" s="433">
        <f>+ｽ.金属くず!$AR$24</f>
        <v>8</v>
      </c>
      <c r="T45" s="433">
        <f>+ｾ.ｶﾞﾗｽ･ｺﾝｸﾘ･陶磁器くず!$AR$24</f>
        <v>47.1</v>
      </c>
      <c r="U45" s="433">
        <f>+ｿ.鉱さい!$AR$24</f>
        <v>0</v>
      </c>
      <c r="V45" s="433">
        <f>+ﾀ.がれき類!$AR$24</f>
        <v>215.9</v>
      </c>
      <c r="W45" s="433">
        <f>+ﾁ.動物のふん尿!$AR$24</f>
        <v>0</v>
      </c>
      <c r="X45" s="433">
        <f>+ﾂ.動物の死体!$AR$24</f>
        <v>0</v>
      </c>
      <c r="Y45" s="433">
        <f>+ﾃ.ばいじん!$AR$24</f>
        <v>0</v>
      </c>
      <c r="Z45" s="434">
        <f>+ﾄ.混合廃棄物その他!$AR$24</f>
        <v>103.1</v>
      </c>
      <c r="AA45" s="435">
        <f t="shared" si="2"/>
        <v>1564.6</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9"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49999999999999"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2064</v>
      </c>
      <c r="I55" s="480">
        <f t="shared" si="9"/>
        <v>1.8</v>
      </c>
      <c r="J55" s="480">
        <f t="shared" si="9"/>
        <v>0</v>
      </c>
      <c r="K55" s="480">
        <f t="shared" si="9"/>
        <v>0</v>
      </c>
      <c r="L55" s="480">
        <f t="shared" si="9"/>
        <v>75</v>
      </c>
      <c r="M55" s="480">
        <f t="shared" si="9"/>
        <v>57.6</v>
      </c>
      <c r="N55" s="480">
        <f t="shared" si="9"/>
        <v>206.9</v>
      </c>
      <c r="O55" s="480">
        <f t="shared" si="9"/>
        <v>0</v>
      </c>
      <c r="P55" s="480">
        <f t="shared" si="9"/>
        <v>0</v>
      </c>
      <c r="Q55" s="480">
        <f t="shared" si="9"/>
        <v>0</v>
      </c>
      <c r="R55" s="480">
        <f t="shared" si="9"/>
        <v>0</v>
      </c>
      <c r="S55" s="480">
        <f t="shared" si="9"/>
        <v>16.2</v>
      </c>
      <c r="T55" s="480">
        <f t="shared" si="9"/>
        <v>95.2</v>
      </c>
      <c r="U55" s="480">
        <f t="shared" si="9"/>
        <v>0</v>
      </c>
      <c r="V55" s="480">
        <f t="shared" si="9"/>
        <v>436.20000000000005</v>
      </c>
      <c r="W55" s="480">
        <f t="shared" si="9"/>
        <v>0</v>
      </c>
      <c r="X55" s="480">
        <f t="shared" si="9"/>
        <v>0</v>
      </c>
      <c r="Y55" s="480">
        <f t="shared" si="9"/>
        <v>0</v>
      </c>
      <c r="Z55" s="480">
        <f t="shared" si="9"/>
        <v>210.7</v>
      </c>
      <c r="AA55" s="481">
        <f>+AA9+AA19+AA20</f>
        <v>3163.6000000000004</v>
      </c>
    </row>
    <row r="56" spans="6:27" ht="13" x14ac:dyDescent="0.2">
      <c r="F56" s="76"/>
    </row>
    <row r="57" spans="6:27" ht="13" x14ac:dyDescent="0.2">
      <c r="F57" s="76"/>
    </row>
    <row r="58" spans="6:27" ht="13" x14ac:dyDescent="0.2">
      <c r="F58" s="76"/>
    </row>
    <row r="59" spans="6:27" ht="13" x14ac:dyDescent="0.2">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2"/>
  <cols>
    <col min="1" max="1" width="3" style="22" hidden="1" customWidth="1"/>
    <col min="2" max="2" width="3.36328125" style="22" customWidth="1"/>
    <col min="3" max="3" width="2.90625" style="22" customWidth="1"/>
    <col min="4" max="4" width="3.36328125" style="22" customWidth="1"/>
    <col min="5" max="5" width="8.906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23" width="9" style="22" customWidth="1"/>
    <col min="24" max="16384" width="9" style="22"/>
  </cols>
  <sheetData>
    <row r="1" spans="1:23" ht="16.399999999999999" customHeight="1" x14ac:dyDescent="0.2">
      <c r="C1" s="82" t="s">
        <v>351</v>
      </c>
    </row>
    <row r="2" spans="1:23" ht="16.399999999999999" customHeight="1" x14ac:dyDescent="0.2">
      <c r="C2" s="82"/>
    </row>
    <row r="3" spans="1:23" ht="14.15" customHeight="1" thickBot="1" x14ac:dyDescent="0.25">
      <c r="U3" s="104"/>
      <c r="V3" s="104"/>
      <c r="W3" s="104"/>
    </row>
    <row r="4" spans="1:23" ht="13" x14ac:dyDescent="0.2">
      <c r="A4" s="22">
        <v>14</v>
      </c>
      <c r="P4" s="589" t="s">
        <v>356</v>
      </c>
      <c r="Q4" s="594" t="s">
        <v>114</v>
      </c>
      <c r="R4" s="595"/>
      <c r="S4" s="596"/>
      <c r="T4" s="343" t="s">
        <v>115</v>
      </c>
      <c r="U4" s="290"/>
      <c r="V4" s="290"/>
    </row>
    <row r="5" spans="1:23" ht="20.149999999999999" customHeight="1" thickBot="1" x14ac:dyDescent="0.25">
      <c r="A5" s="22" t="e">
        <f>+#REF!</f>
        <v>#REF!</v>
      </c>
      <c r="C5" s="22" t="s">
        <v>238</v>
      </c>
      <c r="P5" s="817"/>
      <c r="Q5" s="848" t="str">
        <f>+表紙!Q29</f>
        <v>〇</v>
      </c>
      <c r="R5" s="849"/>
      <c r="S5" s="850"/>
      <c r="T5" s="344" t="str">
        <f>+表紙!T29</f>
        <v/>
      </c>
      <c r="U5" s="121"/>
      <c r="V5" s="121"/>
    </row>
    <row r="6" spans="1:23" ht="13.4" customHeight="1" x14ac:dyDescent="0.2">
      <c r="C6" s="597" t="s">
        <v>416</v>
      </c>
      <c r="D6" s="597"/>
      <c r="E6" s="597"/>
      <c r="F6" s="597"/>
      <c r="G6" s="597"/>
      <c r="H6" s="597"/>
      <c r="I6" s="597"/>
      <c r="J6" s="597"/>
      <c r="K6" s="597"/>
      <c r="L6" s="597"/>
      <c r="M6" s="597"/>
      <c r="N6" s="597"/>
      <c r="O6" s="597"/>
      <c r="P6" s="597"/>
      <c r="Q6" s="597"/>
      <c r="R6" s="597"/>
      <c r="S6" s="597"/>
      <c r="T6" s="597"/>
      <c r="U6" s="597"/>
    </row>
    <row r="7" spans="1:23" ht="13.4"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598" t="s">
        <v>92</v>
      </c>
      <c r="D8" s="599"/>
      <c r="E8" s="599"/>
      <c r="F8" s="599"/>
      <c r="G8" s="599"/>
      <c r="H8" s="599"/>
      <c r="I8" s="599"/>
      <c r="J8" s="599"/>
      <c r="K8" s="599"/>
      <c r="L8" s="599"/>
      <c r="M8" s="599"/>
      <c r="N8" s="599"/>
      <c r="O8" s="599"/>
      <c r="P8" s="599"/>
      <c r="Q8" s="599"/>
      <c r="R8" s="599"/>
      <c r="S8" s="599"/>
      <c r="T8" s="599"/>
      <c r="U8" s="600"/>
      <c r="V8" s="21"/>
    </row>
    <row r="9" spans="1:23" ht="12" customHeight="1" x14ac:dyDescent="0.2">
      <c r="C9" s="598"/>
      <c r="D9" s="599"/>
      <c r="E9" s="599"/>
      <c r="F9" s="599"/>
      <c r="G9" s="599"/>
      <c r="H9" s="599"/>
      <c r="I9" s="599"/>
      <c r="J9" s="599"/>
      <c r="K9" s="599"/>
      <c r="L9" s="599"/>
      <c r="M9" s="599"/>
      <c r="N9" s="599"/>
      <c r="O9" s="599"/>
      <c r="P9" s="599"/>
      <c r="Q9" s="599"/>
      <c r="R9" s="599"/>
      <c r="S9" s="599"/>
      <c r="T9" s="599"/>
      <c r="U9" s="600"/>
    </row>
    <row r="10" spans="1:23" ht="10.4" customHeight="1" x14ac:dyDescent="0.2">
      <c r="C10" s="86"/>
      <c r="U10" s="87"/>
    </row>
    <row r="11" spans="1:23" ht="13" x14ac:dyDescent="0.2">
      <c r="C11" s="86"/>
      <c r="P11" s="842" t="str">
        <f>+表紙!P35</f>
        <v>令和7年6月23日</v>
      </c>
      <c r="Q11" s="843"/>
      <c r="R11" s="843"/>
      <c r="S11" s="843"/>
      <c r="T11" s="844"/>
      <c r="U11" s="281"/>
    </row>
    <row r="12" spans="1:23" ht="13.4" customHeight="1" x14ac:dyDescent="0.2">
      <c r="C12" s="86"/>
      <c r="S12" s="43"/>
      <c r="T12" s="43"/>
      <c r="U12" s="88"/>
    </row>
    <row r="13" spans="1:23" ht="13" x14ac:dyDescent="0.2">
      <c r="C13" s="852" t="str">
        <f>+表紙!C37</f>
        <v>横浜市長</v>
      </c>
      <c r="D13" s="853"/>
      <c r="E13" s="853"/>
      <c r="F13" s="853"/>
      <c r="G13" s="23" t="s">
        <v>5</v>
      </c>
      <c r="H13" s="23"/>
      <c r="U13" s="87"/>
    </row>
    <row r="14" spans="1:23" ht="13.4" customHeight="1" x14ac:dyDescent="0.2">
      <c r="C14" s="86"/>
      <c r="U14" s="87"/>
    </row>
    <row r="15" spans="1:23" ht="13.4" customHeight="1" x14ac:dyDescent="0.2">
      <c r="A15" s="22">
        <v>3</v>
      </c>
      <c r="C15" s="86"/>
      <c r="I15" s="79"/>
      <c r="J15" s="79" t="s">
        <v>328</v>
      </c>
      <c r="K15" s="79"/>
      <c r="U15" s="87"/>
    </row>
    <row r="16" spans="1:23" ht="26.25" customHeight="1" x14ac:dyDescent="0.2">
      <c r="C16" s="86"/>
      <c r="I16" s="25"/>
      <c r="J16" s="25" t="s">
        <v>6</v>
      </c>
      <c r="K16" s="25"/>
      <c r="L16" s="851" t="str">
        <f>+表紙!L40</f>
        <v>東京都港区港南１－８－１５　Ｗビル３Ｆ</v>
      </c>
      <c r="M16" s="851"/>
      <c r="N16" s="851"/>
      <c r="O16" s="851"/>
      <c r="P16" s="851"/>
      <c r="Q16" s="851"/>
      <c r="R16" s="851"/>
      <c r="S16" s="851"/>
      <c r="T16" s="851"/>
      <c r="U16" s="282"/>
    </row>
    <row r="17" spans="1:21" ht="26.25" customHeight="1" x14ac:dyDescent="0.2">
      <c r="C17" s="86"/>
      <c r="I17" s="25"/>
      <c r="J17" s="25" t="s">
        <v>7</v>
      </c>
      <c r="K17" s="25"/>
      <c r="L17" s="851" t="str">
        <f>+表紙!L41</f>
        <v>飛島建設株式会社　首都圏エリア
取締役上席執行役員副社長　深田純一</v>
      </c>
      <c r="M17" s="851"/>
      <c r="N17" s="851"/>
      <c r="O17" s="851"/>
      <c r="P17" s="851"/>
      <c r="Q17" s="851"/>
      <c r="R17" s="851"/>
      <c r="S17" s="851"/>
      <c r="T17" s="851"/>
      <c r="U17" s="282"/>
    </row>
    <row r="18" spans="1:21" x14ac:dyDescent="0.2">
      <c r="C18" s="86"/>
      <c r="L18" s="22" t="s">
        <v>8</v>
      </c>
      <c r="U18" s="87"/>
    </row>
    <row r="19" spans="1:21" x14ac:dyDescent="0.2">
      <c r="C19" s="86"/>
      <c r="L19" s="26"/>
      <c r="M19" s="26" t="s">
        <v>9</v>
      </c>
      <c r="N19" s="26"/>
      <c r="O19" s="821" t="str">
        <f>IF(+表紙!O43="","",+表紙!O43)</f>
        <v>03-6455-8378</v>
      </c>
      <c r="P19" s="821"/>
      <c r="Q19" s="821"/>
      <c r="R19" s="821"/>
      <c r="S19" s="821"/>
      <c r="T19" s="821"/>
      <c r="U19" s="283"/>
    </row>
    <row r="20" spans="1:21" x14ac:dyDescent="0.2">
      <c r="C20" s="86"/>
      <c r="L20" s="26"/>
      <c r="M20" s="26"/>
      <c r="N20" s="26"/>
      <c r="U20" s="87"/>
    </row>
    <row r="21" spans="1:21" x14ac:dyDescent="0.2">
      <c r="C21" s="86"/>
      <c r="U21" s="87"/>
    </row>
    <row r="22" spans="1:21" ht="30" customHeight="1" x14ac:dyDescent="0.2">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70" t="s">
        <v>10</v>
      </c>
      <c r="D24" s="579"/>
      <c r="E24" s="580"/>
      <c r="F24" s="828" t="str">
        <f>+表紙!F48</f>
        <v>飛島建設株式会社　首都圏エリア</v>
      </c>
      <c r="G24" s="829"/>
      <c r="H24" s="829"/>
      <c r="I24" s="830"/>
      <c r="J24" s="830"/>
      <c r="K24" s="830"/>
      <c r="L24" s="830"/>
      <c r="M24" s="830"/>
      <c r="N24" s="830"/>
      <c r="O24" s="830"/>
      <c r="P24" s="487" t="s">
        <v>432</v>
      </c>
      <c r="Q24" s="584"/>
      <c r="R24" s="584"/>
      <c r="S24" s="584"/>
      <c r="T24" s="584"/>
      <c r="U24" s="585"/>
    </row>
    <row r="25" spans="1:21" ht="21.75" customHeight="1" x14ac:dyDescent="0.2">
      <c r="C25" s="581"/>
      <c r="D25" s="582"/>
      <c r="E25" s="583"/>
      <c r="F25" s="831"/>
      <c r="G25" s="832"/>
      <c r="H25" s="832"/>
      <c r="I25" s="832"/>
      <c r="J25" s="832"/>
      <c r="K25" s="832"/>
      <c r="L25" s="832"/>
      <c r="M25" s="832"/>
      <c r="N25" s="832"/>
      <c r="O25" s="832"/>
      <c r="P25" s="822">
        <f>表紙!P49</f>
        <v>2303</v>
      </c>
      <c r="Q25" s="823"/>
      <c r="R25" s="823"/>
      <c r="S25" s="823"/>
      <c r="T25" s="823"/>
      <c r="U25" s="824"/>
    </row>
    <row r="26" spans="1:21" ht="26.25" customHeight="1" x14ac:dyDescent="0.2">
      <c r="C26" s="570" t="s">
        <v>11</v>
      </c>
      <c r="D26" s="571"/>
      <c r="E26" s="572"/>
      <c r="F26" s="838" t="str">
        <f>+表紙!F50</f>
        <v>東京都港区港南１－８－１５　Wビル３F</v>
      </c>
      <c r="G26" s="839"/>
      <c r="H26" s="839"/>
      <c r="I26" s="839"/>
      <c r="J26" s="839"/>
      <c r="K26" s="839"/>
      <c r="L26" s="839"/>
      <c r="M26" s="839"/>
      <c r="N26" s="341" t="s">
        <v>172</v>
      </c>
      <c r="O26"/>
      <c r="P26"/>
      <c r="Q26" s="833" t="str">
        <f>IF(+表紙!Q50="","",+表紙!Q50)</f>
        <v>03-6455-8378</v>
      </c>
      <c r="R26" s="833"/>
      <c r="S26" s="833"/>
      <c r="T26" s="833"/>
      <c r="U26" s="834"/>
    </row>
    <row r="27" spans="1:21" ht="26.25" customHeight="1" x14ac:dyDescent="0.2">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2">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2">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2">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2">
      <c r="C33" s="188"/>
      <c r="D33" s="522" t="s">
        <v>327</v>
      </c>
      <c r="E33" s="523"/>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2">
      <c r="C34" s="188"/>
      <c r="D34" s="522"/>
      <c r="E34" s="523"/>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4" customHeight="1" x14ac:dyDescent="0.2">
      <c r="C36" s="188"/>
      <c r="D36" s="284"/>
      <c r="E36" s="338"/>
      <c r="F36" s="854" t="str">
        <f>IF(+表紙!F60="","",+表紙!F60)</f>
        <v>完成工事高　1462百万円</v>
      </c>
      <c r="G36" s="855"/>
      <c r="H36" s="855"/>
      <c r="I36" s="855"/>
      <c r="J36" s="855"/>
      <c r="K36" s="855"/>
      <c r="L36" s="855"/>
      <c r="M36" s="855"/>
      <c r="N36" s="855"/>
      <c r="O36" s="855"/>
      <c r="P36" s="855"/>
      <c r="Q36" s="855"/>
      <c r="R36" s="855"/>
      <c r="S36" s="855"/>
      <c r="T36" s="855"/>
      <c r="U36" s="518"/>
    </row>
    <row r="37" spans="3:21" ht="18" customHeight="1" x14ac:dyDescent="0.2">
      <c r="C37" s="241"/>
      <c r="D37" s="340" t="s">
        <v>24</v>
      </c>
      <c r="E37" s="342" t="s">
        <v>241</v>
      </c>
      <c r="F37" s="864" t="str">
        <f>IF(+表紙!F61="","",+表紙!F61)</f>
        <v>203人</v>
      </c>
      <c r="G37" s="865"/>
      <c r="H37" s="865"/>
      <c r="I37" s="865"/>
      <c r="J37" s="865"/>
      <c r="K37" s="865"/>
      <c r="L37" s="865"/>
      <c r="M37" s="865"/>
      <c r="N37" s="865"/>
      <c r="O37" s="865"/>
      <c r="P37" s="865"/>
      <c r="Q37" s="865"/>
      <c r="R37" s="865"/>
      <c r="S37" s="865"/>
      <c r="T37" s="865"/>
      <c r="U37" s="866"/>
    </row>
    <row r="38" spans="3:21" ht="14.15" customHeight="1" x14ac:dyDescent="0.2">
      <c r="C38" s="241"/>
      <c r="D38" s="373"/>
      <c r="E38" s="347"/>
      <c r="F38" s="875"/>
      <c r="G38" s="876"/>
      <c r="H38" s="876"/>
      <c r="I38" s="876"/>
      <c r="J38" s="876"/>
      <c r="K38" s="876"/>
      <c r="L38" s="876"/>
      <c r="M38" s="876"/>
      <c r="N38" s="876"/>
      <c r="O38" s="876"/>
      <c r="P38" s="876"/>
      <c r="Q38" s="876"/>
      <c r="R38" s="876"/>
      <c r="S38" s="876"/>
      <c r="T38" s="876"/>
      <c r="U38" s="877"/>
    </row>
    <row r="39" spans="3:21" ht="14.15" customHeight="1" x14ac:dyDescent="0.2">
      <c r="C39" s="241"/>
      <c r="D39" s="374" t="s">
        <v>61</v>
      </c>
      <c r="E39" s="505" t="s">
        <v>413</v>
      </c>
      <c r="F39" s="878"/>
      <c r="G39" s="879"/>
      <c r="H39" s="879"/>
      <c r="I39" s="879"/>
      <c r="J39" s="879"/>
      <c r="K39" s="879"/>
      <c r="L39" s="879"/>
      <c r="M39" s="879"/>
      <c r="N39" s="879"/>
      <c r="O39" s="879"/>
      <c r="P39" s="879"/>
      <c r="Q39" s="879"/>
      <c r="R39" s="879"/>
      <c r="S39" s="879"/>
      <c r="T39" s="879"/>
      <c r="U39" s="880"/>
    </row>
    <row r="40" spans="3:21" ht="14.15" customHeight="1" x14ac:dyDescent="0.2">
      <c r="C40" s="241"/>
      <c r="D40" s="374"/>
      <c r="E40" s="506"/>
      <c r="F40" s="878"/>
      <c r="G40" s="879"/>
      <c r="H40" s="879"/>
      <c r="I40" s="879"/>
      <c r="J40" s="879"/>
      <c r="K40" s="879"/>
      <c r="L40" s="879"/>
      <c r="M40" s="879"/>
      <c r="N40" s="879"/>
      <c r="O40" s="879"/>
      <c r="P40" s="879"/>
      <c r="Q40" s="879"/>
      <c r="R40" s="879"/>
      <c r="S40" s="879"/>
      <c r="T40" s="879"/>
      <c r="U40" s="880"/>
    </row>
    <row r="41" spans="3:21" ht="14.15" customHeight="1" x14ac:dyDescent="0.2">
      <c r="C41" s="241"/>
      <c r="D41" s="374"/>
      <c r="E41" s="506"/>
      <c r="F41" s="878"/>
      <c r="G41" s="879"/>
      <c r="H41" s="879"/>
      <c r="I41" s="879"/>
      <c r="J41" s="879"/>
      <c r="K41" s="879"/>
      <c r="L41" s="879"/>
      <c r="M41" s="879"/>
      <c r="N41" s="879"/>
      <c r="O41" s="879"/>
      <c r="P41" s="879"/>
      <c r="Q41" s="879"/>
      <c r="R41" s="879"/>
      <c r="S41" s="879"/>
      <c r="T41" s="879"/>
      <c r="U41" s="880"/>
    </row>
    <row r="42" spans="3:21" ht="14.15" customHeight="1" x14ac:dyDescent="0.2">
      <c r="C42" s="241"/>
      <c r="D42" s="374"/>
      <c r="E42" s="506"/>
      <c r="F42" s="878"/>
      <c r="G42" s="879"/>
      <c r="H42" s="879"/>
      <c r="I42" s="879"/>
      <c r="J42" s="879"/>
      <c r="K42" s="879"/>
      <c r="L42" s="879"/>
      <c r="M42" s="879"/>
      <c r="N42" s="879"/>
      <c r="O42" s="879"/>
      <c r="P42" s="879"/>
      <c r="Q42" s="879"/>
      <c r="R42" s="879"/>
      <c r="S42" s="879"/>
      <c r="T42" s="879"/>
      <c r="U42" s="880"/>
    </row>
    <row r="43" spans="3:21" ht="14.15" customHeight="1" x14ac:dyDescent="0.2">
      <c r="C43" s="241"/>
      <c r="D43" s="507" t="s">
        <v>414</v>
      </c>
      <c r="E43" s="508"/>
      <c r="F43" s="878"/>
      <c r="G43" s="879"/>
      <c r="H43" s="879"/>
      <c r="I43" s="879"/>
      <c r="J43" s="879"/>
      <c r="K43" s="879"/>
      <c r="L43" s="879"/>
      <c r="M43" s="879"/>
      <c r="N43" s="879"/>
      <c r="O43" s="879"/>
      <c r="P43" s="879"/>
      <c r="Q43" s="879"/>
      <c r="R43" s="879"/>
      <c r="S43" s="879"/>
      <c r="T43" s="879"/>
      <c r="U43" s="880"/>
    </row>
    <row r="44" spans="3:21" ht="14.15" customHeight="1" x14ac:dyDescent="0.2">
      <c r="C44" s="241"/>
      <c r="D44" s="509"/>
      <c r="E44" s="508"/>
      <c r="F44" s="878"/>
      <c r="G44" s="879"/>
      <c r="H44" s="879"/>
      <c r="I44" s="879"/>
      <c r="J44" s="879"/>
      <c r="K44" s="879"/>
      <c r="L44" s="879"/>
      <c r="M44" s="879"/>
      <c r="N44" s="879"/>
      <c r="O44" s="879"/>
      <c r="P44" s="879"/>
      <c r="Q44" s="879"/>
      <c r="R44" s="879"/>
      <c r="S44" s="879"/>
      <c r="T44" s="879"/>
      <c r="U44" s="880"/>
    </row>
    <row r="45" spans="3:21" ht="14.15" customHeight="1" x14ac:dyDescent="0.2">
      <c r="C45" s="241"/>
      <c r="D45" s="509"/>
      <c r="E45" s="508"/>
      <c r="F45" s="878"/>
      <c r="G45" s="879"/>
      <c r="H45" s="879"/>
      <c r="I45" s="879"/>
      <c r="J45" s="879"/>
      <c r="K45" s="879"/>
      <c r="L45" s="879"/>
      <c r="M45" s="879"/>
      <c r="N45" s="879"/>
      <c r="O45" s="879"/>
      <c r="P45" s="879"/>
      <c r="Q45" s="879"/>
      <c r="R45" s="879"/>
      <c r="S45" s="879"/>
      <c r="T45" s="879"/>
      <c r="U45" s="880"/>
    </row>
    <row r="46" spans="3:21" ht="14.15" customHeight="1" x14ac:dyDescent="0.2">
      <c r="C46" s="241"/>
      <c r="D46" s="509"/>
      <c r="E46" s="508"/>
      <c r="F46" s="878"/>
      <c r="G46" s="879"/>
      <c r="H46" s="879"/>
      <c r="I46" s="879"/>
      <c r="J46" s="879"/>
      <c r="K46" s="879"/>
      <c r="L46" s="879"/>
      <c r="M46" s="879"/>
      <c r="N46" s="879"/>
      <c r="O46" s="879"/>
      <c r="P46" s="879"/>
      <c r="Q46" s="879"/>
      <c r="R46" s="879"/>
      <c r="S46" s="879"/>
      <c r="T46" s="879"/>
      <c r="U46" s="880"/>
    </row>
    <row r="47" spans="3:21" ht="14.15" customHeight="1" x14ac:dyDescent="0.2">
      <c r="C47" s="241"/>
      <c r="D47" s="509"/>
      <c r="E47" s="508"/>
      <c r="F47" s="878"/>
      <c r="G47" s="879"/>
      <c r="H47" s="879"/>
      <c r="I47" s="879"/>
      <c r="J47" s="879"/>
      <c r="K47" s="879"/>
      <c r="L47" s="879"/>
      <c r="M47" s="879"/>
      <c r="N47" s="879"/>
      <c r="O47" s="879"/>
      <c r="P47" s="879"/>
      <c r="Q47" s="879"/>
      <c r="R47" s="879"/>
      <c r="S47" s="879"/>
      <c r="T47" s="879"/>
      <c r="U47" s="880"/>
    </row>
    <row r="48" spans="3:21" ht="14.15" customHeight="1" x14ac:dyDescent="0.2">
      <c r="C48" s="242"/>
      <c r="D48" s="375"/>
      <c r="E48" s="376"/>
      <c r="F48" s="881"/>
      <c r="G48" s="882"/>
      <c r="H48" s="882"/>
      <c r="I48" s="882"/>
      <c r="J48" s="882"/>
      <c r="K48" s="882"/>
      <c r="L48" s="882"/>
      <c r="M48" s="882"/>
      <c r="N48" s="882"/>
      <c r="O48" s="882"/>
      <c r="P48" s="882"/>
      <c r="Q48" s="882"/>
      <c r="R48" s="882"/>
      <c r="S48" s="882"/>
      <c r="T48" s="882"/>
      <c r="U48" s="883"/>
    </row>
    <row r="49" spans="3:21" ht="14.15"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4" customHeight="1" x14ac:dyDescent="0.2">
      <c r="C50" s="527" t="s">
        <v>415</v>
      </c>
      <c r="D50" s="527"/>
      <c r="E50" s="527"/>
      <c r="F50" s="527"/>
      <c r="G50" s="527"/>
      <c r="H50" s="527"/>
      <c r="I50" s="527"/>
      <c r="J50" s="527"/>
      <c r="K50" s="527"/>
      <c r="L50" s="527"/>
      <c r="M50" s="527"/>
      <c r="N50" s="527"/>
      <c r="O50" s="527"/>
      <c r="P50" s="527"/>
      <c r="Q50" s="527"/>
      <c r="R50" s="527"/>
      <c r="S50" s="527"/>
      <c r="T50" s="527"/>
      <c r="U50" s="527"/>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15" customHeight="1" x14ac:dyDescent="0.2">
      <c r="C53" s="188"/>
      <c r="D53" s="884"/>
      <c r="E53" s="885"/>
      <c r="F53" s="885"/>
      <c r="G53" s="885"/>
      <c r="H53" s="885"/>
      <c r="I53" s="885"/>
      <c r="J53" s="885"/>
      <c r="K53" s="885"/>
      <c r="L53" s="885"/>
      <c r="M53" s="885"/>
      <c r="N53" s="885"/>
      <c r="O53" s="885"/>
      <c r="P53" s="885"/>
      <c r="Q53" s="885"/>
      <c r="R53" s="885"/>
      <c r="S53" s="885"/>
      <c r="T53" s="885"/>
      <c r="U53" s="886"/>
    </row>
    <row r="54" spans="3:21" ht="14.15" customHeight="1" x14ac:dyDescent="0.2">
      <c r="C54" s="188"/>
      <c r="D54" s="884"/>
      <c r="E54" s="885"/>
      <c r="F54" s="885"/>
      <c r="G54" s="885"/>
      <c r="H54" s="885"/>
      <c r="I54" s="885"/>
      <c r="J54" s="885"/>
      <c r="K54" s="885"/>
      <c r="L54" s="885"/>
      <c r="M54" s="885"/>
      <c r="N54" s="885"/>
      <c r="O54" s="885"/>
      <c r="P54" s="885"/>
      <c r="Q54" s="885"/>
      <c r="R54" s="885"/>
      <c r="S54" s="885"/>
      <c r="T54" s="885"/>
      <c r="U54" s="886"/>
    </row>
    <row r="55" spans="3:21" ht="14.15" customHeight="1" x14ac:dyDescent="0.2">
      <c r="C55" s="188"/>
      <c r="D55" s="884"/>
      <c r="E55" s="885"/>
      <c r="F55" s="885"/>
      <c r="G55" s="885"/>
      <c r="H55" s="885"/>
      <c r="I55" s="885"/>
      <c r="J55" s="885"/>
      <c r="K55" s="885"/>
      <c r="L55" s="885"/>
      <c r="M55" s="885"/>
      <c r="N55" s="885"/>
      <c r="O55" s="885"/>
      <c r="P55" s="885"/>
      <c r="Q55" s="885"/>
      <c r="R55" s="885"/>
      <c r="S55" s="885"/>
      <c r="T55" s="885"/>
      <c r="U55" s="886"/>
    </row>
    <row r="56" spans="3:21" ht="14.15" customHeight="1" x14ac:dyDescent="0.2">
      <c r="C56" s="188"/>
      <c r="D56" s="884"/>
      <c r="E56" s="885"/>
      <c r="F56" s="885"/>
      <c r="G56" s="885"/>
      <c r="H56" s="885"/>
      <c r="I56" s="885"/>
      <c r="J56" s="885"/>
      <c r="K56" s="885"/>
      <c r="L56" s="885"/>
      <c r="M56" s="885"/>
      <c r="N56" s="885"/>
      <c r="O56" s="885"/>
      <c r="P56" s="885"/>
      <c r="Q56" s="885"/>
      <c r="R56" s="885"/>
      <c r="S56" s="885"/>
      <c r="T56" s="885"/>
      <c r="U56" s="886"/>
    </row>
    <row r="57" spans="3:21" ht="14.15" customHeight="1" x14ac:dyDescent="0.2">
      <c r="C57" s="188"/>
      <c r="D57" s="884"/>
      <c r="E57" s="885"/>
      <c r="F57" s="885"/>
      <c r="G57" s="885"/>
      <c r="H57" s="885"/>
      <c r="I57" s="885"/>
      <c r="J57" s="885"/>
      <c r="K57" s="885"/>
      <c r="L57" s="885"/>
      <c r="M57" s="885"/>
      <c r="N57" s="885"/>
      <c r="O57" s="885"/>
      <c r="P57" s="885"/>
      <c r="Q57" s="885"/>
      <c r="R57" s="885"/>
      <c r="S57" s="885"/>
      <c r="T57" s="885"/>
      <c r="U57" s="886"/>
    </row>
    <row r="58" spans="3:21" ht="14.15" customHeight="1" x14ac:dyDescent="0.2">
      <c r="C58" s="188"/>
      <c r="D58" s="884"/>
      <c r="E58" s="885"/>
      <c r="F58" s="885"/>
      <c r="G58" s="885"/>
      <c r="H58" s="885"/>
      <c r="I58" s="885"/>
      <c r="J58" s="885"/>
      <c r="K58" s="885"/>
      <c r="L58" s="885"/>
      <c r="M58" s="885"/>
      <c r="N58" s="885"/>
      <c r="O58" s="885"/>
      <c r="P58" s="885"/>
      <c r="Q58" s="885"/>
      <c r="R58" s="885"/>
      <c r="S58" s="885"/>
      <c r="T58" s="885"/>
      <c r="U58" s="886"/>
    </row>
    <row r="59" spans="3:21" ht="14.15" customHeight="1" x14ac:dyDescent="0.2">
      <c r="C59" s="188"/>
      <c r="D59" s="884"/>
      <c r="E59" s="885"/>
      <c r="F59" s="885"/>
      <c r="G59" s="885"/>
      <c r="H59" s="885"/>
      <c r="I59" s="885"/>
      <c r="J59" s="885"/>
      <c r="K59" s="885"/>
      <c r="L59" s="885"/>
      <c r="M59" s="885"/>
      <c r="N59" s="885"/>
      <c r="O59" s="885"/>
      <c r="P59" s="885"/>
      <c r="Q59" s="885"/>
      <c r="R59" s="885"/>
      <c r="S59" s="885"/>
      <c r="T59" s="885"/>
      <c r="U59" s="886"/>
    </row>
    <row r="60" spans="3:21" ht="14.15" customHeight="1" x14ac:dyDescent="0.2">
      <c r="C60" s="188"/>
      <c r="D60" s="884"/>
      <c r="E60" s="885"/>
      <c r="F60" s="885"/>
      <c r="G60" s="885"/>
      <c r="H60" s="885"/>
      <c r="I60" s="885"/>
      <c r="J60" s="885"/>
      <c r="K60" s="885"/>
      <c r="L60" s="885"/>
      <c r="M60" s="885"/>
      <c r="N60" s="885"/>
      <c r="O60" s="885"/>
      <c r="P60" s="885"/>
      <c r="Q60" s="885"/>
      <c r="R60" s="885"/>
      <c r="S60" s="885"/>
      <c r="T60" s="885"/>
      <c r="U60" s="886"/>
    </row>
    <row r="61" spans="3:21" ht="14.15" customHeight="1" x14ac:dyDescent="0.2">
      <c r="C61" s="188"/>
      <c r="D61" s="884"/>
      <c r="E61" s="885"/>
      <c r="F61" s="885"/>
      <c r="G61" s="885"/>
      <c r="H61" s="885"/>
      <c r="I61" s="885"/>
      <c r="J61" s="885"/>
      <c r="K61" s="885"/>
      <c r="L61" s="885"/>
      <c r="M61" s="885"/>
      <c r="N61" s="885"/>
      <c r="O61" s="885"/>
      <c r="P61" s="885"/>
      <c r="Q61" s="885"/>
      <c r="R61" s="885"/>
      <c r="S61" s="885"/>
      <c r="T61" s="885"/>
      <c r="U61" s="886"/>
    </row>
    <row r="62" spans="3:21" ht="14.15" customHeight="1" x14ac:dyDescent="0.2">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90"/>
      <c r="D64" s="487" t="s">
        <v>17</v>
      </c>
      <c r="E64" s="516"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91"/>
      <c r="D65" s="488"/>
      <c r="E65" s="517"/>
      <c r="F65" s="180" t="s">
        <v>252</v>
      </c>
      <c r="G65" s="285"/>
      <c r="H65" s="285"/>
      <c r="I65" s="285"/>
      <c r="J65" s="285"/>
      <c r="K65" s="873">
        <f>+表紙!K89</f>
        <v>9</v>
      </c>
      <c r="L65" s="873"/>
      <c r="M65" s="873"/>
      <c r="N65" s="35" t="s">
        <v>47</v>
      </c>
      <c r="O65" s="35"/>
      <c r="P65" s="4"/>
      <c r="Q65" s="867" t="s">
        <v>353</v>
      </c>
      <c r="R65" s="867"/>
      <c r="S65" s="867"/>
      <c r="T65" s="867"/>
      <c r="U65" s="868"/>
      <c r="V65" s="292"/>
      <c r="W65" s="292"/>
    </row>
    <row r="66" spans="1:24" ht="18" customHeight="1" x14ac:dyDescent="0.2">
      <c r="A66" s="22">
        <v>6</v>
      </c>
      <c r="C66" s="891"/>
      <c r="D66" s="488"/>
      <c r="E66" s="517"/>
      <c r="F66" s="186" t="s">
        <v>200</v>
      </c>
      <c r="G66" s="193"/>
      <c r="H66" s="193"/>
      <c r="I66" s="193"/>
      <c r="J66" s="193"/>
      <c r="K66" s="871">
        <f>+表紙!K90</f>
        <v>1597.8000000000002</v>
      </c>
      <c r="L66" s="871"/>
      <c r="M66" s="871"/>
      <c r="N66" s="871"/>
      <c r="O66" s="871"/>
      <c r="P66" s="193" t="s">
        <v>13</v>
      </c>
      <c r="Q66" s="869"/>
      <c r="R66" s="869"/>
      <c r="S66" s="869"/>
      <c r="T66" s="869"/>
      <c r="U66" s="870"/>
      <c r="V66" s="292"/>
      <c r="W66" s="292"/>
      <c r="X66" s="102"/>
    </row>
    <row r="67" spans="1:24" ht="14.15" customHeight="1" x14ac:dyDescent="0.2">
      <c r="C67" s="891"/>
      <c r="D67" s="488"/>
      <c r="E67" s="517"/>
      <c r="F67" s="244"/>
      <c r="G67" s="244"/>
      <c r="H67" s="244"/>
      <c r="I67" s="245"/>
      <c r="J67" s="245"/>
      <c r="K67" s="245"/>
      <c r="L67" s="245"/>
      <c r="M67" s="245"/>
      <c r="N67" s="245"/>
      <c r="O67" s="246"/>
      <c r="P67" s="163"/>
      <c r="Q67" s="163"/>
      <c r="R67" s="163"/>
      <c r="S67" s="163"/>
      <c r="T67" s="163"/>
      <c r="U67" s="247"/>
      <c r="V67" s="248"/>
    </row>
    <row r="68" spans="1:24" ht="18" hidden="1" customHeight="1" x14ac:dyDescent="0.2">
      <c r="C68" s="891"/>
      <c r="D68" s="488"/>
      <c r="E68" s="517"/>
      <c r="F68" s="325"/>
      <c r="G68" s="345"/>
      <c r="H68" s="352"/>
      <c r="I68" s="352"/>
      <c r="J68" s="345"/>
      <c r="K68" s="352"/>
      <c r="L68" s="353"/>
      <c r="M68" s="345"/>
      <c r="N68" s="352"/>
      <c r="O68" s="354"/>
      <c r="P68" s="345"/>
      <c r="Q68" s="352"/>
      <c r="R68" s="354"/>
      <c r="S68" s="872"/>
      <c r="T68" s="872"/>
      <c r="U68" s="355"/>
      <c r="V68" s="164"/>
    </row>
    <row r="69" spans="1:24" ht="15" customHeight="1" x14ac:dyDescent="0.2">
      <c r="C69" s="891"/>
      <c r="D69" s="488"/>
      <c r="E69" s="517"/>
      <c r="F69" s="180" t="s">
        <v>246</v>
      </c>
      <c r="G69" s="249"/>
      <c r="H69" s="249"/>
      <c r="I69" s="35"/>
      <c r="J69" s="35"/>
      <c r="K69" s="35"/>
      <c r="L69" s="36"/>
      <c r="M69" s="36"/>
      <c r="N69" s="36"/>
      <c r="O69" s="37"/>
      <c r="P69" s="37"/>
      <c r="Q69" s="37"/>
      <c r="R69" s="37"/>
      <c r="S69" s="35"/>
      <c r="T69" s="35"/>
      <c r="U69" s="38"/>
      <c r="V69" s="179"/>
    </row>
    <row r="70" spans="1:24" ht="14.15" customHeight="1" x14ac:dyDescent="0.2">
      <c r="C70" s="891"/>
      <c r="D70" s="488"/>
      <c r="E70" s="517"/>
      <c r="F70" s="856" t="str">
        <f>IF(COUNTA(表紙!F94)=1,+表紙!F94,"")</f>
        <v>①会社の環境行動計画を受けて、各作業所で2024年度の環境行動計画を策定し、活動した。
②会社の消化高当たり混合廃棄物排出量の2024年度目標を土木2.00ｔ/億円以下、建築全社排出量1653.3ｔ以下に対して土木、建築とも未達成となった。</v>
      </c>
      <c r="G70" s="857"/>
      <c r="H70" s="857"/>
      <c r="I70" s="857"/>
      <c r="J70" s="857"/>
      <c r="K70" s="857"/>
      <c r="L70" s="857"/>
      <c r="M70" s="857"/>
      <c r="N70" s="857"/>
      <c r="O70" s="857"/>
      <c r="P70" s="857"/>
      <c r="Q70" s="857"/>
      <c r="R70" s="857"/>
      <c r="S70" s="857"/>
      <c r="T70" s="857"/>
      <c r="U70" s="858"/>
      <c r="V70" s="164"/>
    </row>
    <row r="71" spans="1:24" ht="14.15" customHeight="1" x14ac:dyDescent="0.2">
      <c r="C71" s="348"/>
      <c r="D71" s="488"/>
      <c r="E71" s="517"/>
      <c r="F71" s="856"/>
      <c r="G71" s="857"/>
      <c r="H71" s="857"/>
      <c r="I71" s="857"/>
      <c r="J71" s="857"/>
      <c r="K71" s="857"/>
      <c r="L71" s="857"/>
      <c r="M71" s="857"/>
      <c r="N71" s="857"/>
      <c r="O71" s="857"/>
      <c r="P71" s="857"/>
      <c r="Q71" s="857"/>
      <c r="R71" s="857"/>
      <c r="S71" s="857"/>
      <c r="T71" s="857"/>
      <c r="U71" s="858"/>
      <c r="V71" s="164"/>
    </row>
    <row r="72" spans="1:24" ht="14.15" customHeight="1" x14ac:dyDescent="0.2">
      <c r="C72" s="348"/>
      <c r="D72" s="488"/>
      <c r="E72" s="517"/>
      <c r="F72" s="856"/>
      <c r="G72" s="857"/>
      <c r="H72" s="857"/>
      <c r="I72" s="857"/>
      <c r="J72" s="857"/>
      <c r="K72" s="857"/>
      <c r="L72" s="857"/>
      <c r="M72" s="857"/>
      <c r="N72" s="857"/>
      <c r="O72" s="857"/>
      <c r="P72" s="857"/>
      <c r="Q72" s="857"/>
      <c r="R72" s="857"/>
      <c r="S72" s="857"/>
      <c r="T72" s="857"/>
      <c r="U72" s="858"/>
      <c r="V72" s="164"/>
    </row>
    <row r="73" spans="1:24" ht="14.15" customHeight="1" x14ac:dyDescent="0.2">
      <c r="C73" s="348"/>
      <c r="D73" s="488"/>
      <c r="E73" s="517"/>
      <c r="F73" s="856"/>
      <c r="G73" s="857"/>
      <c r="H73" s="857"/>
      <c r="I73" s="857"/>
      <c r="J73" s="857"/>
      <c r="K73" s="857"/>
      <c r="L73" s="857"/>
      <c r="M73" s="857"/>
      <c r="N73" s="857"/>
      <c r="O73" s="857"/>
      <c r="P73" s="857"/>
      <c r="Q73" s="857"/>
      <c r="R73" s="857"/>
      <c r="S73" s="857"/>
      <c r="T73" s="857"/>
      <c r="U73" s="858"/>
      <c r="V73" s="164"/>
    </row>
    <row r="74" spans="1:24" ht="14.15" customHeight="1" x14ac:dyDescent="0.2">
      <c r="C74" s="348"/>
      <c r="D74" s="488"/>
      <c r="E74" s="517"/>
      <c r="F74" s="856"/>
      <c r="G74" s="857"/>
      <c r="H74" s="857"/>
      <c r="I74" s="857"/>
      <c r="J74" s="857"/>
      <c r="K74" s="857"/>
      <c r="L74" s="857"/>
      <c r="M74" s="857"/>
      <c r="N74" s="857"/>
      <c r="O74" s="857"/>
      <c r="P74" s="857"/>
      <c r="Q74" s="857"/>
      <c r="R74" s="857"/>
      <c r="S74" s="857"/>
      <c r="T74" s="857"/>
      <c r="U74" s="858"/>
      <c r="V74" s="164"/>
    </row>
    <row r="75" spans="1:24" ht="13.5" customHeight="1" x14ac:dyDescent="0.2">
      <c r="C75" s="348"/>
      <c r="D75" s="488"/>
      <c r="E75" s="517"/>
      <c r="F75" s="856"/>
      <c r="G75" s="857"/>
      <c r="H75" s="857"/>
      <c r="I75" s="857"/>
      <c r="J75" s="857"/>
      <c r="K75" s="857"/>
      <c r="L75" s="857"/>
      <c r="M75" s="857"/>
      <c r="N75" s="857"/>
      <c r="O75" s="857"/>
      <c r="P75" s="857"/>
      <c r="Q75" s="857"/>
      <c r="R75" s="857"/>
      <c r="S75" s="857"/>
      <c r="T75" s="857"/>
      <c r="U75" s="858"/>
      <c r="V75" s="164"/>
    </row>
    <row r="76" spans="1:24" ht="14.15" customHeight="1" x14ac:dyDescent="0.2">
      <c r="C76" s="348"/>
      <c r="D76" s="488"/>
      <c r="E76" s="517"/>
      <c r="F76" s="856"/>
      <c r="G76" s="857"/>
      <c r="H76" s="857"/>
      <c r="I76" s="857"/>
      <c r="J76" s="857"/>
      <c r="K76" s="857"/>
      <c r="L76" s="857"/>
      <c r="M76" s="857"/>
      <c r="N76" s="857"/>
      <c r="O76" s="857"/>
      <c r="P76" s="857"/>
      <c r="Q76" s="857"/>
      <c r="R76" s="857"/>
      <c r="S76" s="857"/>
      <c r="T76" s="857"/>
      <c r="U76" s="858"/>
      <c r="V76" s="164"/>
    </row>
    <row r="77" spans="1:24" ht="14.15" customHeight="1" x14ac:dyDescent="0.2">
      <c r="C77" s="348"/>
      <c r="D77" s="488"/>
      <c r="E77" s="517"/>
      <c r="F77" s="856"/>
      <c r="G77" s="857"/>
      <c r="H77" s="857"/>
      <c r="I77" s="857"/>
      <c r="J77" s="857"/>
      <c r="K77" s="857"/>
      <c r="L77" s="857"/>
      <c r="M77" s="857"/>
      <c r="N77" s="857"/>
      <c r="O77" s="857"/>
      <c r="P77" s="857"/>
      <c r="Q77" s="857"/>
      <c r="R77" s="857"/>
      <c r="S77" s="857"/>
      <c r="T77" s="857"/>
      <c r="U77" s="858"/>
      <c r="V77" s="164"/>
    </row>
    <row r="78" spans="1:24" ht="14.15" customHeight="1" x14ac:dyDescent="0.2">
      <c r="C78" s="348"/>
      <c r="D78" s="489"/>
      <c r="E78" s="518"/>
      <c r="F78" s="859"/>
      <c r="G78" s="860"/>
      <c r="H78" s="860"/>
      <c r="I78" s="860"/>
      <c r="J78" s="860"/>
      <c r="K78" s="860"/>
      <c r="L78" s="860"/>
      <c r="M78" s="860"/>
      <c r="N78" s="860"/>
      <c r="O78" s="860"/>
      <c r="P78" s="860"/>
      <c r="Q78" s="860"/>
      <c r="R78" s="860"/>
      <c r="S78" s="860"/>
      <c r="T78" s="860"/>
      <c r="U78" s="861"/>
      <c r="V78" s="164"/>
    </row>
    <row r="79" spans="1:24" ht="15" customHeight="1" x14ac:dyDescent="0.2">
      <c r="C79" s="862"/>
      <c r="D79" s="524"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3"/>
      <c r="D80" s="525"/>
      <c r="E80" s="634"/>
      <c r="F80" s="180" t="s">
        <v>252</v>
      </c>
      <c r="G80" s="37"/>
      <c r="H80" s="37"/>
      <c r="I80" s="37"/>
      <c r="J80" s="37"/>
      <c r="K80" s="873">
        <f>+表紙!K104</f>
        <v>9</v>
      </c>
      <c r="L80" s="873"/>
      <c r="M80" s="873"/>
      <c r="N80" s="35" t="s">
        <v>47</v>
      </c>
      <c r="O80" s="35"/>
      <c r="P80" s="4"/>
      <c r="Q80" s="867" t="s">
        <v>354</v>
      </c>
      <c r="R80" s="867"/>
      <c r="S80" s="867"/>
      <c r="T80" s="867"/>
      <c r="U80" s="868"/>
      <c r="V80" s="292"/>
      <c r="W80" s="292"/>
      <c r="X80" s="165"/>
    </row>
    <row r="81" spans="1:24" ht="18" customHeight="1" x14ac:dyDescent="0.2">
      <c r="A81" s="22">
        <v>8</v>
      </c>
      <c r="C81" s="863"/>
      <c r="D81" s="525"/>
      <c r="E81" s="634"/>
      <c r="F81" s="186" t="s">
        <v>200</v>
      </c>
      <c r="G81" s="193"/>
      <c r="H81" s="193"/>
      <c r="I81" s="193"/>
      <c r="J81" s="193"/>
      <c r="K81" s="871">
        <f>+表紙!K105</f>
        <v>1565.8</v>
      </c>
      <c r="L81" s="871"/>
      <c r="M81" s="871"/>
      <c r="N81" s="871"/>
      <c r="O81" s="871"/>
      <c r="P81" s="246" t="s">
        <v>13</v>
      </c>
      <c r="Q81" s="869"/>
      <c r="R81" s="869"/>
      <c r="S81" s="869"/>
      <c r="T81" s="869"/>
      <c r="U81" s="870"/>
      <c r="V81" s="292"/>
      <c r="W81" s="292"/>
      <c r="X81" s="102"/>
    </row>
    <row r="82" spans="1:24" ht="14.15" customHeight="1" x14ac:dyDescent="0.2">
      <c r="C82" s="863"/>
      <c r="D82" s="525"/>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3"/>
      <c r="D83" s="525"/>
      <c r="E83" s="634"/>
      <c r="F83" s="325"/>
      <c r="G83" s="345"/>
      <c r="H83" s="352"/>
      <c r="I83" s="352"/>
      <c r="J83" s="345"/>
      <c r="K83" s="352"/>
      <c r="L83" s="353"/>
      <c r="M83" s="345"/>
      <c r="N83" s="352"/>
      <c r="O83" s="354"/>
      <c r="P83" s="345"/>
      <c r="Q83" s="352"/>
      <c r="R83" s="354"/>
      <c r="S83" s="872"/>
      <c r="T83" s="872"/>
      <c r="U83" s="355"/>
      <c r="V83" s="164"/>
    </row>
    <row r="84" spans="1:24" ht="15" customHeight="1" x14ac:dyDescent="0.2">
      <c r="C84" s="863"/>
      <c r="D84" s="525"/>
      <c r="E84" s="634"/>
      <c r="F84" s="180" t="s">
        <v>247</v>
      </c>
      <c r="G84" s="249"/>
      <c r="H84" s="249"/>
      <c r="I84" s="35"/>
      <c r="J84" s="35"/>
      <c r="K84" s="35"/>
      <c r="L84" s="36"/>
      <c r="M84" s="36"/>
      <c r="N84" s="36"/>
      <c r="O84" s="37"/>
      <c r="P84" s="37"/>
      <c r="Q84" s="37"/>
      <c r="R84" s="37"/>
      <c r="S84" s="35"/>
      <c r="T84" s="35"/>
      <c r="U84" s="38"/>
      <c r="V84" s="179"/>
    </row>
    <row r="85" spans="1:24" ht="14.15" customHeight="1" x14ac:dyDescent="0.2">
      <c r="C85" s="863"/>
      <c r="D85" s="525"/>
      <c r="E85" s="634"/>
      <c r="F85" s="856" t="str">
        <f>IF(COUNTA(表紙!F109)=1,+表紙!F109,"")</f>
        <v>①会社の2025年度環境行動計画を策定し、環境目的･目標を設定し、活動している。
②消化高当たり混合廃棄物排出量、土木：2.0ｔ/億円以下、全社の排出量1402.3ｔ以下、建築：全社の排出量1636.1ｔ以下、(KPI目標を考慮し2020年度比5％減）を目標として取り組んでいる。</v>
      </c>
      <c r="G85" s="857"/>
      <c r="H85" s="857"/>
      <c r="I85" s="857"/>
      <c r="J85" s="857"/>
      <c r="K85" s="857"/>
      <c r="L85" s="857"/>
      <c r="M85" s="857"/>
      <c r="N85" s="857"/>
      <c r="O85" s="857"/>
      <c r="P85" s="857"/>
      <c r="Q85" s="857"/>
      <c r="R85" s="857"/>
      <c r="S85" s="857"/>
      <c r="T85" s="857"/>
      <c r="U85" s="858"/>
      <c r="V85" s="179"/>
    </row>
    <row r="86" spans="1:24" ht="14.15" customHeight="1" x14ac:dyDescent="0.2">
      <c r="C86" s="349"/>
      <c r="D86" s="525"/>
      <c r="E86" s="634"/>
      <c r="F86" s="856"/>
      <c r="G86" s="857"/>
      <c r="H86" s="857"/>
      <c r="I86" s="857"/>
      <c r="J86" s="857"/>
      <c r="K86" s="857"/>
      <c r="L86" s="857"/>
      <c r="M86" s="857"/>
      <c r="N86" s="857"/>
      <c r="O86" s="857"/>
      <c r="P86" s="857"/>
      <c r="Q86" s="857"/>
      <c r="R86" s="857"/>
      <c r="S86" s="857"/>
      <c r="T86" s="857"/>
      <c r="U86" s="858"/>
      <c r="V86" s="179"/>
    </row>
    <row r="87" spans="1:24" ht="14.15" customHeight="1" x14ac:dyDescent="0.2">
      <c r="C87" s="349"/>
      <c r="D87" s="525"/>
      <c r="E87" s="634"/>
      <c r="F87" s="856"/>
      <c r="G87" s="857"/>
      <c r="H87" s="857"/>
      <c r="I87" s="857"/>
      <c r="J87" s="857"/>
      <c r="K87" s="857"/>
      <c r="L87" s="857"/>
      <c r="M87" s="857"/>
      <c r="N87" s="857"/>
      <c r="O87" s="857"/>
      <c r="P87" s="857"/>
      <c r="Q87" s="857"/>
      <c r="R87" s="857"/>
      <c r="S87" s="857"/>
      <c r="T87" s="857"/>
      <c r="U87" s="858"/>
      <c r="V87" s="179"/>
    </row>
    <row r="88" spans="1:24" ht="14.15" customHeight="1" x14ac:dyDescent="0.2">
      <c r="C88" s="349"/>
      <c r="D88" s="525"/>
      <c r="E88" s="634"/>
      <c r="F88" s="856"/>
      <c r="G88" s="857"/>
      <c r="H88" s="857"/>
      <c r="I88" s="857"/>
      <c r="J88" s="857"/>
      <c r="K88" s="857"/>
      <c r="L88" s="857"/>
      <c r="M88" s="857"/>
      <c r="N88" s="857"/>
      <c r="O88" s="857"/>
      <c r="P88" s="857"/>
      <c r="Q88" s="857"/>
      <c r="R88" s="857"/>
      <c r="S88" s="857"/>
      <c r="T88" s="857"/>
      <c r="U88" s="858"/>
      <c r="V88" s="179"/>
    </row>
    <row r="89" spans="1:24" ht="14.15" customHeight="1" x14ac:dyDescent="0.2">
      <c r="C89" s="349"/>
      <c r="D89" s="525"/>
      <c r="E89" s="634"/>
      <c r="F89" s="856"/>
      <c r="G89" s="857"/>
      <c r="H89" s="857"/>
      <c r="I89" s="857"/>
      <c r="J89" s="857"/>
      <c r="K89" s="857"/>
      <c r="L89" s="857"/>
      <c r="M89" s="857"/>
      <c r="N89" s="857"/>
      <c r="O89" s="857"/>
      <c r="P89" s="857"/>
      <c r="Q89" s="857"/>
      <c r="R89" s="857"/>
      <c r="S89" s="857"/>
      <c r="T89" s="857"/>
      <c r="U89" s="858"/>
      <c r="V89" s="179"/>
    </row>
    <row r="90" spans="1:24" ht="14.15" customHeight="1" x14ac:dyDescent="0.2">
      <c r="C90" s="349"/>
      <c r="D90" s="525"/>
      <c r="E90" s="634"/>
      <c r="F90" s="856"/>
      <c r="G90" s="857"/>
      <c r="H90" s="857"/>
      <c r="I90" s="857"/>
      <c r="J90" s="857"/>
      <c r="K90" s="857"/>
      <c r="L90" s="857"/>
      <c r="M90" s="857"/>
      <c r="N90" s="857"/>
      <c r="O90" s="857"/>
      <c r="P90" s="857"/>
      <c r="Q90" s="857"/>
      <c r="R90" s="857"/>
      <c r="S90" s="857"/>
      <c r="T90" s="857"/>
      <c r="U90" s="858"/>
      <c r="V90" s="179"/>
    </row>
    <row r="91" spans="1:24" ht="14.15" customHeight="1" x14ac:dyDescent="0.2">
      <c r="C91" s="349"/>
      <c r="D91" s="525"/>
      <c r="E91" s="634"/>
      <c r="F91" s="856"/>
      <c r="G91" s="857"/>
      <c r="H91" s="857"/>
      <c r="I91" s="857"/>
      <c r="J91" s="857"/>
      <c r="K91" s="857"/>
      <c r="L91" s="857"/>
      <c r="M91" s="857"/>
      <c r="N91" s="857"/>
      <c r="O91" s="857"/>
      <c r="P91" s="857"/>
      <c r="Q91" s="857"/>
      <c r="R91" s="857"/>
      <c r="S91" s="857"/>
      <c r="T91" s="857"/>
      <c r="U91" s="858"/>
      <c r="V91" s="179"/>
    </row>
    <row r="92" spans="1:24" ht="14.15" customHeight="1" x14ac:dyDescent="0.2">
      <c r="C92" s="349"/>
      <c r="D92" s="525"/>
      <c r="E92" s="634"/>
      <c r="F92" s="856"/>
      <c r="G92" s="857"/>
      <c r="H92" s="857"/>
      <c r="I92" s="857"/>
      <c r="J92" s="857"/>
      <c r="K92" s="857"/>
      <c r="L92" s="857"/>
      <c r="M92" s="857"/>
      <c r="N92" s="857"/>
      <c r="O92" s="857"/>
      <c r="P92" s="857"/>
      <c r="Q92" s="857"/>
      <c r="R92" s="857"/>
      <c r="S92" s="857"/>
      <c r="T92" s="857"/>
      <c r="U92" s="858"/>
      <c r="V92" s="179"/>
    </row>
    <row r="93" spans="1:24" ht="14.15" customHeight="1" x14ac:dyDescent="0.2">
      <c r="C93" s="251"/>
      <c r="D93" s="526"/>
      <c r="E93" s="635"/>
      <c r="F93" s="859"/>
      <c r="G93" s="860"/>
      <c r="H93" s="860"/>
      <c r="I93" s="860"/>
      <c r="J93" s="860"/>
      <c r="K93" s="860"/>
      <c r="L93" s="860"/>
      <c r="M93" s="860"/>
      <c r="N93" s="860"/>
      <c r="O93" s="860"/>
      <c r="P93" s="860"/>
      <c r="Q93" s="860"/>
      <c r="R93" s="860"/>
      <c r="S93" s="860"/>
      <c r="T93" s="860"/>
      <c r="U93" s="861"/>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524" t="s">
        <v>17</v>
      </c>
      <c r="E95" s="633" t="s">
        <v>245</v>
      </c>
      <c r="F95" s="37" t="s">
        <v>250</v>
      </c>
      <c r="G95" s="249"/>
      <c r="H95" s="249"/>
      <c r="I95" s="257"/>
      <c r="J95" s="257"/>
      <c r="K95" s="257"/>
      <c r="L95" s="257"/>
      <c r="M95" s="257"/>
      <c r="N95" s="257"/>
      <c r="O95" s="257"/>
      <c r="P95" s="257"/>
      <c r="Q95" s="257"/>
      <c r="R95" s="257"/>
      <c r="S95" s="257"/>
      <c r="T95" s="294"/>
      <c r="U95" s="302"/>
      <c r="V95" s="179"/>
    </row>
    <row r="96" spans="1:24" ht="14.15" customHeight="1" x14ac:dyDescent="0.2">
      <c r="C96" s="231"/>
      <c r="D96" s="525"/>
      <c r="E96" s="634"/>
      <c r="F96" s="856" t="str">
        <f>IF(COUNTA(表紙!F120)=1,+表紙!F120,"")</f>
        <v>・分別品目は、廃プラ類･紙くず･木くず･金属くず･がれき類･
　廃石膏ボード･混合である。
・作業所の規模･立地条件･工事の進捗に伴い分別品目数を適宜調整
　して選定している。
・2024年度の首都圏支店の分別率は、97.43％であった。</v>
      </c>
      <c r="G96" s="857"/>
      <c r="H96" s="857"/>
      <c r="I96" s="857"/>
      <c r="J96" s="857"/>
      <c r="K96" s="857"/>
      <c r="L96" s="857"/>
      <c r="M96" s="857"/>
      <c r="N96" s="857"/>
      <c r="O96" s="857"/>
      <c r="P96" s="857"/>
      <c r="Q96" s="857"/>
      <c r="R96" s="857"/>
      <c r="S96" s="857"/>
      <c r="T96" s="857"/>
      <c r="U96" s="858"/>
      <c r="V96" s="179"/>
    </row>
    <row r="97" spans="3:24" ht="14.15" customHeight="1" x14ac:dyDescent="0.2">
      <c r="C97" s="231"/>
      <c r="D97" s="525"/>
      <c r="E97" s="634"/>
      <c r="F97" s="856"/>
      <c r="G97" s="857"/>
      <c r="H97" s="857"/>
      <c r="I97" s="857"/>
      <c r="J97" s="857"/>
      <c r="K97" s="857"/>
      <c r="L97" s="857"/>
      <c r="M97" s="857"/>
      <c r="N97" s="857"/>
      <c r="O97" s="857"/>
      <c r="P97" s="857"/>
      <c r="Q97" s="857"/>
      <c r="R97" s="857"/>
      <c r="S97" s="857"/>
      <c r="T97" s="857"/>
      <c r="U97" s="858"/>
      <c r="V97" s="179"/>
    </row>
    <row r="98" spans="3:24" ht="14.15" customHeight="1" x14ac:dyDescent="0.2">
      <c r="C98" s="231"/>
      <c r="D98" s="525"/>
      <c r="E98" s="634"/>
      <c r="F98" s="856"/>
      <c r="G98" s="857"/>
      <c r="H98" s="857"/>
      <c r="I98" s="857"/>
      <c r="J98" s="857"/>
      <c r="K98" s="857"/>
      <c r="L98" s="857"/>
      <c r="M98" s="857"/>
      <c r="N98" s="857"/>
      <c r="O98" s="857"/>
      <c r="P98" s="857"/>
      <c r="Q98" s="857"/>
      <c r="R98" s="857"/>
      <c r="S98" s="857"/>
      <c r="T98" s="857"/>
      <c r="U98" s="858"/>
      <c r="V98" s="179"/>
    </row>
    <row r="99" spans="3:24" ht="14.15" customHeight="1" x14ac:dyDescent="0.2">
      <c r="C99" s="231"/>
      <c r="D99" s="525"/>
      <c r="E99" s="634"/>
      <c r="F99" s="856"/>
      <c r="G99" s="857"/>
      <c r="H99" s="857"/>
      <c r="I99" s="857"/>
      <c r="J99" s="857"/>
      <c r="K99" s="857"/>
      <c r="L99" s="857"/>
      <c r="M99" s="857"/>
      <c r="N99" s="857"/>
      <c r="O99" s="857"/>
      <c r="P99" s="857"/>
      <c r="Q99" s="857"/>
      <c r="R99" s="857"/>
      <c r="S99" s="857"/>
      <c r="T99" s="857"/>
      <c r="U99" s="858"/>
      <c r="V99" s="179"/>
    </row>
    <row r="100" spans="3:24" ht="14.15" customHeight="1" x14ac:dyDescent="0.2">
      <c r="C100" s="231"/>
      <c r="D100" s="526"/>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2">
      <c r="C101" s="258"/>
      <c r="D101" s="524"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5" customHeight="1" x14ac:dyDescent="0.2">
      <c r="C102" s="258"/>
      <c r="D102" s="525"/>
      <c r="E102" s="634"/>
      <c r="F102" s="892" t="str">
        <f>IF(COUNTA(表紙!F126)=1,+表紙!F126,"")</f>
        <v>・分別は、廃プラ類・紙くず・木くず・金属くず・がれき類・
　廃石膏ボード・混合で前年度と同じ品目を分別していく。
・作業所の規模・立地条件・工事の進捗に伴い分別品目数を適宜調整
　して選定していく。
・前年度より分別率が向上するよう環境教育を実施していく。</v>
      </c>
      <c r="G102" s="893"/>
      <c r="H102" s="893"/>
      <c r="I102" s="893"/>
      <c r="J102" s="893"/>
      <c r="K102" s="893"/>
      <c r="L102" s="893"/>
      <c r="M102" s="893"/>
      <c r="N102" s="893"/>
      <c r="O102" s="893"/>
      <c r="P102" s="893"/>
      <c r="Q102" s="893"/>
      <c r="R102" s="893"/>
      <c r="S102" s="893"/>
      <c r="T102" s="893"/>
      <c r="U102" s="894"/>
      <c r="V102" s="179"/>
    </row>
    <row r="103" spans="3:24" ht="14.15" customHeight="1" x14ac:dyDescent="0.2">
      <c r="C103" s="231"/>
      <c r="D103" s="525"/>
      <c r="E103" s="634"/>
      <c r="F103" s="892"/>
      <c r="G103" s="893"/>
      <c r="H103" s="893"/>
      <c r="I103" s="893"/>
      <c r="J103" s="893"/>
      <c r="K103" s="893"/>
      <c r="L103" s="893"/>
      <c r="M103" s="893"/>
      <c r="N103" s="893"/>
      <c r="O103" s="893"/>
      <c r="P103" s="893"/>
      <c r="Q103" s="893"/>
      <c r="R103" s="893"/>
      <c r="S103" s="893"/>
      <c r="T103" s="893"/>
      <c r="U103" s="894"/>
      <c r="V103" s="179"/>
    </row>
    <row r="104" spans="3:24" ht="14.15" customHeight="1" x14ac:dyDescent="0.2">
      <c r="C104" s="258"/>
      <c r="D104" s="525"/>
      <c r="E104" s="634"/>
      <c r="F104" s="892"/>
      <c r="G104" s="893"/>
      <c r="H104" s="893"/>
      <c r="I104" s="893"/>
      <c r="J104" s="893"/>
      <c r="K104" s="893"/>
      <c r="L104" s="893"/>
      <c r="M104" s="893"/>
      <c r="N104" s="893"/>
      <c r="O104" s="893"/>
      <c r="P104" s="893"/>
      <c r="Q104" s="893"/>
      <c r="R104" s="893"/>
      <c r="S104" s="893"/>
      <c r="T104" s="893"/>
      <c r="U104" s="894"/>
      <c r="V104" s="179"/>
    </row>
    <row r="105" spans="3:24" ht="14.15" customHeight="1" x14ac:dyDescent="0.2">
      <c r="C105" s="258"/>
      <c r="D105" s="525"/>
      <c r="E105" s="634"/>
      <c r="F105" s="892"/>
      <c r="G105" s="893"/>
      <c r="H105" s="893"/>
      <c r="I105" s="893"/>
      <c r="J105" s="893"/>
      <c r="K105" s="893"/>
      <c r="L105" s="893"/>
      <c r="M105" s="893"/>
      <c r="N105" s="893"/>
      <c r="O105" s="893"/>
      <c r="P105" s="893"/>
      <c r="Q105" s="893"/>
      <c r="R105" s="893"/>
      <c r="S105" s="893"/>
      <c r="T105" s="893"/>
      <c r="U105" s="894"/>
      <c r="V105" s="179"/>
    </row>
    <row r="106" spans="3:24" ht="14.15" customHeight="1" x14ac:dyDescent="0.2">
      <c r="C106" s="261"/>
      <c r="D106" s="526"/>
      <c r="E106" s="635"/>
      <c r="F106" s="895"/>
      <c r="G106" s="896"/>
      <c r="H106" s="896"/>
      <c r="I106" s="896"/>
      <c r="J106" s="896"/>
      <c r="K106" s="896"/>
      <c r="L106" s="896"/>
      <c r="M106" s="896"/>
      <c r="N106" s="896"/>
      <c r="O106" s="896"/>
      <c r="P106" s="896"/>
      <c r="Q106" s="896"/>
      <c r="R106" s="896"/>
      <c r="S106" s="896"/>
      <c r="T106" s="896"/>
      <c r="U106" s="897"/>
      <c r="V106" s="179"/>
    </row>
    <row r="107" spans="3:24" ht="14.15" customHeight="1" x14ac:dyDescent="0.2">
      <c r="C107" s="527" t="s">
        <v>417</v>
      </c>
      <c r="D107" s="527"/>
      <c r="E107" s="527"/>
      <c r="F107" s="527"/>
      <c r="G107" s="527"/>
      <c r="H107" s="527"/>
      <c r="I107" s="527"/>
      <c r="J107" s="527"/>
      <c r="K107" s="527"/>
      <c r="L107" s="527"/>
      <c r="M107" s="527"/>
      <c r="N107" s="527"/>
      <c r="O107" s="527"/>
      <c r="P107" s="527"/>
      <c r="Q107" s="527"/>
      <c r="R107" s="527"/>
      <c r="S107" s="527"/>
      <c r="T107" s="527"/>
      <c r="U107" s="527"/>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524"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525"/>
      <c r="E110" s="637"/>
      <c r="F110" s="631" t="s">
        <v>259</v>
      </c>
      <c r="G110" s="632"/>
      <c r="H110" s="632"/>
      <c r="I110" s="632"/>
      <c r="J110" s="632"/>
      <c r="K110" s="874" t="str">
        <f>+表紙!K134</f>
        <v>0</v>
      </c>
      <c r="L110" s="874"/>
      <c r="M110" s="874"/>
      <c r="N110" s="874"/>
      <c r="O110" s="874"/>
      <c r="P110" s="196" t="s">
        <v>13</v>
      </c>
      <c r="Q110" s="514" t="s">
        <v>359</v>
      </c>
      <c r="R110" s="514"/>
      <c r="S110" s="514"/>
      <c r="T110" s="514"/>
      <c r="U110" s="515"/>
      <c r="V110" s="292"/>
      <c r="W110" s="292"/>
      <c r="X110" s="179"/>
    </row>
    <row r="111" spans="3:24" ht="14.15" customHeight="1" x14ac:dyDescent="0.2">
      <c r="C111" s="195"/>
      <c r="D111" s="525"/>
      <c r="E111" s="637"/>
      <c r="F111" s="37" t="s">
        <v>246</v>
      </c>
      <c r="G111" s="37"/>
      <c r="H111" s="37"/>
      <c r="I111" s="259"/>
      <c r="J111" s="259"/>
      <c r="K111" s="259"/>
      <c r="L111" s="259"/>
      <c r="M111" s="259"/>
      <c r="N111" s="259"/>
      <c r="O111" s="259"/>
      <c r="P111" s="259"/>
      <c r="Q111" s="259"/>
      <c r="R111" s="259"/>
      <c r="S111" s="259"/>
      <c r="T111" s="259"/>
      <c r="U111" s="260"/>
      <c r="V111" s="164"/>
    </row>
    <row r="112" spans="3:24" ht="14.15" customHeight="1" x14ac:dyDescent="0.2">
      <c r="C112" s="195"/>
      <c r="D112" s="525"/>
      <c r="E112" s="637"/>
      <c r="F112" s="856" t="str">
        <f>IF(COUNTA(表紙!F136)=1,+表紙!F136,"")</f>
        <v>－</v>
      </c>
      <c r="G112" s="857"/>
      <c r="H112" s="857"/>
      <c r="I112" s="857"/>
      <c r="J112" s="857"/>
      <c r="K112" s="857"/>
      <c r="L112" s="857"/>
      <c r="M112" s="857"/>
      <c r="N112" s="857"/>
      <c r="O112" s="857"/>
      <c r="P112" s="857"/>
      <c r="Q112" s="857"/>
      <c r="R112" s="857"/>
      <c r="S112" s="857"/>
      <c r="T112" s="857"/>
      <c r="U112" s="858"/>
      <c r="V112" s="164"/>
    </row>
    <row r="113" spans="3:24" ht="14.15" customHeight="1" x14ac:dyDescent="0.2">
      <c r="C113" s="195"/>
      <c r="D113" s="525"/>
      <c r="E113" s="637"/>
      <c r="F113" s="856"/>
      <c r="G113" s="857"/>
      <c r="H113" s="857"/>
      <c r="I113" s="857"/>
      <c r="J113" s="857"/>
      <c r="K113" s="857"/>
      <c r="L113" s="857"/>
      <c r="M113" s="857"/>
      <c r="N113" s="857"/>
      <c r="O113" s="857"/>
      <c r="P113" s="857"/>
      <c r="Q113" s="857"/>
      <c r="R113" s="857"/>
      <c r="S113" s="857"/>
      <c r="T113" s="857"/>
      <c r="U113" s="858"/>
      <c r="V113" s="164"/>
    </row>
    <row r="114" spans="3:24" ht="14.15" customHeight="1" x14ac:dyDescent="0.2">
      <c r="C114" s="195"/>
      <c r="D114" s="525"/>
      <c r="E114" s="637"/>
      <c r="F114" s="856"/>
      <c r="G114" s="857"/>
      <c r="H114" s="857"/>
      <c r="I114" s="857"/>
      <c r="J114" s="857"/>
      <c r="K114" s="857"/>
      <c r="L114" s="857"/>
      <c r="M114" s="857"/>
      <c r="N114" s="857"/>
      <c r="O114" s="857"/>
      <c r="P114" s="857"/>
      <c r="Q114" s="857"/>
      <c r="R114" s="857"/>
      <c r="S114" s="857"/>
      <c r="T114" s="857"/>
      <c r="U114" s="858"/>
      <c r="V114" s="164"/>
    </row>
    <row r="115" spans="3:24" ht="14.15" customHeight="1" x14ac:dyDescent="0.2">
      <c r="C115" s="195"/>
      <c r="D115" s="525"/>
      <c r="E115" s="637"/>
      <c r="F115" s="856"/>
      <c r="G115" s="857"/>
      <c r="H115" s="857"/>
      <c r="I115" s="857"/>
      <c r="J115" s="857"/>
      <c r="K115" s="857"/>
      <c r="L115" s="857"/>
      <c r="M115" s="857"/>
      <c r="N115" s="857"/>
      <c r="O115" s="857"/>
      <c r="P115" s="857"/>
      <c r="Q115" s="857"/>
      <c r="R115" s="857"/>
      <c r="S115" s="857"/>
      <c r="T115" s="857"/>
      <c r="U115" s="858"/>
      <c r="V115" s="164"/>
    </row>
    <row r="116" spans="3:24" ht="14.15" customHeight="1" x14ac:dyDescent="0.2">
      <c r="C116" s="195"/>
      <c r="D116" s="525"/>
      <c r="E116" s="637"/>
      <c r="F116" s="856"/>
      <c r="G116" s="857"/>
      <c r="H116" s="857"/>
      <c r="I116" s="857"/>
      <c r="J116" s="857"/>
      <c r="K116" s="857"/>
      <c r="L116" s="857"/>
      <c r="M116" s="857"/>
      <c r="N116" s="857"/>
      <c r="O116" s="857"/>
      <c r="P116" s="857"/>
      <c r="Q116" s="857"/>
      <c r="R116" s="857"/>
      <c r="S116" s="857"/>
      <c r="T116" s="857"/>
      <c r="U116" s="858"/>
      <c r="V116" s="164"/>
    </row>
    <row r="117" spans="3:24" ht="14.15" customHeight="1" x14ac:dyDescent="0.2">
      <c r="C117" s="195"/>
      <c r="D117" s="525"/>
      <c r="E117" s="637"/>
      <c r="F117" s="856"/>
      <c r="G117" s="857"/>
      <c r="H117" s="857"/>
      <c r="I117" s="857"/>
      <c r="J117" s="857"/>
      <c r="K117" s="857"/>
      <c r="L117" s="857"/>
      <c r="M117" s="857"/>
      <c r="N117" s="857"/>
      <c r="O117" s="857"/>
      <c r="P117" s="857"/>
      <c r="Q117" s="857"/>
      <c r="R117" s="857"/>
      <c r="S117" s="857"/>
      <c r="T117" s="857"/>
      <c r="U117" s="858"/>
      <c r="V117" s="164"/>
    </row>
    <row r="118" spans="3:24" ht="14.15" customHeight="1" x14ac:dyDescent="0.2">
      <c r="C118" s="195"/>
      <c r="D118" s="525"/>
      <c r="E118" s="637"/>
      <c r="F118" s="856"/>
      <c r="G118" s="857"/>
      <c r="H118" s="857"/>
      <c r="I118" s="857"/>
      <c r="J118" s="857"/>
      <c r="K118" s="857"/>
      <c r="L118" s="857"/>
      <c r="M118" s="857"/>
      <c r="N118" s="857"/>
      <c r="O118" s="857"/>
      <c r="P118" s="857"/>
      <c r="Q118" s="857"/>
      <c r="R118" s="857"/>
      <c r="S118" s="857"/>
      <c r="T118" s="857"/>
      <c r="U118" s="858"/>
      <c r="V118" s="164"/>
    </row>
    <row r="119" spans="3:24" ht="14.15" customHeight="1" x14ac:dyDescent="0.2">
      <c r="C119" s="195"/>
      <c r="D119" s="526"/>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2">
      <c r="C120" s="195"/>
      <c r="D120" s="524"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525"/>
      <c r="E121" s="634"/>
      <c r="F121" s="631" t="s">
        <v>260</v>
      </c>
      <c r="G121" s="632"/>
      <c r="H121" s="632"/>
      <c r="I121" s="632"/>
      <c r="J121" s="632"/>
      <c r="K121" s="874">
        <f>+表紙!K145</f>
        <v>0</v>
      </c>
      <c r="L121" s="874"/>
      <c r="M121" s="874"/>
      <c r="N121" s="874"/>
      <c r="O121" s="874"/>
      <c r="P121" s="193" t="s">
        <v>13</v>
      </c>
      <c r="Q121" s="514" t="s">
        <v>292</v>
      </c>
      <c r="R121" s="514"/>
      <c r="S121" s="514"/>
      <c r="T121" s="514"/>
      <c r="U121" s="515"/>
      <c r="V121" s="292"/>
      <c r="W121" s="292"/>
      <c r="X121" s="179"/>
    </row>
    <row r="122" spans="3:24" ht="14.15" customHeight="1" x14ac:dyDescent="0.2">
      <c r="C122" s="195"/>
      <c r="D122" s="525"/>
      <c r="E122" s="634"/>
      <c r="F122" s="180" t="s">
        <v>247</v>
      </c>
      <c r="G122" s="37"/>
      <c r="H122" s="37"/>
      <c r="I122" s="35"/>
      <c r="J122" s="35"/>
      <c r="K122" s="35"/>
      <c r="L122" s="36"/>
      <c r="M122" s="36"/>
      <c r="N122" s="36"/>
      <c r="O122" s="37"/>
      <c r="P122" s="37"/>
      <c r="Q122" s="37"/>
      <c r="R122" s="37"/>
      <c r="S122" s="35"/>
      <c r="T122" s="291"/>
      <c r="U122" s="38"/>
      <c r="V122" s="179"/>
    </row>
    <row r="123" spans="3:24" ht="14.15" customHeight="1" x14ac:dyDescent="0.2">
      <c r="C123" s="195"/>
      <c r="D123" s="525"/>
      <c r="E123" s="634"/>
      <c r="F123" s="856" t="str">
        <f>IF(COUNTA(表紙!F147)=1,+表紙!F147,"")</f>
        <v>－</v>
      </c>
      <c r="G123" s="857"/>
      <c r="H123" s="857"/>
      <c r="I123" s="857"/>
      <c r="J123" s="857"/>
      <c r="K123" s="857"/>
      <c r="L123" s="857"/>
      <c r="M123" s="857"/>
      <c r="N123" s="857"/>
      <c r="O123" s="857"/>
      <c r="P123" s="857"/>
      <c r="Q123" s="857"/>
      <c r="R123" s="857"/>
      <c r="S123" s="857"/>
      <c r="T123" s="857"/>
      <c r="U123" s="858"/>
      <c r="V123" s="164"/>
    </row>
    <row r="124" spans="3:24" ht="14.15" customHeight="1" x14ac:dyDescent="0.2">
      <c r="C124" s="195"/>
      <c r="D124" s="525"/>
      <c r="E124" s="634"/>
      <c r="F124" s="856"/>
      <c r="G124" s="857"/>
      <c r="H124" s="857"/>
      <c r="I124" s="857"/>
      <c r="J124" s="857"/>
      <c r="K124" s="857"/>
      <c r="L124" s="857"/>
      <c r="M124" s="857"/>
      <c r="N124" s="857"/>
      <c r="O124" s="857"/>
      <c r="P124" s="857"/>
      <c r="Q124" s="857"/>
      <c r="R124" s="857"/>
      <c r="S124" s="857"/>
      <c r="T124" s="857"/>
      <c r="U124" s="858"/>
      <c r="V124" s="164"/>
    </row>
    <row r="125" spans="3:24" ht="14.15" customHeight="1" x14ac:dyDescent="0.2">
      <c r="C125" s="195"/>
      <c r="D125" s="525"/>
      <c r="E125" s="634"/>
      <c r="F125" s="856"/>
      <c r="G125" s="857"/>
      <c r="H125" s="857"/>
      <c r="I125" s="857"/>
      <c r="J125" s="857"/>
      <c r="K125" s="857"/>
      <c r="L125" s="857"/>
      <c r="M125" s="857"/>
      <c r="N125" s="857"/>
      <c r="O125" s="857"/>
      <c r="P125" s="857"/>
      <c r="Q125" s="857"/>
      <c r="R125" s="857"/>
      <c r="S125" s="857"/>
      <c r="T125" s="857"/>
      <c r="U125" s="858"/>
      <c r="V125" s="164"/>
    </row>
    <row r="126" spans="3:24" ht="14.15" customHeight="1" x14ac:dyDescent="0.2">
      <c r="C126" s="195"/>
      <c r="D126" s="525"/>
      <c r="E126" s="634"/>
      <c r="F126" s="856"/>
      <c r="G126" s="857"/>
      <c r="H126" s="857"/>
      <c r="I126" s="857"/>
      <c r="J126" s="857"/>
      <c r="K126" s="857"/>
      <c r="L126" s="857"/>
      <c r="M126" s="857"/>
      <c r="N126" s="857"/>
      <c r="O126" s="857"/>
      <c r="P126" s="857"/>
      <c r="Q126" s="857"/>
      <c r="R126" s="857"/>
      <c r="S126" s="857"/>
      <c r="T126" s="857"/>
      <c r="U126" s="858"/>
      <c r="V126" s="164"/>
    </row>
    <row r="127" spans="3:24" ht="14.15" customHeight="1" x14ac:dyDescent="0.2">
      <c r="C127" s="195"/>
      <c r="D127" s="525"/>
      <c r="E127" s="634"/>
      <c r="F127" s="856"/>
      <c r="G127" s="857"/>
      <c r="H127" s="857"/>
      <c r="I127" s="857"/>
      <c r="J127" s="857"/>
      <c r="K127" s="857"/>
      <c r="L127" s="857"/>
      <c r="M127" s="857"/>
      <c r="N127" s="857"/>
      <c r="O127" s="857"/>
      <c r="P127" s="857"/>
      <c r="Q127" s="857"/>
      <c r="R127" s="857"/>
      <c r="S127" s="857"/>
      <c r="T127" s="857"/>
      <c r="U127" s="858"/>
      <c r="V127" s="164"/>
    </row>
    <row r="128" spans="3:24" ht="14.15" customHeight="1" x14ac:dyDescent="0.2">
      <c r="C128" s="195"/>
      <c r="D128" s="525"/>
      <c r="E128" s="634"/>
      <c r="F128" s="856"/>
      <c r="G128" s="857"/>
      <c r="H128" s="857"/>
      <c r="I128" s="857"/>
      <c r="J128" s="857"/>
      <c r="K128" s="857"/>
      <c r="L128" s="857"/>
      <c r="M128" s="857"/>
      <c r="N128" s="857"/>
      <c r="O128" s="857"/>
      <c r="P128" s="857"/>
      <c r="Q128" s="857"/>
      <c r="R128" s="857"/>
      <c r="S128" s="857"/>
      <c r="T128" s="857"/>
      <c r="U128" s="858"/>
      <c r="V128" s="164"/>
    </row>
    <row r="129" spans="3:24" ht="14.15" customHeight="1" x14ac:dyDescent="0.2">
      <c r="C129" s="195"/>
      <c r="D129" s="525"/>
      <c r="E129" s="634"/>
      <c r="F129" s="856"/>
      <c r="G129" s="857"/>
      <c r="H129" s="857"/>
      <c r="I129" s="857"/>
      <c r="J129" s="857"/>
      <c r="K129" s="857"/>
      <c r="L129" s="857"/>
      <c r="M129" s="857"/>
      <c r="N129" s="857"/>
      <c r="O129" s="857"/>
      <c r="P129" s="857"/>
      <c r="Q129" s="857"/>
      <c r="R129" s="857"/>
      <c r="S129" s="857"/>
      <c r="T129" s="857"/>
      <c r="U129" s="858"/>
      <c r="V129" s="164"/>
    </row>
    <row r="130" spans="3:24" ht="14.15" customHeight="1" x14ac:dyDescent="0.2">
      <c r="C130" s="197"/>
      <c r="D130" s="526"/>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524" t="s">
        <v>17</v>
      </c>
      <c r="E132" s="633" t="s">
        <v>245</v>
      </c>
      <c r="F132" s="32" t="s">
        <v>436</v>
      </c>
      <c r="G132" s="32"/>
      <c r="H132" s="32"/>
      <c r="I132" s="30"/>
      <c r="J132" s="30"/>
      <c r="K132" s="30"/>
      <c r="L132" s="31"/>
      <c r="M132" s="31"/>
      <c r="N132" s="31"/>
      <c r="O132" s="32"/>
      <c r="P132" s="32"/>
      <c r="Q132" s="32"/>
      <c r="R132" s="32"/>
      <c r="S132" s="30"/>
      <c r="T132" s="291"/>
      <c r="U132" s="33"/>
      <c r="V132" s="164"/>
    </row>
    <row r="133" spans="3:24" ht="38.15" customHeight="1" x14ac:dyDescent="0.2">
      <c r="C133" s="195"/>
      <c r="D133" s="525"/>
      <c r="E133" s="634"/>
      <c r="F133" s="631" t="s">
        <v>257</v>
      </c>
      <c r="G133" s="632"/>
      <c r="H133" s="632"/>
      <c r="I133" s="632"/>
      <c r="J133" s="632"/>
      <c r="K133" s="874" t="str">
        <f>+表紙!K157</f>
        <v>0</v>
      </c>
      <c r="L133" s="874"/>
      <c r="M133" s="874"/>
      <c r="N133" s="874"/>
      <c r="O133" s="874"/>
      <c r="P133" s="196" t="s">
        <v>13</v>
      </c>
      <c r="Q133" s="514" t="s">
        <v>256</v>
      </c>
      <c r="R133" s="514"/>
      <c r="S133" s="514"/>
      <c r="T133" s="514"/>
      <c r="U133" s="515"/>
      <c r="V133" s="292"/>
      <c r="W133" s="292"/>
      <c r="X133" s="179"/>
    </row>
    <row r="134" spans="3:24" ht="38.15" customHeight="1" x14ac:dyDescent="0.2">
      <c r="C134" s="195"/>
      <c r="D134" s="525"/>
      <c r="E134" s="634"/>
      <c r="F134" s="631" t="s">
        <v>258</v>
      </c>
      <c r="G134" s="632"/>
      <c r="H134" s="632"/>
      <c r="I134" s="632"/>
      <c r="J134" s="632"/>
      <c r="K134" s="874" t="str">
        <f>+表紙!K158</f>
        <v>0</v>
      </c>
      <c r="L134" s="874"/>
      <c r="M134" s="874"/>
      <c r="N134" s="874"/>
      <c r="O134" s="874"/>
      <c r="P134" s="196" t="s">
        <v>13</v>
      </c>
      <c r="Q134" s="514" t="s">
        <v>255</v>
      </c>
      <c r="R134" s="514"/>
      <c r="S134" s="514"/>
      <c r="T134" s="514"/>
      <c r="U134" s="515"/>
      <c r="V134" s="292"/>
      <c r="W134" s="292"/>
      <c r="X134" s="179"/>
    </row>
    <row r="135" spans="3:24" ht="14.15" customHeight="1" x14ac:dyDescent="0.2">
      <c r="C135" s="195"/>
      <c r="D135" s="525"/>
      <c r="E135" s="634"/>
      <c r="F135" s="180" t="s">
        <v>246</v>
      </c>
      <c r="G135" s="37"/>
      <c r="H135" s="37"/>
      <c r="I135" s="259"/>
      <c r="J135" s="259"/>
      <c r="K135" s="259"/>
      <c r="L135" s="259"/>
      <c r="M135" s="259"/>
      <c r="N135" s="259"/>
      <c r="O135" s="259"/>
      <c r="P135" s="259"/>
      <c r="Q135" s="259"/>
      <c r="R135" s="259"/>
      <c r="S135" s="259"/>
      <c r="T135" s="293"/>
      <c r="U135" s="260"/>
      <c r="V135" s="179"/>
    </row>
    <row r="136" spans="3:24" ht="14.15" customHeight="1" x14ac:dyDescent="0.2">
      <c r="C136" s="195"/>
      <c r="D136" s="525"/>
      <c r="E136" s="634"/>
      <c r="F136" s="856" t="str">
        <f>IF(COUNTA(表紙!F160)=1,+表紙!F160,"")</f>
        <v>－</v>
      </c>
      <c r="G136" s="857"/>
      <c r="H136" s="857"/>
      <c r="I136" s="857"/>
      <c r="J136" s="857"/>
      <c r="K136" s="857"/>
      <c r="L136" s="857"/>
      <c r="M136" s="857"/>
      <c r="N136" s="857"/>
      <c r="O136" s="857"/>
      <c r="P136" s="857"/>
      <c r="Q136" s="857"/>
      <c r="R136" s="857"/>
      <c r="S136" s="857"/>
      <c r="T136" s="857"/>
      <c r="U136" s="858"/>
      <c r="V136" s="164"/>
    </row>
    <row r="137" spans="3:24" ht="14.15" customHeight="1" x14ac:dyDescent="0.2">
      <c r="C137" s="195"/>
      <c r="D137" s="525"/>
      <c r="E137" s="634"/>
      <c r="F137" s="856"/>
      <c r="G137" s="857"/>
      <c r="H137" s="857"/>
      <c r="I137" s="857"/>
      <c r="J137" s="857"/>
      <c r="K137" s="857"/>
      <c r="L137" s="857"/>
      <c r="M137" s="857"/>
      <c r="N137" s="857"/>
      <c r="O137" s="857"/>
      <c r="P137" s="857"/>
      <c r="Q137" s="857"/>
      <c r="R137" s="857"/>
      <c r="S137" s="857"/>
      <c r="T137" s="857"/>
      <c r="U137" s="858"/>
      <c r="V137" s="164"/>
    </row>
    <row r="138" spans="3:24" ht="14.15" customHeight="1" x14ac:dyDescent="0.2">
      <c r="C138" s="195"/>
      <c r="D138" s="525"/>
      <c r="E138" s="634"/>
      <c r="F138" s="856"/>
      <c r="G138" s="857"/>
      <c r="H138" s="857"/>
      <c r="I138" s="857"/>
      <c r="J138" s="857"/>
      <c r="K138" s="857"/>
      <c r="L138" s="857"/>
      <c r="M138" s="857"/>
      <c r="N138" s="857"/>
      <c r="O138" s="857"/>
      <c r="P138" s="857"/>
      <c r="Q138" s="857"/>
      <c r="R138" s="857"/>
      <c r="S138" s="857"/>
      <c r="T138" s="857"/>
      <c r="U138" s="858"/>
      <c r="V138" s="164"/>
    </row>
    <row r="139" spans="3:24" ht="14.15" customHeight="1" x14ac:dyDescent="0.2">
      <c r="C139" s="195"/>
      <c r="D139" s="525"/>
      <c r="E139" s="634"/>
      <c r="F139" s="856"/>
      <c r="G139" s="857"/>
      <c r="H139" s="857"/>
      <c r="I139" s="857"/>
      <c r="J139" s="857"/>
      <c r="K139" s="857"/>
      <c r="L139" s="857"/>
      <c r="M139" s="857"/>
      <c r="N139" s="857"/>
      <c r="O139" s="857"/>
      <c r="P139" s="857"/>
      <c r="Q139" s="857"/>
      <c r="R139" s="857"/>
      <c r="S139" s="857"/>
      <c r="T139" s="857"/>
      <c r="U139" s="858"/>
      <c r="V139" s="164"/>
    </row>
    <row r="140" spans="3:24" ht="14.15" customHeight="1" x14ac:dyDescent="0.2">
      <c r="C140" s="195"/>
      <c r="D140" s="525"/>
      <c r="E140" s="634"/>
      <c r="F140" s="856"/>
      <c r="G140" s="857"/>
      <c r="H140" s="857"/>
      <c r="I140" s="857"/>
      <c r="J140" s="857"/>
      <c r="K140" s="857"/>
      <c r="L140" s="857"/>
      <c r="M140" s="857"/>
      <c r="N140" s="857"/>
      <c r="O140" s="857"/>
      <c r="P140" s="857"/>
      <c r="Q140" s="857"/>
      <c r="R140" s="857"/>
      <c r="S140" s="857"/>
      <c r="T140" s="857"/>
      <c r="U140" s="858"/>
      <c r="V140" s="164"/>
    </row>
    <row r="141" spans="3:24" ht="14.15" customHeight="1" x14ac:dyDescent="0.2">
      <c r="C141" s="195"/>
      <c r="D141" s="525"/>
      <c r="E141" s="634"/>
      <c r="F141" s="856"/>
      <c r="G141" s="857"/>
      <c r="H141" s="857"/>
      <c r="I141" s="857"/>
      <c r="J141" s="857"/>
      <c r="K141" s="857"/>
      <c r="L141" s="857"/>
      <c r="M141" s="857"/>
      <c r="N141" s="857"/>
      <c r="O141" s="857"/>
      <c r="P141" s="857"/>
      <c r="Q141" s="857"/>
      <c r="R141" s="857"/>
      <c r="S141" s="857"/>
      <c r="T141" s="857"/>
      <c r="U141" s="858"/>
      <c r="V141" s="164"/>
    </row>
    <row r="142" spans="3:24" ht="14.15" customHeight="1" x14ac:dyDescent="0.2">
      <c r="C142" s="195"/>
      <c r="D142" s="525"/>
      <c r="E142" s="634"/>
      <c r="F142" s="856"/>
      <c r="G142" s="857"/>
      <c r="H142" s="857"/>
      <c r="I142" s="857"/>
      <c r="J142" s="857"/>
      <c r="K142" s="857"/>
      <c r="L142" s="857"/>
      <c r="M142" s="857"/>
      <c r="N142" s="857"/>
      <c r="O142" s="857"/>
      <c r="P142" s="857"/>
      <c r="Q142" s="857"/>
      <c r="R142" s="857"/>
      <c r="S142" s="857"/>
      <c r="T142" s="857"/>
      <c r="U142" s="858"/>
      <c r="V142" s="164"/>
    </row>
    <row r="143" spans="3:24" ht="14.15" customHeight="1" x14ac:dyDescent="0.2">
      <c r="C143" s="195"/>
      <c r="D143" s="526"/>
      <c r="E143" s="635"/>
      <c r="F143" s="859"/>
      <c r="G143" s="860"/>
      <c r="H143" s="860"/>
      <c r="I143" s="860"/>
      <c r="J143" s="860"/>
      <c r="K143" s="860"/>
      <c r="L143" s="860"/>
      <c r="M143" s="860"/>
      <c r="N143" s="860"/>
      <c r="O143" s="860"/>
      <c r="P143" s="860"/>
      <c r="Q143" s="860"/>
      <c r="R143" s="860"/>
      <c r="S143" s="860"/>
      <c r="T143" s="860"/>
      <c r="U143" s="861"/>
      <c r="V143" s="164"/>
    </row>
    <row r="144" spans="3:24" ht="14.15" customHeight="1" x14ac:dyDescent="0.2">
      <c r="C144" s="195"/>
      <c r="D144" s="524"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5" customHeight="1" x14ac:dyDescent="0.2">
      <c r="C145" s="195"/>
      <c r="D145" s="525"/>
      <c r="E145" s="634"/>
      <c r="F145" s="631" t="s">
        <v>261</v>
      </c>
      <c r="G145" s="632"/>
      <c r="H145" s="632"/>
      <c r="I145" s="632"/>
      <c r="J145" s="632"/>
      <c r="K145" s="874">
        <f>+表紙!K169</f>
        <v>0</v>
      </c>
      <c r="L145" s="874"/>
      <c r="M145" s="874"/>
      <c r="N145" s="874"/>
      <c r="O145" s="874"/>
      <c r="P145" s="196" t="s">
        <v>13</v>
      </c>
      <c r="Q145" s="514" t="s">
        <v>361</v>
      </c>
      <c r="R145" s="514"/>
      <c r="S145" s="514"/>
      <c r="T145" s="514"/>
      <c r="U145" s="515"/>
      <c r="V145" s="292"/>
      <c r="W145" s="292"/>
      <c r="X145" s="179"/>
    </row>
    <row r="146" spans="3:24" ht="38.15" customHeight="1" x14ac:dyDescent="0.2">
      <c r="C146" s="195"/>
      <c r="D146" s="525"/>
      <c r="E146" s="634"/>
      <c r="F146" s="631" t="s">
        <v>262</v>
      </c>
      <c r="G146" s="632"/>
      <c r="H146" s="632"/>
      <c r="I146" s="632"/>
      <c r="J146" s="632"/>
      <c r="K146" s="874">
        <f>+表紙!K170</f>
        <v>0</v>
      </c>
      <c r="L146" s="874"/>
      <c r="M146" s="874"/>
      <c r="N146" s="874"/>
      <c r="O146" s="874"/>
      <c r="P146" s="196" t="s">
        <v>13</v>
      </c>
      <c r="Q146" s="514" t="s">
        <v>362</v>
      </c>
      <c r="R146" s="514"/>
      <c r="S146" s="514"/>
      <c r="T146" s="514"/>
      <c r="U146" s="515"/>
      <c r="V146" s="292"/>
      <c r="W146" s="292"/>
      <c r="X146" s="179"/>
    </row>
    <row r="147" spans="3:24" ht="15" customHeight="1" x14ac:dyDescent="0.2">
      <c r="C147" s="195"/>
      <c r="D147" s="525"/>
      <c r="E147" s="634"/>
      <c r="F147" s="180" t="s">
        <v>247</v>
      </c>
      <c r="G147" s="37"/>
      <c r="H147" s="37"/>
      <c r="I147" s="35"/>
      <c r="J147" s="35"/>
      <c r="K147" s="35"/>
      <c r="L147" s="36"/>
      <c r="M147" s="36"/>
      <c r="N147" s="36"/>
      <c r="O147" s="37"/>
      <c r="P147" s="37"/>
      <c r="Q147" s="37"/>
      <c r="R147" s="37"/>
      <c r="S147" s="35"/>
      <c r="T147" s="291"/>
      <c r="U147" s="38"/>
      <c r="V147" s="179"/>
    </row>
    <row r="148" spans="3:24" ht="14.15" customHeight="1" x14ac:dyDescent="0.2">
      <c r="C148" s="195"/>
      <c r="D148" s="525"/>
      <c r="E148" s="634"/>
      <c r="F148" s="856" t="str">
        <f>IF(COUNTA(表紙!F172)=1,+表紙!F172,"")</f>
        <v>－</v>
      </c>
      <c r="G148" s="857"/>
      <c r="H148" s="857"/>
      <c r="I148" s="857"/>
      <c r="J148" s="857"/>
      <c r="K148" s="857"/>
      <c r="L148" s="857"/>
      <c r="M148" s="857"/>
      <c r="N148" s="857"/>
      <c r="O148" s="857"/>
      <c r="P148" s="857"/>
      <c r="Q148" s="857"/>
      <c r="R148" s="857"/>
      <c r="S148" s="857"/>
      <c r="T148" s="857"/>
      <c r="U148" s="858"/>
      <c r="V148" s="164"/>
    </row>
    <row r="149" spans="3:24" ht="14.15" customHeight="1" x14ac:dyDescent="0.2">
      <c r="C149" s="195"/>
      <c r="D149" s="525"/>
      <c r="E149" s="634"/>
      <c r="F149" s="856"/>
      <c r="G149" s="857"/>
      <c r="H149" s="857"/>
      <c r="I149" s="857"/>
      <c r="J149" s="857"/>
      <c r="K149" s="857"/>
      <c r="L149" s="857"/>
      <c r="M149" s="857"/>
      <c r="N149" s="857"/>
      <c r="O149" s="857"/>
      <c r="P149" s="857"/>
      <c r="Q149" s="857"/>
      <c r="R149" s="857"/>
      <c r="S149" s="857"/>
      <c r="T149" s="857"/>
      <c r="U149" s="858"/>
      <c r="V149" s="164"/>
    </row>
    <row r="150" spans="3:24" ht="14.15" customHeight="1" x14ac:dyDescent="0.2">
      <c r="C150" s="195"/>
      <c r="D150" s="525"/>
      <c r="E150" s="634"/>
      <c r="F150" s="856"/>
      <c r="G150" s="857"/>
      <c r="H150" s="857"/>
      <c r="I150" s="857"/>
      <c r="J150" s="857"/>
      <c r="K150" s="857"/>
      <c r="L150" s="857"/>
      <c r="M150" s="857"/>
      <c r="N150" s="857"/>
      <c r="O150" s="857"/>
      <c r="P150" s="857"/>
      <c r="Q150" s="857"/>
      <c r="R150" s="857"/>
      <c r="S150" s="857"/>
      <c r="T150" s="857"/>
      <c r="U150" s="858"/>
      <c r="V150" s="164"/>
    </row>
    <row r="151" spans="3:24" ht="14.15" customHeight="1" x14ac:dyDescent="0.2">
      <c r="C151" s="195"/>
      <c r="D151" s="525"/>
      <c r="E151" s="634"/>
      <c r="F151" s="856"/>
      <c r="G151" s="857"/>
      <c r="H151" s="857"/>
      <c r="I151" s="857"/>
      <c r="J151" s="857"/>
      <c r="K151" s="857"/>
      <c r="L151" s="857"/>
      <c r="M151" s="857"/>
      <c r="N151" s="857"/>
      <c r="O151" s="857"/>
      <c r="P151" s="857"/>
      <c r="Q151" s="857"/>
      <c r="R151" s="857"/>
      <c r="S151" s="857"/>
      <c r="T151" s="857"/>
      <c r="U151" s="858"/>
      <c r="V151" s="164"/>
    </row>
    <row r="152" spans="3:24" ht="14.15" customHeight="1" x14ac:dyDescent="0.2">
      <c r="C152" s="195"/>
      <c r="D152" s="525"/>
      <c r="E152" s="634"/>
      <c r="F152" s="856"/>
      <c r="G152" s="857"/>
      <c r="H152" s="857"/>
      <c r="I152" s="857"/>
      <c r="J152" s="857"/>
      <c r="K152" s="857"/>
      <c r="L152" s="857"/>
      <c r="M152" s="857"/>
      <c r="N152" s="857"/>
      <c r="O152" s="857"/>
      <c r="P152" s="857"/>
      <c r="Q152" s="857"/>
      <c r="R152" s="857"/>
      <c r="S152" s="857"/>
      <c r="T152" s="857"/>
      <c r="U152" s="858"/>
      <c r="V152" s="164"/>
    </row>
    <row r="153" spans="3:24" ht="14.15" customHeight="1" x14ac:dyDescent="0.2">
      <c r="C153" s="195"/>
      <c r="D153" s="525"/>
      <c r="E153" s="634"/>
      <c r="F153" s="856"/>
      <c r="G153" s="857"/>
      <c r="H153" s="857"/>
      <c r="I153" s="857"/>
      <c r="J153" s="857"/>
      <c r="K153" s="857"/>
      <c r="L153" s="857"/>
      <c r="M153" s="857"/>
      <c r="N153" s="857"/>
      <c r="O153" s="857"/>
      <c r="P153" s="857"/>
      <c r="Q153" s="857"/>
      <c r="R153" s="857"/>
      <c r="S153" s="857"/>
      <c r="T153" s="857"/>
      <c r="U153" s="858"/>
      <c r="V153" s="164"/>
    </row>
    <row r="154" spans="3:24" ht="14.15" customHeight="1" x14ac:dyDescent="0.2">
      <c r="C154" s="195"/>
      <c r="D154" s="525"/>
      <c r="E154" s="634"/>
      <c r="F154" s="856"/>
      <c r="G154" s="857"/>
      <c r="H154" s="857"/>
      <c r="I154" s="857"/>
      <c r="J154" s="857"/>
      <c r="K154" s="857"/>
      <c r="L154" s="857"/>
      <c r="M154" s="857"/>
      <c r="N154" s="857"/>
      <c r="O154" s="857"/>
      <c r="P154" s="857"/>
      <c r="Q154" s="857"/>
      <c r="R154" s="857"/>
      <c r="S154" s="857"/>
      <c r="T154" s="857"/>
      <c r="U154" s="858"/>
      <c r="V154" s="164"/>
    </row>
    <row r="155" spans="3:24" ht="14.15" customHeight="1" x14ac:dyDescent="0.2">
      <c r="C155" s="197"/>
      <c r="D155" s="526"/>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2">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524"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525"/>
      <c r="E159" s="637"/>
      <c r="F159" s="631" t="s">
        <v>264</v>
      </c>
      <c r="G159" s="632"/>
      <c r="H159" s="632"/>
      <c r="I159" s="632"/>
      <c r="J159" s="632"/>
      <c r="K159" s="874" t="str">
        <f>+表紙!K183</f>
        <v>0</v>
      </c>
      <c r="L159" s="874"/>
      <c r="M159" s="874"/>
      <c r="N159" s="874"/>
      <c r="O159" s="874"/>
      <c r="P159" s="196" t="s">
        <v>13</v>
      </c>
      <c r="Q159" s="514" t="s">
        <v>363</v>
      </c>
      <c r="R159" s="514"/>
      <c r="S159" s="514"/>
      <c r="T159" s="514"/>
      <c r="U159" s="515"/>
      <c r="V159" s="292"/>
      <c r="W159" s="292"/>
      <c r="X159" s="179"/>
    </row>
    <row r="160" spans="3:24" ht="14.15" customHeight="1" x14ac:dyDescent="0.2">
      <c r="C160" s="195"/>
      <c r="D160" s="525"/>
      <c r="E160" s="637"/>
      <c r="F160" s="180" t="s">
        <v>246</v>
      </c>
      <c r="G160" s="37"/>
      <c r="H160" s="37"/>
      <c r="I160" s="259"/>
      <c r="J160" s="259"/>
      <c r="K160" s="259"/>
      <c r="L160" s="259"/>
      <c r="M160" s="259"/>
      <c r="N160" s="259"/>
      <c r="O160" s="259"/>
      <c r="P160" s="259"/>
      <c r="Q160" s="259"/>
      <c r="R160" s="259"/>
      <c r="S160" s="259"/>
      <c r="T160" s="293"/>
      <c r="U160" s="260"/>
      <c r="V160" s="164"/>
    </row>
    <row r="161" spans="3:24" ht="14.15" customHeight="1" x14ac:dyDescent="0.2">
      <c r="C161" s="195"/>
      <c r="D161" s="525"/>
      <c r="E161" s="637"/>
      <c r="F161" s="856" t="str">
        <f>IF(COUNTA(表紙!F185)=1,+表紙!F185,"")</f>
        <v>－</v>
      </c>
      <c r="G161" s="857"/>
      <c r="H161" s="857"/>
      <c r="I161" s="857"/>
      <c r="J161" s="857"/>
      <c r="K161" s="857"/>
      <c r="L161" s="857"/>
      <c r="M161" s="857"/>
      <c r="N161" s="857"/>
      <c r="O161" s="857"/>
      <c r="P161" s="857"/>
      <c r="Q161" s="857"/>
      <c r="R161" s="857"/>
      <c r="S161" s="857"/>
      <c r="T161" s="857"/>
      <c r="U161" s="858"/>
      <c r="V161" s="164"/>
    </row>
    <row r="162" spans="3:24" ht="14.15" customHeight="1" x14ac:dyDescent="0.2">
      <c r="C162" s="195"/>
      <c r="D162" s="525"/>
      <c r="E162" s="637"/>
      <c r="F162" s="856"/>
      <c r="G162" s="857"/>
      <c r="H162" s="857"/>
      <c r="I162" s="857"/>
      <c r="J162" s="857"/>
      <c r="K162" s="857"/>
      <c r="L162" s="857"/>
      <c r="M162" s="857"/>
      <c r="N162" s="857"/>
      <c r="O162" s="857"/>
      <c r="P162" s="857"/>
      <c r="Q162" s="857"/>
      <c r="R162" s="857"/>
      <c r="S162" s="857"/>
      <c r="T162" s="857"/>
      <c r="U162" s="858"/>
      <c r="V162" s="164"/>
    </row>
    <row r="163" spans="3:24" ht="14.15" customHeight="1" x14ac:dyDescent="0.2">
      <c r="C163" s="195"/>
      <c r="D163" s="525"/>
      <c r="E163" s="637"/>
      <c r="F163" s="856"/>
      <c r="G163" s="857"/>
      <c r="H163" s="857"/>
      <c r="I163" s="857"/>
      <c r="J163" s="857"/>
      <c r="K163" s="857"/>
      <c r="L163" s="857"/>
      <c r="M163" s="857"/>
      <c r="N163" s="857"/>
      <c r="O163" s="857"/>
      <c r="P163" s="857"/>
      <c r="Q163" s="857"/>
      <c r="R163" s="857"/>
      <c r="S163" s="857"/>
      <c r="T163" s="857"/>
      <c r="U163" s="858"/>
      <c r="V163" s="164"/>
    </row>
    <row r="164" spans="3:24" ht="14.15" customHeight="1" x14ac:dyDescent="0.2">
      <c r="C164" s="195"/>
      <c r="D164" s="525"/>
      <c r="E164" s="637"/>
      <c r="F164" s="856"/>
      <c r="G164" s="857"/>
      <c r="H164" s="857"/>
      <c r="I164" s="857"/>
      <c r="J164" s="857"/>
      <c r="K164" s="857"/>
      <c r="L164" s="857"/>
      <c r="M164" s="857"/>
      <c r="N164" s="857"/>
      <c r="O164" s="857"/>
      <c r="P164" s="857"/>
      <c r="Q164" s="857"/>
      <c r="R164" s="857"/>
      <c r="S164" s="857"/>
      <c r="T164" s="857"/>
      <c r="U164" s="858"/>
      <c r="V164" s="164"/>
    </row>
    <row r="165" spans="3:24" ht="14.15" customHeight="1" x14ac:dyDescent="0.2">
      <c r="C165" s="195"/>
      <c r="D165" s="525"/>
      <c r="E165" s="637"/>
      <c r="F165" s="856"/>
      <c r="G165" s="857"/>
      <c r="H165" s="857"/>
      <c r="I165" s="857"/>
      <c r="J165" s="857"/>
      <c r="K165" s="857"/>
      <c r="L165" s="857"/>
      <c r="M165" s="857"/>
      <c r="N165" s="857"/>
      <c r="O165" s="857"/>
      <c r="P165" s="857"/>
      <c r="Q165" s="857"/>
      <c r="R165" s="857"/>
      <c r="S165" s="857"/>
      <c r="T165" s="857"/>
      <c r="U165" s="858"/>
      <c r="V165" s="164"/>
    </row>
    <row r="166" spans="3:24" ht="14.15" customHeight="1" x14ac:dyDescent="0.2">
      <c r="C166" s="195"/>
      <c r="D166" s="525"/>
      <c r="E166" s="637"/>
      <c r="F166" s="856"/>
      <c r="G166" s="857"/>
      <c r="H166" s="857"/>
      <c r="I166" s="857"/>
      <c r="J166" s="857"/>
      <c r="K166" s="857"/>
      <c r="L166" s="857"/>
      <c r="M166" s="857"/>
      <c r="N166" s="857"/>
      <c r="O166" s="857"/>
      <c r="P166" s="857"/>
      <c r="Q166" s="857"/>
      <c r="R166" s="857"/>
      <c r="S166" s="857"/>
      <c r="T166" s="857"/>
      <c r="U166" s="858"/>
      <c r="V166" s="164"/>
    </row>
    <row r="167" spans="3:24" ht="14.15" customHeight="1" x14ac:dyDescent="0.2">
      <c r="C167" s="195"/>
      <c r="D167" s="525"/>
      <c r="E167" s="637"/>
      <c r="F167" s="856"/>
      <c r="G167" s="857"/>
      <c r="H167" s="857"/>
      <c r="I167" s="857"/>
      <c r="J167" s="857"/>
      <c r="K167" s="857"/>
      <c r="L167" s="857"/>
      <c r="M167" s="857"/>
      <c r="N167" s="857"/>
      <c r="O167" s="857"/>
      <c r="P167" s="857"/>
      <c r="Q167" s="857"/>
      <c r="R167" s="857"/>
      <c r="S167" s="857"/>
      <c r="T167" s="857"/>
      <c r="U167" s="858"/>
      <c r="V167" s="164"/>
    </row>
    <row r="168" spans="3:24" ht="14.15" customHeight="1" x14ac:dyDescent="0.2">
      <c r="C168" s="195"/>
      <c r="D168" s="525"/>
      <c r="E168" s="637"/>
      <c r="F168" s="856"/>
      <c r="G168" s="857"/>
      <c r="H168" s="857"/>
      <c r="I168" s="857"/>
      <c r="J168" s="857"/>
      <c r="K168" s="857"/>
      <c r="L168" s="857"/>
      <c r="M168" s="857"/>
      <c r="N168" s="857"/>
      <c r="O168" s="857"/>
      <c r="P168" s="857"/>
      <c r="Q168" s="857"/>
      <c r="R168" s="857"/>
      <c r="S168" s="857"/>
      <c r="T168" s="857"/>
      <c r="U168" s="858"/>
      <c r="V168" s="164"/>
    </row>
    <row r="169" spans="3:24" ht="14.15" customHeight="1" x14ac:dyDescent="0.2">
      <c r="C169" s="195"/>
      <c r="D169" s="526"/>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2">
      <c r="C170" s="195"/>
      <c r="D170" s="524"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525"/>
      <c r="E171" s="634"/>
      <c r="F171" s="631" t="s">
        <v>265</v>
      </c>
      <c r="G171" s="632"/>
      <c r="H171" s="632"/>
      <c r="I171" s="632"/>
      <c r="J171" s="632"/>
      <c r="K171" s="874">
        <f>+表紙!K195</f>
        <v>0</v>
      </c>
      <c r="L171" s="874"/>
      <c r="M171" s="874"/>
      <c r="N171" s="874"/>
      <c r="O171" s="874"/>
      <c r="P171" s="193" t="s">
        <v>13</v>
      </c>
      <c r="Q171" s="514" t="s">
        <v>364</v>
      </c>
      <c r="R171" s="514"/>
      <c r="S171" s="514"/>
      <c r="T171" s="514"/>
      <c r="U171" s="515"/>
      <c r="V171" s="292"/>
      <c r="W171" s="292"/>
      <c r="X171" s="179"/>
    </row>
    <row r="172" spans="3:24" ht="15" customHeight="1" x14ac:dyDescent="0.2">
      <c r="C172" s="195"/>
      <c r="D172" s="525"/>
      <c r="E172" s="634"/>
      <c r="F172" s="180" t="s">
        <v>247</v>
      </c>
      <c r="G172" s="37"/>
      <c r="H172" s="37"/>
      <c r="I172" s="35"/>
      <c r="J172" s="35"/>
      <c r="K172" s="35"/>
      <c r="L172" s="36"/>
      <c r="M172" s="36"/>
      <c r="N172" s="36"/>
      <c r="O172" s="37"/>
      <c r="P172" s="37"/>
      <c r="Q172" s="37"/>
      <c r="R172" s="37"/>
      <c r="S172" s="35"/>
      <c r="T172" s="291"/>
      <c r="U172" s="38"/>
      <c r="V172" s="164"/>
    </row>
    <row r="173" spans="3:24" ht="14.15" customHeight="1" x14ac:dyDescent="0.2">
      <c r="C173" s="195"/>
      <c r="D173" s="525"/>
      <c r="E173" s="634"/>
      <c r="F173" s="856" t="str">
        <f>IF(COUNTA(表紙!F197)=1,+表紙!F197,"")</f>
        <v>－</v>
      </c>
      <c r="G173" s="857"/>
      <c r="H173" s="857"/>
      <c r="I173" s="857"/>
      <c r="J173" s="857"/>
      <c r="K173" s="857"/>
      <c r="L173" s="857"/>
      <c r="M173" s="857"/>
      <c r="N173" s="857"/>
      <c r="O173" s="857"/>
      <c r="P173" s="857"/>
      <c r="Q173" s="857"/>
      <c r="R173" s="857"/>
      <c r="S173" s="857"/>
      <c r="T173" s="857"/>
      <c r="U173" s="858"/>
      <c r="V173" s="164"/>
    </row>
    <row r="174" spans="3:24" ht="14.15" customHeight="1" x14ac:dyDescent="0.2">
      <c r="C174" s="195"/>
      <c r="D174" s="525"/>
      <c r="E174" s="634"/>
      <c r="F174" s="856"/>
      <c r="G174" s="857"/>
      <c r="H174" s="857"/>
      <c r="I174" s="857"/>
      <c r="J174" s="857"/>
      <c r="K174" s="857"/>
      <c r="L174" s="857"/>
      <c r="M174" s="857"/>
      <c r="N174" s="857"/>
      <c r="O174" s="857"/>
      <c r="P174" s="857"/>
      <c r="Q174" s="857"/>
      <c r="R174" s="857"/>
      <c r="S174" s="857"/>
      <c r="T174" s="857"/>
      <c r="U174" s="858"/>
      <c r="V174" s="164"/>
    </row>
    <row r="175" spans="3:24" ht="14.15" customHeight="1" x14ac:dyDescent="0.2">
      <c r="C175" s="195"/>
      <c r="D175" s="525"/>
      <c r="E175" s="634"/>
      <c r="F175" s="856"/>
      <c r="G175" s="857"/>
      <c r="H175" s="857"/>
      <c r="I175" s="857"/>
      <c r="J175" s="857"/>
      <c r="K175" s="857"/>
      <c r="L175" s="857"/>
      <c r="M175" s="857"/>
      <c r="N175" s="857"/>
      <c r="O175" s="857"/>
      <c r="P175" s="857"/>
      <c r="Q175" s="857"/>
      <c r="R175" s="857"/>
      <c r="S175" s="857"/>
      <c r="T175" s="857"/>
      <c r="U175" s="858"/>
      <c r="V175" s="164"/>
    </row>
    <row r="176" spans="3:24" ht="14.15" customHeight="1" x14ac:dyDescent="0.2">
      <c r="C176" s="195"/>
      <c r="D176" s="525"/>
      <c r="E176" s="634"/>
      <c r="F176" s="856"/>
      <c r="G176" s="857"/>
      <c r="H176" s="857"/>
      <c r="I176" s="857"/>
      <c r="J176" s="857"/>
      <c r="K176" s="857"/>
      <c r="L176" s="857"/>
      <c r="M176" s="857"/>
      <c r="N176" s="857"/>
      <c r="O176" s="857"/>
      <c r="P176" s="857"/>
      <c r="Q176" s="857"/>
      <c r="R176" s="857"/>
      <c r="S176" s="857"/>
      <c r="T176" s="857"/>
      <c r="U176" s="858"/>
      <c r="V176" s="164"/>
    </row>
    <row r="177" spans="3:24" ht="14.15" customHeight="1" x14ac:dyDescent="0.2">
      <c r="C177" s="195"/>
      <c r="D177" s="525"/>
      <c r="E177" s="634"/>
      <c r="F177" s="856"/>
      <c r="G177" s="857"/>
      <c r="H177" s="857"/>
      <c r="I177" s="857"/>
      <c r="J177" s="857"/>
      <c r="K177" s="857"/>
      <c r="L177" s="857"/>
      <c r="M177" s="857"/>
      <c r="N177" s="857"/>
      <c r="O177" s="857"/>
      <c r="P177" s="857"/>
      <c r="Q177" s="857"/>
      <c r="R177" s="857"/>
      <c r="S177" s="857"/>
      <c r="T177" s="857"/>
      <c r="U177" s="858"/>
      <c r="V177" s="164"/>
    </row>
    <row r="178" spans="3:24" ht="14.15" customHeight="1" x14ac:dyDescent="0.2">
      <c r="C178" s="195"/>
      <c r="D178" s="525"/>
      <c r="E178" s="634"/>
      <c r="F178" s="856"/>
      <c r="G178" s="857"/>
      <c r="H178" s="857"/>
      <c r="I178" s="857"/>
      <c r="J178" s="857"/>
      <c r="K178" s="857"/>
      <c r="L178" s="857"/>
      <c r="M178" s="857"/>
      <c r="N178" s="857"/>
      <c r="O178" s="857"/>
      <c r="P178" s="857"/>
      <c r="Q178" s="857"/>
      <c r="R178" s="857"/>
      <c r="S178" s="857"/>
      <c r="T178" s="857"/>
      <c r="U178" s="858"/>
      <c r="V178" s="164"/>
    </row>
    <row r="179" spans="3:24" ht="14.15" customHeight="1" x14ac:dyDescent="0.2">
      <c r="C179" s="195"/>
      <c r="D179" s="525"/>
      <c r="E179" s="634"/>
      <c r="F179" s="856"/>
      <c r="G179" s="857"/>
      <c r="H179" s="857"/>
      <c r="I179" s="857"/>
      <c r="J179" s="857"/>
      <c r="K179" s="857"/>
      <c r="L179" s="857"/>
      <c r="M179" s="857"/>
      <c r="N179" s="857"/>
      <c r="O179" s="857"/>
      <c r="P179" s="857"/>
      <c r="Q179" s="857"/>
      <c r="R179" s="857"/>
      <c r="S179" s="857"/>
      <c r="T179" s="857"/>
      <c r="U179" s="858"/>
      <c r="V179" s="164"/>
    </row>
    <row r="180" spans="3:24" ht="14.15" customHeight="1" x14ac:dyDescent="0.2">
      <c r="C180" s="195"/>
      <c r="D180" s="525"/>
      <c r="E180" s="634"/>
      <c r="F180" s="856"/>
      <c r="G180" s="857"/>
      <c r="H180" s="857"/>
      <c r="I180" s="857"/>
      <c r="J180" s="857"/>
      <c r="K180" s="857"/>
      <c r="L180" s="857"/>
      <c r="M180" s="857"/>
      <c r="N180" s="857"/>
      <c r="O180" s="857"/>
      <c r="P180" s="857"/>
      <c r="Q180" s="857"/>
      <c r="R180" s="857"/>
      <c r="S180" s="857"/>
      <c r="T180" s="857"/>
      <c r="U180" s="858"/>
      <c r="V180" s="164"/>
    </row>
    <row r="181" spans="3:24" ht="14.15" customHeight="1" x14ac:dyDescent="0.2">
      <c r="C181" s="197"/>
      <c r="D181" s="526"/>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524" t="s">
        <v>17</v>
      </c>
      <c r="E183" s="633" t="s">
        <v>245</v>
      </c>
      <c r="F183" s="32" t="s">
        <v>436</v>
      </c>
      <c r="G183" s="32"/>
      <c r="H183" s="32"/>
      <c r="I183" s="30"/>
      <c r="J183" s="30"/>
      <c r="K183" s="30"/>
      <c r="L183" s="31"/>
      <c r="M183" s="31"/>
      <c r="N183" s="31"/>
      <c r="O183" s="32"/>
      <c r="P183" s="32"/>
      <c r="Q183" s="32"/>
      <c r="R183" s="32"/>
      <c r="S183" s="30"/>
      <c r="T183" s="291"/>
      <c r="U183" s="301"/>
      <c r="V183" s="179"/>
    </row>
    <row r="184" spans="3:24" ht="43.4" customHeight="1" x14ac:dyDescent="0.2">
      <c r="C184" s="195"/>
      <c r="D184" s="525"/>
      <c r="E184" s="634"/>
      <c r="F184" s="640" t="s">
        <v>267</v>
      </c>
      <c r="G184" s="641"/>
      <c r="H184" s="641"/>
      <c r="I184" s="641"/>
      <c r="J184" s="641"/>
      <c r="K184" s="874">
        <f>+表紙!K208</f>
        <v>1597.8000000000002</v>
      </c>
      <c r="L184" s="874"/>
      <c r="M184" s="874"/>
      <c r="N184" s="874"/>
      <c r="O184" s="874"/>
      <c r="P184" s="198" t="s">
        <v>13</v>
      </c>
      <c r="Q184" s="898" t="s">
        <v>293</v>
      </c>
      <c r="R184" s="899"/>
      <c r="S184" s="899"/>
      <c r="T184" s="899"/>
      <c r="U184" s="900"/>
      <c r="V184" s="292"/>
      <c r="W184" s="292"/>
      <c r="X184" s="179"/>
    </row>
    <row r="185" spans="3:24" ht="43.4" customHeight="1" x14ac:dyDescent="0.2">
      <c r="C185" s="195"/>
      <c r="D185" s="525"/>
      <c r="E185" s="634"/>
      <c r="F185" s="263"/>
      <c r="G185" s="631" t="s">
        <v>223</v>
      </c>
      <c r="H185" s="632"/>
      <c r="I185" s="632"/>
      <c r="J185" s="632"/>
      <c r="K185" s="874">
        <f>+表紙!K209</f>
        <v>380.1</v>
      </c>
      <c r="L185" s="874"/>
      <c r="M185" s="874"/>
      <c r="N185" s="874"/>
      <c r="O185" s="874"/>
      <c r="P185" s="346" t="s">
        <v>13</v>
      </c>
      <c r="Q185" s="901"/>
      <c r="R185" s="902"/>
      <c r="S185" s="902"/>
      <c r="T185" s="902"/>
      <c r="U185" s="903"/>
      <c r="V185" s="292"/>
      <c r="W185" s="292"/>
      <c r="X185" s="179"/>
    </row>
    <row r="186" spans="3:24" ht="43.4" customHeight="1" x14ac:dyDescent="0.2">
      <c r="C186" s="195"/>
      <c r="D186" s="525"/>
      <c r="E186" s="634"/>
      <c r="F186" s="263"/>
      <c r="G186" s="631" t="s">
        <v>224</v>
      </c>
      <c r="H186" s="632"/>
      <c r="I186" s="632"/>
      <c r="J186" s="632"/>
      <c r="K186" s="874">
        <f>+表紙!K210</f>
        <v>1596.6000000000001</v>
      </c>
      <c r="L186" s="874"/>
      <c r="M186" s="874"/>
      <c r="N186" s="874"/>
      <c r="O186" s="874"/>
      <c r="P186" s="346" t="s">
        <v>13</v>
      </c>
      <c r="Q186" s="901"/>
      <c r="R186" s="902"/>
      <c r="S186" s="902"/>
      <c r="T186" s="902"/>
      <c r="U186" s="903"/>
      <c r="V186" s="292"/>
      <c r="W186" s="292"/>
      <c r="X186" s="179"/>
    </row>
    <row r="187" spans="3:24" ht="43.4" customHeight="1" x14ac:dyDescent="0.2">
      <c r="C187" s="195"/>
      <c r="D187" s="525"/>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4" customHeight="1" x14ac:dyDescent="0.2">
      <c r="C188" s="195"/>
      <c r="D188" s="525"/>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15" customHeight="1" x14ac:dyDescent="0.2">
      <c r="C189" s="195"/>
      <c r="D189" s="525"/>
      <c r="E189" s="634"/>
      <c r="F189" s="180" t="s">
        <v>246</v>
      </c>
      <c r="G189" s="37"/>
      <c r="H189" s="37"/>
      <c r="I189" s="259"/>
      <c r="J189" s="259"/>
      <c r="K189" s="259"/>
      <c r="L189" s="259"/>
      <c r="M189" s="259"/>
      <c r="N189" s="259"/>
      <c r="O189" s="259"/>
      <c r="P189" s="259"/>
      <c r="Q189" s="259"/>
      <c r="R189" s="259"/>
      <c r="S189" s="259"/>
      <c r="T189" s="293"/>
      <c r="U189" s="260"/>
      <c r="V189" s="179"/>
    </row>
    <row r="190" spans="3:24" ht="14.15" customHeight="1" x14ac:dyDescent="0.2">
      <c r="C190" s="195"/>
      <c r="D190" s="525"/>
      <c r="E190" s="634"/>
      <c r="F190" s="856" t="str">
        <f>IF(COUNTA(表紙!F214)=1,+表紙!F214,"")</f>
        <v>・会社推薦業者以外は、新規業者の調査→審査→承認により選定し、
　その上で委託契約を締結することによって適正な処理が行われる
　ように努めている。
・電子化が進んでいる。電子マニフェストは　100％
　電子委託契約　混合廃棄物処理業者は　100％</v>
      </c>
      <c r="G190" s="857"/>
      <c r="H190" s="857"/>
      <c r="I190" s="857"/>
      <c r="J190" s="857"/>
      <c r="K190" s="857"/>
      <c r="L190" s="857"/>
      <c r="M190" s="857"/>
      <c r="N190" s="857"/>
      <c r="O190" s="857"/>
      <c r="P190" s="857"/>
      <c r="Q190" s="857"/>
      <c r="R190" s="857"/>
      <c r="S190" s="857"/>
      <c r="T190" s="857"/>
      <c r="U190" s="858"/>
      <c r="V190" s="164"/>
    </row>
    <row r="191" spans="3:24" ht="14.15" customHeight="1" x14ac:dyDescent="0.2">
      <c r="C191" s="195"/>
      <c r="D191" s="525"/>
      <c r="E191" s="634"/>
      <c r="F191" s="856"/>
      <c r="G191" s="857"/>
      <c r="H191" s="857"/>
      <c r="I191" s="857"/>
      <c r="J191" s="857"/>
      <c r="K191" s="857"/>
      <c r="L191" s="857"/>
      <c r="M191" s="857"/>
      <c r="N191" s="857"/>
      <c r="O191" s="857"/>
      <c r="P191" s="857"/>
      <c r="Q191" s="857"/>
      <c r="R191" s="857"/>
      <c r="S191" s="857"/>
      <c r="T191" s="857"/>
      <c r="U191" s="858"/>
      <c r="V191" s="164"/>
    </row>
    <row r="192" spans="3:24" ht="14.15" customHeight="1" x14ac:dyDescent="0.2">
      <c r="C192" s="195"/>
      <c r="D192" s="525"/>
      <c r="E192" s="634"/>
      <c r="F192" s="856"/>
      <c r="G192" s="857"/>
      <c r="H192" s="857"/>
      <c r="I192" s="857"/>
      <c r="J192" s="857"/>
      <c r="K192" s="857"/>
      <c r="L192" s="857"/>
      <c r="M192" s="857"/>
      <c r="N192" s="857"/>
      <c r="O192" s="857"/>
      <c r="P192" s="857"/>
      <c r="Q192" s="857"/>
      <c r="R192" s="857"/>
      <c r="S192" s="857"/>
      <c r="T192" s="857"/>
      <c r="U192" s="858"/>
      <c r="V192" s="164"/>
    </row>
    <row r="193" spans="3:24" ht="14.15" customHeight="1" x14ac:dyDescent="0.2">
      <c r="C193" s="195"/>
      <c r="D193" s="525"/>
      <c r="E193" s="634"/>
      <c r="F193" s="856"/>
      <c r="G193" s="857"/>
      <c r="H193" s="857"/>
      <c r="I193" s="857"/>
      <c r="J193" s="857"/>
      <c r="K193" s="857"/>
      <c r="L193" s="857"/>
      <c r="M193" s="857"/>
      <c r="N193" s="857"/>
      <c r="O193" s="857"/>
      <c r="P193" s="857"/>
      <c r="Q193" s="857"/>
      <c r="R193" s="857"/>
      <c r="S193" s="857"/>
      <c r="T193" s="857"/>
      <c r="U193" s="858"/>
      <c r="V193" s="164"/>
    </row>
    <row r="194" spans="3:24" ht="14.15" customHeight="1" x14ac:dyDescent="0.2">
      <c r="C194" s="195"/>
      <c r="D194" s="525"/>
      <c r="E194" s="634"/>
      <c r="F194" s="856"/>
      <c r="G194" s="857"/>
      <c r="H194" s="857"/>
      <c r="I194" s="857"/>
      <c r="J194" s="857"/>
      <c r="K194" s="857"/>
      <c r="L194" s="857"/>
      <c r="M194" s="857"/>
      <c r="N194" s="857"/>
      <c r="O194" s="857"/>
      <c r="P194" s="857"/>
      <c r="Q194" s="857"/>
      <c r="R194" s="857"/>
      <c r="S194" s="857"/>
      <c r="T194" s="857"/>
      <c r="U194" s="858"/>
      <c r="V194" s="164"/>
    </row>
    <row r="195" spans="3:24" ht="14.15" customHeight="1" x14ac:dyDescent="0.2">
      <c r="C195" s="195"/>
      <c r="D195" s="525"/>
      <c r="E195" s="634"/>
      <c r="F195" s="856"/>
      <c r="G195" s="857"/>
      <c r="H195" s="857"/>
      <c r="I195" s="857"/>
      <c r="J195" s="857"/>
      <c r="K195" s="857"/>
      <c r="L195" s="857"/>
      <c r="M195" s="857"/>
      <c r="N195" s="857"/>
      <c r="O195" s="857"/>
      <c r="P195" s="857"/>
      <c r="Q195" s="857"/>
      <c r="R195" s="857"/>
      <c r="S195" s="857"/>
      <c r="T195" s="857"/>
      <c r="U195" s="858"/>
      <c r="V195" s="164"/>
    </row>
    <row r="196" spans="3:24" ht="14.15" customHeight="1" x14ac:dyDescent="0.2">
      <c r="C196" s="195"/>
      <c r="D196" s="525"/>
      <c r="E196" s="634"/>
      <c r="F196" s="856"/>
      <c r="G196" s="857"/>
      <c r="H196" s="857"/>
      <c r="I196" s="857"/>
      <c r="J196" s="857"/>
      <c r="K196" s="857"/>
      <c r="L196" s="857"/>
      <c r="M196" s="857"/>
      <c r="N196" s="857"/>
      <c r="O196" s="857"/>
      <c r="P196" s="857"/>
      <c r="Q196" s="857"/>
      <c r="R196" s="857"/>
      <c r="S196" s="857"/>
      <c r="T196" s="857"/>
      <c r="U196" s="858"/>
      <c r="V196" s="164"/>
    </row>
    <row r="197" spans="3:24" ht="14.15" customHeight="1" x14ac:dyDescent="0.2">
      <c r="C197" s="195"/>
      <c r="D197" s="525"/>
      <c r="E197" s="634"/>
      <c r="F197" s="856"/>
      <c r="G197" s="857"/>
      <c r="H197" s="857"/>
      <c r="I197" s="857"/>
      <c r="J197" s="857"/>
      <c r="K197" s="857"/>
      <c r="L197" s="857"/>
      <c r="M197" s="857"/>
      <c r="N197" s="857"/>
      <c r="O197" s="857"/>
      <c r="P197" s="857"/>
      <c r="Q197" s="857"/>
      <c r="R197" s="857"/>
      <c r="S197" s="857"/>
      <c r="T197" s="857"/>
      <c r="U197" s="858"/>
      <c r="V197" s="164"/>
    </row>
    <row r="198" spans="3:24" ht="14.15" customHeight="1" x14ac:dyDescent="0.2">
      <c r="C198" s="197"/>
      <c r="D198" s="526"/>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2">
      <c r="C199" s="527" t="s">
        <v>419</v>
      </c>
      <c r="D199" s="527"/>
      <c r="E199" s="527"/>
      <c r="F199" s="527"/>
      <c r="G199" s="527"/>
      <c r="H199" s="527"/>
      <c r="I199" s="527"/>
      <c r="J199" s="527"/>
      <c r="K199" s="527"/>
      <c r="L199" s="527"/>
      <c r="M199" s="527"/>
      <c r="N199" s="527"/>
      <c r="O199" s="527"/>
      <c r="P199" s="527"/>
      <c r="Q199" s="527"/>
      <c r="R199" s="527"/>
      <c r="S199" s="527"/>
      <c r="T199" s="527"/>
      <c r="U199" s="527"/>
      <c r="V199" s="179"/>
    </row>
    <row r="200" spans="3:24" ht="15" customHeight="1" x14ac:dyDescent="0.2">
      <c r="C200" s="199"/>
      <c r="D200" s="524"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525"/>
      <c r="E201" s="634"/>
      <c r="F201" s="640" t="s">
        <v>267</v>
      </c>
      <c r="G201" s="641"/>
      <c r="H201" s="641"/>
      <c r="I201" s="641"/>
      <c r="J201" s="641"/>
      <c r="K201" s="874">
        <f>+表紙!K225</f>
        <v>1565.8</v>
      </c>
      <c r="L201" s="874"/>
      <c r="M201" s="874"/>
      <c r="N201" s="874"/>
      <c r="O201" s="874"/>
      <c r="P201" s="198" t="s">
        <v>13</v>
      </c>
      <c r="Q201" s="898" t="s">
        <v>366</v>
      </c>
      <c r="R201" s="899"/>
      <c r="S201" s="899"/>
      <c r="T201" s="899"/>
      <c r="U201" s="900"/>
      <c r="V201" s="98"/>
      <c r="W201" s="98"/>
      <c r="X201" s="179"/>
    </row>
    <row r="202" spans="3:24" ht="45" customHeight="1" x14ac:dyDescent="0.2">
      <c r="C202" s="195"/>
      <c r="D202" s="525"/>
      <c r="E202" s="634"/>
      <c r="F202" s="263"/>
      <c r="G202" s="631" t="s">
        <v>223</v>
      </c>
      <c r="H202" s="632"/>
      <c r="I202" s="632"/>
      <c r="J202" s="632"/>
      <c r="K202" s="874">
        <f>+表紙!K226</f>
        <v>372.3</v>
      </c>
      <c r="L202" s="874"/>
      <c r="M202" s="874"/>
      <c r="N202" s="874"/>
      <c r="O202" s="874"/>
      <c r="P202" s="346" t="s">
        <v>13</v>
      </c>
      <c r="Q202" s="901"/>
      <c r="R202" s="902"/>
      <c r="S202" s="902"/>
      <c r="T202" s="902"/>
      <c r="U202" s="903"/>
      <c r="V202" s="98"/>
      <c r="W202" s="98"/>
      <c r="X202" s="179"/>
    </row>
    <row r="203" spans="3:24" ht="45" customHeight="1" x14ac:dyDescent="0.2">
      <c r="C203" s="195"/>
      <c r="D203" s="525"/>
      <c r="E203" s="634"/>
      <c r="F203" s="263"/>
      <c r="G203" s="631" t="s">
        <v>224</v>
      </c>
      <c r="H203" s="632"/>
      <c r="I203" s="632"/>
      <c r="J203" s="632"/>
      <c r="K203" s="874">
        <f>+表紙!K227</f>
        <v>1564.6</v>
      </c>
      <c r="L203" s="874"/>
      <c r="M203" s="874"/>
      <c r="N203" s="874"/>
      <c r="O203" s="874"/>
      <c r="P203" s="346" t="s">
        <v>13</v>
      </c>
      <c r="Q203" s="901"/>
      <c r="R203" s="902"/>
      <c r="S203" s="902"/>
      <c r="T203" s="902"/>
      <c r="U203" s="903"/>
      <c r="V203" s="98"/>
      <c r="W203" s="98"/>
      <c r="X203" s="179"/>
    </row>
    <row r="204" spans="3:24" ht="45" customHeight="1" x14ac:dyDescent="0.2">
      <c r="C204" s="195"/>
      <c r="D204" s="525"/>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2">
      <c r="C205" s="195"/>
      <c r="D205" s="525"/>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5" customHeight="1" x14ac:dyDescent="0.2">
      <c r="C206" s="195"/>
      <c r="D206" s="525"/>
      <c r="E206" s="634"/>
      <c r="F206" s="180" t="s">
        <v>247</v>
      </c>
      <c r="G206" s="37"/>
      <c r="H206" s="37"/>
      <c r="I206" s="35"/>
      <c r="J206" s="35"/>
      <c r="K206" s="35"/>
      <c r="L206" s="36"/>
      <c r="M206" s="36"/>
      <c r="N206" s="36"/>
      <c r="O206" s="37"/>
      <c r="P206" s="37"/>
      <c r="Q206" s="37"/>
      <c r="R206" s="37"/>
      <c r="S206" s="35"/>
      <c r="T206" s="35"/>
      <c r="U206" s="38"/>
      <c r="V206" s="179"/>
    </row>
    <row r="207" spans="3:24" ht="14.15" customHeight="1" x14ac:dyDescent="0.2">
      <c r="C207" s="195"/>
      <c r="D207" s="525"/>
      <c r="E207" s="634"/>
      <c r="F207" s="856" t="str">
        <f>IF(COUNTA(表紙!F231)=1,+表紙!F231,"")</f>
        <v>・前年度に引き続き、会社推薦業者以外は、新規業者の　調査→審査→承認　により選定し、
　その上で委託契約を締結することによって、適正な処理がおこなわれるように努めていく。
・委託契約の電子化を前年度以上に推進していく。</v>
      </c>
      <c r="G207" s="857"/>
      <c r="H207" s="857"/>
      <c r="I207" s="857"/>
      <c r="J207" s="857"/>
      <c r="K207" s="857"/>
      <c r="L207" s="857"/>
      <c r="M207" s="857"/>
      <c r="N207" s="857"/>
      <c r="O207" s="857"/>
      <c r="P207" s="857"/>
      <c r="Q207" s="857"/>
      <c r="R207" s="857"/>
      <c r="S207" s="857"/>
      <c r="T207" s="857"/>
      <c r="U207" s="858"/>
      <c r="V207" s="179"/>
    </row>
    <row r="208" spans="3:24" ht="14.15" customHeight="1" x14ac:dyDescent="0.2">
      <c r="C208" s="195"/>
      <c r="D208" s="525"/>
      <c r="E208" s="634"/>
      <c r="F208" s="856"/>
      <c r="G208" s="857"/>
      <c r="H208" s="857"/>
      <c r="I208" s="857"/>
      <c r="J208" s="857"/>
      <c r="K208" s="857"/>
      <c r="L208" s="857"/>
      <c r="M208" s="857"/>
      <c r="N208" s="857"/>
      <c r="O208" s="857"/>
      <c r="P208" s="857"/>
      <c r="Q208" s="857"/>
      <c r="R208" s="857"/>
      <c r="S208" s="857"/>
      <c r="T208" s="857"/>
      <c r="U208" s="858"/>
      <c r="V208" s="179"/>
    </row>
    <row r="209" spans="1:22" ht="14.15" customHeight="1" x14ac:dyDescent="0.2">
      <c r="C209" s="195"/>
      <c r="D209" s="525"/>
      <c r="E209" s="634"/>
      <c r="F209" s="856"/>
      <c r="G209" s="857"/>
      <c r="H209" s="857"/>
      <c r="I209" s="857"/>
      <c r="J209" s="857"/>
      <c r="K209" s="857"/>
      <c r="L209" s="857"/>
      <c r="M209" s="857"/>
      <c r="N209" s="857"/>
      <c r="O209" s="857"/>
      <c r="P209" s="857"/>
      <c r="Q209" s="857"/>
      <c r="R209" s="857"/>
      <c r="S209" s="857"/>
      <c r="T209" s="857"/>
      <c r="U209" s="858"/>
      <c r="V209" s="179"/>
    </row>
    <row r="210" spans="1:22" ht="14.15" customHeight="1" x14ac:dyDescent="0.2">
      <c r="C210" s="195"/>
      <c r="D210" s="525"/>
      <c r="E210" s="634"/>
      <c r="F210" s="856"/>
      <c r="G210" s="857"/>
      <c r="H210" s="857"/>
      <c r="I210" s="857"/>
      <c r="J210" s="857"/>
      <c r="K210" s="857"/>
      <c r="L210" s="857"/>
      <c r="M210" s="857"/>
      <c r="N210" s="857"/>
      <c r="O210" s="857"/>
      <c r="P210" s="857"/>
      <c r="Q210" s="857"/>
      <c r="R210" s="857"/>
      <c r="S210" s="857"/>
      <c r="T210" s="857"/>
      <c r="U210" s="858"/>
      <c r="V210" s="179"/>
    </row>
    <row r="211" spans="1:22" ht="14.15" customHeight="1" x14ac:dyDescent="0.2">
      <c r="C211" s="195"/>
      <c r="D211" s="525"/>
      <c r="E211" s="634"/>
      <c r="F211" s="856"/>
      <c r="G211" s="857"/>
      <c r="H211" s="857"/>
      <c r="I211" s="857"/>
      <c r="J211" s="857"/>
      <c r="K211" s="857"/>
      <c r="L211" s="857"/>
      <c r="M211" s="857"/>
      <c r="N211" s="857"/>
      <c r="O211" s="857"/>
      <c r="P211" s="857"/>
      <c r="Q211" s="857"/>
      <c r="R211" s="857"/>
      <c r="S211" s="857"/>
      <c r="T211" s="857"/>
      <c r="U211" s="858"/>
      <c r="V211" s="179"/>
    </row>
    <row r="212" spans="1:22" ht="14.15" customHeight="1" x14ac:dyDescent="0.2">
      <c r="C212" s="195"/>
      <c r="D212" s="525"/>
      <c r="E212" s="634"/>
      <c r="F212" s="856"/>
      <c r="G212" s="857"/>
      <c r="H212" s="857"/>
      <c r="I212" s="857"/>
      <c r="J212" s="857"/>
      <c r="K212" s="857"/>
      <c r="L212" s="857"/>
      <c r="M212" s="857"/>
      <c r="N212" s="857"/>
      <c r="O212" s="857"/>
      <c r="P212" s="857"/>
      <c r="Q212" s="857"/>
      <c r="R212" s="857"/>
      <c r="S212" s="857"/>
      <c r="T212" s="857"/>
      <c r="U212" s="858"/>
      <c r="V212" s="179"/>
    </row>
    <row r="213" spans="1:22" ht="14.15" customHeight="1" x14ac:dyDescent="0.2">
      <c r="C213" s="195"/>
      <c r="D213" s="525"/>
      <c r="E213" s="634"/>
      <c r="F213" s="856"/>
      <c r="G213" s="857"/>
      <c r="H213" s="857"/>
      <c r="I213" s="857"/>
      <c r="J213" s="857"/>
      <c r="K213" s="857"/>
      <c r="L213" s="857"/>
      <c r="M213" s="857"/>
      <c r="N213" s="857"/>
      <c r="O213" s="857"/>
      <c r="P213" s="857"/>
      <c r="Q213" s="857"/>
      <c r="R213" s="857"/>
      <c r="S213" s="857"/>
      <c r="T213" s="857"/>
      <c r="U213" s="858"/>
      <c r="V213" s="179"/>
    </row>
    <row r="214" spans="1:22" ht="14.15" customHeight="1" x14ac:dyDescent="0.2">
      <c r="C214" s="195"/>
      <c r="D214" s="525"/>
      <c r="E214" s="634"/>
      <c r="F214" s="856"/>
      <c r="G214" s="857"/>
      <c r="H214" s="857"/>
      <c r="I214" s="857"/>
      <c r="J214" s="857"/>
      <c r="K214" s="857"/>
      <c r="L214" s="857"/>
      <c r="M214" s="857"/>
      <c r="N214" s="857"/>
      <c r="O214" s="857"/>
      <c r="P214" s="857"/>
      <c r="Q214" s="857"/>
      <c r="R214" s="857"/>
      <c r="S214" s="857"/>
      <c r="T214" s="857"/>
      <c r="U214" s="858"/>
      <c r="V214" s="179"/>
    </row>
    <row r="215" spans="1:22" ht="14.15" customHeight="1" x14ac:dyDescent="0.2">
      <c r="C215" s="195"/>
      <c r="D215" s="525"/>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2">
      <c r="C216" s="864" t="s">
        <v>15</v>
      </c>
      <c r="D216" s="908"/>
      <c r="E216" s="909"/>
      <c r="F216" s="29"/>
      <c r="G216" s="29"/>
      <c r="H216" s="29"/>
      <c r="I216" s="30"/>
      <c r="J216" s="30"/>
      <c r="K216" s="30"/>
      <c r="L216" s="31"/>
      <c r="M216" s="31"/>
      <c r="N216" s="31"/>
      <c r="O216" s="32"/>
      <c r="P216" s="32"/>
      <c r="Q216" s="32"/>
      <c r="R216" s="32"/>
      <c r="S216" s="30"/>
      <c r="T216" s="300"/>
      <c r="U216" s="301"/>
    </row>
    <row r="217" spans="1:22" ht="20.149999999999999"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149999999999999" customHeight="1" x14ac:dyDescent="0.2">
      <c r="C218" s="358"/>
      <c r="D218" s="359"/>
      <c r="E218" s="359"/>
      <c r="I218" s="291"/>
      <c r="J218" s="291"/>
      <c r="K218" s="291"/>
      <c r="L218" s="25"/>
      <c r="M218" s="25"/>
      <c r="N218" s="25"/>
      <c r="O218" s="193"/>
      <c r="P218" s="193"/>
      <c r="Q218" s="193"/>
      <c r="R218" s="193"/>
      <c r="S218" s="291"/>
      <c r="T218" s="291"/>
      <c r="U218" s="291"/>
    </row>
    <row r="219" spans="1:22" ht="20.149999999999999" customHeight="1" x14ac:dyDescent="0.2">
      <c r="C219" s="358"/>
      <c r="D219" s="359"/>
      <c r="E219" s="359"/>
      <c r="I219" s="291"/>
      <c r="J219" s="291"/>
      <c r="K219" s="291"/>
      <c r="L219" s="25"/>
      <c r="M219" s="25"/>
      <c r="N219" s="25"/>
      <c r="O219" s="193"/>
      <c r="P219" s="193"/>
      <c r="Q219" s="193"/>
      <c r="R219" s="193"/>
      <c r="S219" s="291"/>
      <c r="T219" s="291"/>
      <c r="U219" s="291"/>
    </row>
    <row r="220" spans="1:22" ht="20.149999999999999" customHeight="1" x14ac:dyDescent="0.2">
      <c r="C220" s="358"/>
      <c r="D220" s="359"/>
      <c r="E220" s="359"/>
      <c r="I220" s="291"/>
      <c r="J220" s="291"/>
      <c r="K220" s="291"/>
      <c r="L220" s="25"/>
      <c r="M220" s="25"/>
      <c r="N220" s="25"/>
      <c r="O220" s="193"/>
      <c r="P220" s="193"/>
      <c r="Q220" s="193"/>
      <c r="R220" s="193"/>
      <c r="S220" s="291"/>
      <c r="T220" s="291"/>
      <c r="U220" s="291"/>
    </row>
    <row r="221" spans="1:22" ht="20.149999999999999" customHeight="1" x14ac:dyDescent="0.2">
      <c r="C221" s="358"/>
      <c r="D221" s="359"/>
      <c r="E221" s="359"/>
      <c r="I221" s="291"/>
      <c r="J221" s="291"/>
      <c r="K221" s="291"/>
      <c r="L221" s="25"/>
      <c r="M221" s="25"/>
      <c r="N221" s="25"/>
      <c r="O221" s="193"/>
      <c r="P221" s="193"/>
      <c r="Q221" s="193"/>
      <c r="R221" s="193"/>
      <c r="S221" s="291"/>
      <c r="T221" s="291"/>
      <c r="U221" s="291"/>
    </row>
    <row r="222" spans="1:22" ht="20.149999999999999" customHeight="1" x14ac:dyDescent="0.2">
      <c r="C222" s="527" t="s">
        <v>420</v>
      </c>
      <c r="D222" s="527"/>
      <c r="E222" s="527"/>
      <c r="F222" s="527"/>
      <c r="G222" s="527"/>
      <c r="H222" s="527"/>
      <c r="I222" s="527"/>
      <c r="J222" s="527"/>
      <c r="K222" s="527"/>
      <c r="L222" s="527"/>
      <c r="M222" s="527"/>
      <c r="N222" s="527"/>
      <c r="O222" s="527"/>
      <c r="P222" s="527"/>
      <c r="Q222" s="527"/>
      <c r="R222" s="527"/>
      <c r="S222" s="527"/>
      <c r="T222" s="527"/>
      <c r="U222" s="527"/>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643" t="s">
        <v>438</v>
      </c>
      <c r="E225" s="643"/>
      <c r="F225" s="643"/>
      <c r="G225" s="643"/>
      <c r="H225" s="643"/>
      <c r="I225" s="643"/>
      <c r="J225" s="643"/>
      <c r="K225" s="643"/>
      <c r="L225" s="643"/>
      <c r="M225" s="643"/>
      <c r="N225" s="643"/>
      <c r="O225" s="643"/>
      <c r="P225" s="643"/>
      <c r="Q225" s="643"/>
      <c r="R225" s="643"/>
      <c r="S225" s="643"/>
      <c r="T225" s="643"/>
      <c r="U225" s="505"/>
    </row>
    <row r="226" spans="3:21" ht="41.15" customHeight="1" x14ac:dyDescent="0.2">
      <c r="C226" s="200"/>
      <c r="D226" s="643" t="s">
        <v>439</v>
      </c>
      <c r="E226" s="643"/>
      <c r="F226" s="643"/>
      <c r="G226" s="643"/>
      <c r="H226" s="643"/>
      <c r="I226" s="643"/>
      <c r="J226" s="643"/>
      <c r="K226" s="643"/>
      <c r="L226" s="643"/>
      <c r="M226" s="643"/>
      <c r="N226" s="643"/>
      <c r="O226" s="643"/>
      <c r="P226" s="643"/>
      <c r="Q226" s="643"/>
      <c r="R226" s="643"/>
      <c r="S226" s="643"/>
      <c r="T226" s="643"/>
      <c r="U226" s="505"/>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643" t="s">
        <v>274</v>
      </c>
      <c r="F230" s="643"/>
      <c r="G230" s="643"/>
      <c r="H230" s="643"/>
      <c r="I230" s="643"/>
      <c r="J230" s="643"/>
      <c r="K230" s="643"/>
      <c r="L230" s="643"/>
      <c r="M230" s="643"/>
      <c r="N230" s="643"/>
      <c r="O230" s="643"/>
      <c r="P230" s="643"/>
      <c r="Q230" s="643"/>
      <c r="R230" s="643"/>
      <c r="S230" s="643"/>
      <c r="T230" s="643"/>
      <c r="U230" s="505"/>
    </row>
    <row r="231" spans="3:21" ht="30" customHeight="1" x14ac:dyDescent="0.2">
      <c r="C231" s="200"/>
      <c r="D231" s="202" t="s">
        <v>272</v>
      </c>
      <c r="E231" s="643" t="s">
        <v>275</v>
      </c>
      <c r="F231" s="643"/>
      <c r="G231" s="643"/>
      <c r="H231" s="643"/>
      <c r="I231" s="643"/>
      <c r="J231" s="643"/>
      <c r="K231" s="643"/>
      <c r="L231" s="643"/>
      <c r="M231" s="643"/>
      <c r="N231" s="643"/>
      <c r="O231" s="643"/>
      <c r="P231" s="643"/>
      <c r="Q231" s="643"/>
      <c r="R231" s="643"/>
      <c r="S231" s="643"/>
      <c r="T231" s="643"/>
      <c r="U231" s="505"/>
    </row>
    <row r="232" spans="3:21" ht="41.15" customHeight="1" x14ac:dyDescent="0.2">
      <c r="C232" s="200">
        <v>4</v>
      </c>
      <c r="D232" s="643" t="s">
        <v>276</v>
      </c>
      <c r="E232" s="643"/>
      <c r="F232" s="643"/>
      <c r="G232" s="643"/>
      <c r="H232" s="643"/>
      <c r="I232" s="643"/>
      <c r="J232" s="643"/>
      <c r="K232" s="643"/>
      <c r="L232" s="643"/>
      <c r="M232" s="643"/>
      <c r="N232" s="643"/>
      <c r="O232" s="643"/>
      <c r="P232" s="643"/>
      <c r="Q232" s="643"/>
      <c r="R232" s="643"/>
      <c r="S232" s="643"/>
      <c r="T232" s="643"/>
      <c r="U232" s="505"/>
    </row>
    <row r="233" spans="3:21" ht="76.400000000000006" customHeight="1" x14ac:dyDescent="0.2">
      <c r="C233" s="200">
        <v>5</v>
      </c>
      <c r="D233" s="643" t="s">
        <v>406</v>
      </c>
      <c r="E233" s="643"/>
      <c r="F233" s="643"/>
      <c r="G233" s="643"/>
      <c r="H233" s="643"/>
      <c r="I233" s="643"/>
      <c r="J233" s="643"/>
      <c r="K233" s="643"/>
      <c r="L233" s="643"/>
      <c r="M233" s="643"/>
      <c r="N233" s="643"/>
      <c r="O233" s="643"/>
      <c r="P233" s="643"/>
      <c r="Q233" s="643"/>
      <c r="R233" s="643"/>
      <c r="S233" s="643"/>
      <c r="T233" s="643"/>
      <c r="U233" s="505"/>
    </row>
    <row r="234" spans="3:21" ht="41.15" customHeight="1" x14ac:dyDescent="0.2">
      <c r="C234" s="200">
        <v>6</v>
      </c>
      <c r="D234" s="643" t="s">
        <v>277</v>
      </c>
      <c r="E234" s="643"/>
      <c r="F234" s="643"/>
      <c r="G234" s="643"/>
      <c r="H234" s="643"/>
      <c r="I234" s="643"/>
      <c r="J234" s="643"/>
      <c r="K234" s="643"/>
      <c r="L234" s="643"/>
      <c r="M234" s="643"/>
      <c r="N234" s="643"/>
      <c r="O234" s="643"/>
      <c r="P234" s="643"/>
      <c r="Q234" s="643"/>
      <c r="R234" s="643"/>
      <c r="S234" s="643"/>
      <c r="T234" s="643"/>
      <c r="U234" s="505"/>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5"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40"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5"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1021.6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1042.4000000000001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1021.6</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1021.6</v>
      </c>
      <c r="P27" s="700"/>
      <c r="Q27" s="700"/>
      <c r="R27" s="700"/>
      <c r="S27" s="49" t="s">
        <v>38</v>
      </c>
      <c r="T27" s="70"/>
      <c r="U27" s="70"/>
      <c r="X27" s="68" t="s">
        <v>39</v>
      </c>
      <c r="Y27" s="71"/>
      <c r="AG27" s="58"/>
      <c r="AH27" s="58"/>
      <c r="AI27" s="58"/>
      <c r="AJ27" s="58"/>
      <c r="AK27" s="742">
        <f>+AG18+O27</f>
        <v>1021.6</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1021.6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1042.4000000000001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1021.6</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5">
      <c r="B31" s="725" t="s">
        <v>375</v>
      </c>
      <c r="C31" s="676"/>
      <c r="D31" s="676"/>
      <c r="E31" s="677"/>
      <c r="F31" s="711">
        <v>1042.4000000000001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0.9</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0.9</v>
      </c>
      <c r="P27" s="700"/>
      <c r="Q27" s="700"/>
      <c r="R27" s="700"/>
      <c r="S27" s="49" t="s">
        <v>38</v>
      </c>
      <c r="T27" s="70"/>
      <c r="U27" s="70"/>
      <c r="X27" s="68" t="s">
        <v>39</v>
      </c>
      <c r="Y27" s="71"/>
      <c r="AG27" s="58"/>
      <c r="AH27" s="58"/>
      <c r="AI27" s="58"/>
      <c r="AJ27" s="58"/>
      <c r="AK27" s="742">
        <f>+AG18+O27</f>
        <v>0.9</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0.9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0.9</v>
      </c>
      <c r="G30" s="712"/>
      <c r="H30" s="214" t="s">
        <v>198</v>
      </c>
      <c r="L30" s="709"/>
      <c r="O30" s="61"/>
      <c r="Q30" s="699">
        <f>+ROUND(Z28,1)+ROUND(Z29,1)+ROUND(Z30,1)</f>
        <v>0.9</v>
      </c>
      <c r="R30" s="700"/>
      <c r="S30" s="700"/>
      <c r="T30" s="700"/>
      <c r="U30" s="49" t="s">
        <v>16</v>
      </c>
      <c r="X30" s="697" t="s">
        <v>186</v>
      </c>
      <c r="Y30" s="698"/>
      <c r="Z30" s="690"/>
      <c r="AA30" s="691"/>
      <c r="AB30" s="691"/>
      <c r="AC30" s="691"/>
      <c r="AD30" s="691"/>
      <c r="AE30" s="49" t="s">
        <v>13</v>
      </c>
      <c r="AK30" s="651">
        <v>0.9</v>
      </c>
      <c r="AL30" s="652"/>
      <c r="AM30" s="652"/>
      <c r="AN30" s="652"/>
      <c r="AO30" s="57" t="s">
        <v>13</v>
      </c>
      <c r="AR30" s="758"/>
      <c r="AS30" s="755"/>
      <c r="AT30" s="755"/>
      <c r="AU30" s="756"/>
    </row>
    <row r="31" spans="2:48" ht="27" customHeight="1" thickTop="1" thickBot="1" x14ac:dyDescent="0.25">
      <c r="B31" s="725" t="s">
        <v>375</v>
      </c>
      <c r="C31" s="676"/>
      <c r="D31" s="676"/>
      <c r="E31" s="677"/>
      <c r="F31" s="711">
        <v>0.9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7"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4"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37.1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37.9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37.1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37.1</v>
      </c>
      <c r="P27" s="700"/>
      <c r="Q27" s="700"/>
      <c r="R27" s="700"/>
      <c r="S27" s="49" t="s">
        <v>38</v>
      </c>
      <c r="T27" s="70"/>
      <c r="U27" s="70"/>
      <c r="X27" s="68" t="s">
        <v>39</v>
      </c>
      <c r="Y27" s="71"/>
      <c r="AG27" s="58"/>
      <c r="AH27" s="58"/>
      <c r="AI27" s="58"/>
      <c r="AJ27" s="58"/>
      <c r="AK27" s="742">
        <f>+AG18+O27</f>
        <v>37.1</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37.1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37.9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37.9</v>
      </c>
      <c r="G30" s="712"/>
      <c r="H30" s="214" t="s">
        <v>198</v>
      </c>
      <c r="L30" s="709"/>
      <c r="O30" s="61"/>
      <c r="Q30" s="699">
        <f>+ROUND(Z28,1)+ROUND(Z29,1)+ROUND(Z30,1)</f>
        <v>37.1</v>
      </c>
      <c r="R30" s="700"/>
      <c r="S30" s="700"/>
      <c r="T30" s="700"/>
      <c r="U30" s="49" t="s">
        <v>16</v>
      </c>
      <c r="X30" s="697" t="s">
        <v>186</v>
      </c>
      <c r="Y30" s="698"/>
      <c r="Z30" s="690"/>
      <c r="AA30" s="691"/>
      <c r="AB30" s="691"/>
      <c r="AC30" s="691"/>
      <c r="AD30" s="691"/>
      <c r="AE30" s="49" t="s">
        <v>13</v>
      </c>
      <c r="AK30" s="651">
        <v>37.1</v>
      </c>
      <c r="AL30" s="652"/>
      <c r="AM30" s="652"/>
      <c r="AN30" s="652"/>
      <c r="AO30" s="57" t="s">
        <v>13</v>
      </c>
      <c r="AR30" s="758"/>
      <c r="AS30" s="755"/>
      <c r="AT30" s="755"/>
      <c r="AU30" s="756"/>
    </row>
    <row r="31" spans="2:48" ht="27" customHeight="1" thickTop="1" thickBot="1" x14ac:dyDescent="0.25">
      <c r="B31" s="725" t="s">
        <v>375</v>
      </c>
      <c r="C31" s="676"/>
      <c r="D31" s="676"/>
      <c r="E31" s="677"/>
      <c r="F31" s="711">
        <v>37.9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4"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4"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28.5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29.1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28.5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28.5</v>
      </c>
      <c r="P27" s="700"/>
      <c r="Q27" s="700"/>
      <c r="R27" s="700"/>
      <c r="S27" s="49" t="s">
        <v>38</v>
      </c>
      <c r="T27" s="70"/>
      <c r="U27" s="70"/>
      <c r="X27" s="68" t="s">
        <v>39</v>
      </c>
      <c r="Y27" s="71"/>
      <c r="AG27" s="58"/>
      <c r="AH27" s="58"/>
      <c r="AI27" s="58"/>
      <c r="AJ27" s="58"/>
      <c r="AK27" s="742">
        <f>+AG18+O27</f>
        <v>28.5</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28.5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29.1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29.1</v>
      </c>
      <c r="G30" s="712"/>
      <c r="H30" s="214" t="s">
        <v>198</v>
      </c>
      <c r="L30" s="709"/>
      <c r="O30" s="61"/>
      <c r="Q30" s="699">
        <f>+ROUND(Z28,1)+ROUND(Z29,1)+ROUND(Z30,1)</f>
        <v>28.5</v>
      </c>
      <c r="R30" s="700"/>
      <c r="S30" s="700"/>
      <c r="T30" s="700"/>
      <c r="U30" s="49" t="s">
        <v>16</v>
      </c>
      <c r="X30" s="697" t="s">
        <v>186</v>
      </c>
      <c r="Y30" s="698"/>
      <c r="Z30" s="690"/>
      <c r="AA30" s="691"/>
      <c r="AB30" s="691"/>
      <c r="AC30" s="691"/>
      <c r="AD30" s="691"/>
      <c r="AE30" s="49" t="s">
        <v>13</v>
      </c>
      <c r="AK30" s="651">
        <v>28.5</v>
      </c>
      <c r="AL30" s="652"/>
      <c r="AM30" s="652"/>
      <c r="AN30" s="652"/>
      <c r="AO30" s="57" t="s">
        <v>13</v>
      </c>
      <c r="AR30" s="758"/>
      <c r="AS30" s="755"/>
      <c r="AT30" s="755"/>
      <c r="AU30" s="756"/>
    </row>
    <row r="31" spans="2:48" ht="27" customHeight="1" thickTop="1" thickBot="1" x14ac:dyDescent="0.25">
      <c r="B31" s="725" t="s">
        <v>375</v>
      </c>
      <c r="C31" s="676"/>
      <c r="D31" s="676"/>
      <c r="E31" s="677"/>
      <c r="F31" s="711">
        <v>29.1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59" width="9" style="45" customWidth="1"/>
    <col min="60" max="16384" width="9" style="45"/>
  </cols>
  <sheetData>
    <row r="1" spans="2:48" ht="27" customHeight="1" x14ac:dyDescent="0.2">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4"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飛島建設株式会社　首都圏エリア</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4"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4"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102.4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5">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104.5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102.4</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102.4</v>
      </c>
      <c r="P27" s="700"/>
      <c r="Q27" s="700"/>
      <c r="R27" s="700"/>
      <c r="S27" s="49" t="s">
        <v>38</v>
      </c>
      <c r="T27" s="70"/>
      <c r="U27" s="70"/>
      <c r="X27" s="68" t="s">
        <v>39</v>
      </c>
      <c r="Y27" s="71"/>
      <c r="AG27" s="58"/>
      <c r="AH27" s="58"/>
      <c r="AI27" s="58"/>
      <c r="AJ27" s="58"/>
      <c r="AK27" s="742">
        <f>+AG18+O27</f>
        <v>102.4</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102.4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104.5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103.2</v>
      </c>
      <c r="G30" s="712"/>
      <c r="H30" s="214" t="s">
        <v>198</v>
      </c>
      <c r="L30" s="709"/>
      <c r="O30" s="61"/>
      <c r="Q30" s="699">
        <f>+ROUND(Z28,1)+ROUND(Z29,1)+ROUND(Z30,1)</f>
        <v>102.4</v>
      </c>
      <c r="R30" s="700"/>
      <c r="S30" s="700"/>
      <c r="T30" s="700"/>
      <c r="U30" s="49" t="s">
        <v>16</v>
      </c>
      <c r="X30" s="697" t="s">
        <v>186</v>
      </c>
      <c r="Y30" s="698"/>
      <c r="Z30" s="690"/>
      <c r="AA30" s="691"/>
      <c r="AB30" s="691"/>
      <c r="AC30" s="691"/>
      <c r="AD30" s="691"/>
      <c r="AE30" s="49" t="s">
        <v>13</v>
      </c>
      <c r="AK30" s="651">
        <v>101.1</v>
      </c>
      <c r="AL30" s="652"/>
      <c r="AM30" s="652"/>
      <c r="AN30" s="652"/>
      <c r="AO30" s="57" t="s">
        <v>13</v>
      </c>
      <c r="AR30" s="758"/>
      <c r="AS30" s="755"/>
      <c r="AT30" s="755"/>
      <c r="AU30" s="756"/>
    </row>
    <row r="31" spans="2:48" ht="27" customHeight="1" thickTop="1" thickBot="1" x14ac:dyDescent="0.25">
      <c r="B31" s="725" t="s">
        <v>375</v>
      </c>
      <c r="C31" s="676"/>
      <c r="D31" s="676"/>
      <c r="E31" s="677"/>
      <c r="F31" s="711">
        <v>104.5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