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F15BC8BB-B9E3-477D-87DF-E10E46DDD651}" xr6:coauthVersionLast="47" xr6:coauthVersionMax="47" xr10:uidLastSave="{00000000-0000-0000-0000-000000000000}"/>
  <bookViews>
    <workbookView xWindow="20370" yWindow="-120" windowWidth="29040" windowHeight="1599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4"/>
  <c r="H49" i="94"/>
  <c r="H36" i="78"/>
  <c r="H37" i="78"/>
  <c r="H24" i="78"/>
  <c r="H31" i="2"/>
  <c r="Q36" i="94"/>
  <c r="G36" i="94"/>
  <c r="G35" i="94" s="1"/>
  <c r="H31" i="88"/>
  <c r="AL27" i="80"/>
  <c r="V47"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<sst xmlns="http://schemas.openxmlformats.org/spreadsheetml/2006/main" count="3303" uniqueCount="472">
  <si>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</si>
  <si>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</si>
  <si>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</si>
  <si>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</si>
  <si>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</si>
  <si>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</si>
  <si>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</si>
  <si>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</si>
  <si>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</si>
  <si>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</si>
  <si>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</si>
  <si>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</si>
  <si>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</si>
  <si>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</si>
  <si>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</si>
  <si>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</si>
  <si>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</si>
  <si>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</si>
  <si>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</si>
  <si>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</si>
  <si>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</si>
  <si>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</si>
  <si>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</si>
  <si>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</si>
  <si>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</si>
  <si>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</si>
  <si>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</si>
  <si>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</si>
  <si>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</si>
  <si>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</si>
  <si>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</si>
  <si>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</si>
  <si>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</si>
  <si>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</si>
  <si>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</si>
  <si>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</si>
  <si>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</si>
  <si>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</si>
  <si>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</si>
  <si>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</si>
  <si>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</si>
  <si>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</si>
  <si>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</si>
  <si>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</si>
  <si>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</si>
  <si>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</si>
  <si>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</si>
  <si>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</si>
  <si>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</si>
  <si>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</si>
  <si>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</si>
  <si>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</si>
  <si>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</si>
  <si>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</si>
  <si>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</si>
  <si>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</si>
  <si>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</si>
  <si>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</si>
  <si>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</si>
  <si>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</si>
  <si>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</si>
  <si>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</si>
  <si>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</si>
  <si>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</si>
  <si>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</si>
  <si>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</si>
  <si>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</si>
  <si>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</si>
  <si>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</si>
  <si>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</si>
  <si>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</si>
  <si>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</si>
  <si>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</si>
  <si>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</si>
  <si>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</si>
  <si>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</si>
  <si>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</si>
  <si>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</si>
  <si>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</si>
  <si>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</si>
  <si>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</si>
  <si>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</si>
  <si>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</si>
  <si>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</si>
  <si>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</si>
  <si>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</si>
  <si>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</si>
  <si>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</si>
  <si>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</si>
  <si>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</si>
  <si>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</si>
  <si>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</si>
  <si>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</si>
  <si>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</si>
  <si>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</si>
  <si>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</si>
  <si>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</si>
  <si>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</si>
  <si>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</si>
  <si>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</si>
  <si>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</si>
  <si>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</si>
  <si>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</si>
  <si>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</si>
  <si>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</si>
  <si>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</si>
  <si>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</si>
  <si>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</si>
  <si>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</si>
  <si>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</si>
  <si>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</si>
  <si>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</si>
  <si>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</si>
  <si>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</si>
  <si>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</si>
  <si>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</si>
  <si>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</si>
  <si>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</si>
  <si>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</si>
  <si>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</si>
  <si>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</si>
  <si>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</si>
  <si>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</si>
  <si>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</si>
  <si>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</si>
  <si>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</si>
  <si>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</si>
  <si>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</si>
  <si>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</si>
  <si>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</si>
  <si>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</si>
  <si>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</si>
  <si>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</si>
  <si>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</si>
  <si>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</si>
  <si>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</si>
  <si>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</si>
  <si>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</si>
  <si>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</si>
  <si>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</si>
  <si>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</si>
  <si>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</si>
  <si>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</si>
  <si>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</si>
  <si>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</si>
  <si>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</si>
  <si>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</si>
  <si>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</si>
  <si>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</si>
  <si>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</si>
  <si>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</si>
  <si>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</si>
  <si>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</si>
  <si>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</si>
  <si>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</si>
  <si>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</si>
  <si>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</si>
  <si>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</si>
  <si>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</si>
  <si>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</si>
  <si>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</si>
  <si>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</si>
  <si>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</si>
  <si>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</si>
  <si>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</si>
  <si>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</si>
  <si>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</si>
  <si>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</si>
  <si>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</si>
  <si>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</si>
  <si>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</si>
  <si>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</si>
  <si>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</si>
  <si>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</si>
  <si>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</si>
  <si>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</si>
  <si>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</si>
  <si>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</si>
  <si>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</si>
  <si>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</si>
  <si>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</si>
  <si>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</si>
  <si>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</si>
  <si>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</si>
  <si>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</si>
  <si>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</si>
  <si>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</si>
  <si>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</si>
  <si>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</si>
  <si>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</si>
  <si>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</si>
  <si>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</si>
  <si>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</si>
  <si>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</si>
  <si>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</si>
  <si>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</si>
  <si>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</si>
  <si>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</si>
  <si>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</si>
  <si>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</si>
  <si>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</si>
  <si>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</si>
  <si>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</si>
  <si>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</si>
  <si>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</si>
  <si>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</si>
  <si>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</si>
  <si>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</si>
  <si>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</si>
  <si>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</si>
  <si>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</si>
  <si>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</si>
  <si>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</si>
  <si>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</si>
  <si>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</si>
  <si>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</si>
  <si>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</si>
  <si>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</si>
  <si>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</si>
  <si>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</si>
  <si>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</si>
  <si>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</si>
  <si>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</si>
  <si>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</si>
  <si>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</si>
  <si>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</si>
  <si>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</si>
  <si>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</si>
  <si>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</si>
  <si>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</si>
  <si>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</si>
  <si>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</si>
  <si>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</si>
  <si>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</si>
  <si>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</si>
  <si>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</si>
  <si>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</si>
  <si>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</si>
  <si>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</si>
  <si>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</si>
  <si>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</si>
  <si>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</si>
  <si>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</si>
  <si>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</si>
  <si>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</si>
  <si>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</si>
  <si>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</si>
  <si>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</si>
  <si>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</si>
  <si>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</si>
  <si>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</si>
  <si>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</si>
  <si>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</si>
  <si>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</si>
  <si>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</si>
  <si>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</si>
  <si>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</si>
  <si>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</si>
  <si>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</si>
  <si>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</si>
  <si>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</si>
  <si>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</si>
  <si>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</si>
  <si>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</si>
  <si>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</si>
  <si>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</si>
  <si>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</si>
  <si>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</si>
  <si>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</si>
  <si>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</si>
  <si>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</si>
  <si>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</si>
  <si>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</si>
  <si>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</si>
  <si>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</si>
  <si>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</si>
  <si>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</si>
  <si>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</si>
  <si>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</si>
  <si>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</si>
  <si>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</si>
  <si>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</si>
  <si>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</si>
  <si>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</si>
  <si>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</si>
  <si>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</si>
  <si>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</si>
  <si>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</si>
  <si>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</si>
  <si>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</si>
  <si>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</si>
  <si>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</si>
  <si>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</si>
  <si>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</si>
  <si>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</si>
  <si>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</si>
  <si>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</si>
  <si>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</si>
  <si>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</si>
  <si>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</si>
  <si>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</si>
  <si>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</si>
  <si>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</si>
  <si>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</si>
  <si>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</si>
  <si>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</si>
  <si>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</si>
  <si>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</si>
  <si>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</si>
  <si>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</si>
  <si>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</si>
  <si>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</si>
  <si>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</si>
  <si>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</si>
  <si>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</si>
  <si>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</si>
  <si>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</si>
  <si>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</si>
  <si>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</si>
  <si>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</si>
  <si>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</si>
  <si>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</si>
  <si>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</si>
  <si>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</si>
  <si>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</si>
  <si>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</si>
  <si>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</si>
  <si>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</si>
  <si>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</si>
  <si>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</si>
  <si>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</si>
  <si>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</si>
  <si>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</si>
  <si>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</si>
  <si>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</si>
  <si>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</si>
  <si>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</si>
  <si>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</si>
  <si>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</si>
  <si>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</si>
  <si>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</si>
  <si>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</si>
  <si>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</si>
  <si>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</si>
  <si>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</si>
  <si>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</si>
  <si>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</si>
  <si>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</si>
  <si>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</si>
  <si>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</si>
  <si>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</si>
  <si>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</si>
  <si>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</si>
  <si>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</si>
  <si>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</si>
  <si>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</si>
  <si>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</si>
  <si>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</si>
  <si>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</si>
  <si>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</si>
  <si>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</si>
  <si>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</si>
  <si>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</si>
  <si>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</si>
  <si>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</si>
  <si>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</si>
  <si>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</si>
  <si>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</si>
  <si>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</si>
  <si>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</si>
  <si>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</si>
  <si>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</si>
  <si>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</si>
  <si>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</si>
  <si>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</si>
  <si>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</si>
  <si>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</si>
  <si>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</si>
  <si>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</si>
  <si>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</si>
  <si>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</si>
  <si>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</si>
  <si>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</si>
  <si>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</si>
  <si>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</si>
  <si>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</si>
  <si>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</si>
  <si>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</si>
  <si>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</si>
  <si>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</si>
  <si>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</si>
  <si>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</si>
  <si>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</si>
  <si>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</si>
  <si>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</si>
  <si>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</si>
  <si>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</si>
  <si>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</si>
  <si>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</si>
  <si>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</si>
  <si>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</si>
  <si>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</si>
  <si>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</si>
  <si>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</si>
  <si>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</si>
  <si>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</si>
  <si>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</si>
  <si>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</si>
  <si>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</si>
  <si>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</si>
  <si>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</si>
  <si>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</si>
  <si>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</si>
  <si>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</si>
  <si>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</si>
  <si>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</si>
  <si>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</si>
  <si>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</si>
  <si>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</si>
  <si>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</si>
  <si>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</si>
  <si>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</si>
  <si>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</si>
  <si>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</si>
  <si>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</si>
  <si>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</si>
  <si>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</si>
  <si>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</si>
  <si>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</si>
  <si>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</si>
  <si>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</si>
  <si>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</si>
  <si>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</si>
  <si>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</si>
  <si>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</si>
  <si>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</si>
  <si>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</si>
  <si>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</si>
  <si>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</si>
  <si>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</si>
  <si>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</si>
  <si>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</si>
  <si>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</si>
  <si>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</si>
  <si>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</si>
  <si>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</si>
  <si>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</si>
  <si>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</si>
  <si>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</si>
  <si>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</si>
  <si>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</si>
  <si>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</si>
  <si>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</si>
  <si>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</si>
  <si>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</si>
  <si>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</si>
  <si>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</si>
  <si>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</si>
  <si>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</si>
  <si>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</si>
  <si>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</si>
  <si>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</si>
  <si>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</si>
  <si>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6月    18日</t>
    <phoneticPr fontId="3"/>
  </si>
  <si>
    <t>東京都品川区大崎1-6-3</t>
  </si>
  <si>
    <t>株式会社　新井組東京支店
執行役員支店長　　森谷　敏朗</t>
  </si>
  <si>
    <t>市内各工事現場</t>
  </si>
  <si>
    <t>市内各所（青葉区、鶴見区、栄区）</t>
  </si>
  <si>
    <t>03-6275-3320</t>
  </si>
  <si>
    <t>横浜市長</t>
  </si>
  <si>
    <t>建設および土木工事一切の設計、施工、請負および監理</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</si>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</sst>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41" zoomScaleNormal="100" zoomScaleSheetLayoutView="100" workbookViewId="0">
      <selection activeCell="Q54" sqref="Q54"/>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471</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463</v>
      </c>
      <c r="M34" s="501"/>
      <c r="N34" s="501"/>
      <c r="O34" s="502"/>
      <c r="Q34" s="20"/>
      <c r="R34" s="20"/>
      <c r="S34" s="20"/>
    </row>
    <row r="35" spans="1:19" ht="11.25" customHeight="1">
      <c r="C35" s="78"/>
      <c r="O35" s="80"/>
      <c r="Q35" s="20"/>
      <c r="R35" s="20"/>
      <c r="S35" s="20"/>
    </row>
    <row r="36" spans="1:19" ht="13.5">
      <c r="C36" s="468" t="s">
        <v>469</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468</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466</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2294</v>
      </c>
      <c r="N48" s="507"/>
      <c r="O48" s="508"/>
    </row>
    <row r="49" spans="3:21" ht="18" customHeight="1">
      <c r="C49" s="457" t="s">
        <v>11</v>
      </c>
      <c r="D49" s="489"/>
      <c r="E49" s="490"/>
      <c r="F49" s="476" t="s">
        <v>467</v>
      </c>
      <c r="G49" s="477"/>
      <c r="H49" s="477"/>
      <c r="I49" s="477"/>
      <c r="J49" s="477"/>
      <c r="K49" s="477"/>
      <c r="L49" s="126" t="s">
        <v>172</v>
      </c>
      <c r="M49" s="386"/>
      <c r="N49" s="509"/>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470</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1585</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114</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259</v>
      </c>
      <c r="I63" s="240" t="s">
        <v>4</v>
      </c>
      <c r="J63" s="525" t="s">
        <v>324</v>
      </c>
      <c r="K63" s="526"/>
      <c r="L63" s="527"/>
      <c r="M63" s="523">
        <f>+別紙!AA14</f>
        <v>259</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64</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259</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市内各工事現場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市内各工事現場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市内各工事現場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市内各工事現場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4"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市内各工事現場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1.1000000000000001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v>
      </c>
      <c r="E24" s="584"/>
      <c r="F24" s="584"/>
      <c r="G24" s="194" t="s">
        <v>198</v>
      </c>
      <c r="H24" s="573">
        <f>+F12</f>
        <v>1.1000000000000001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1.1000000000000001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1.1000000000000001</v>
      </c>
      <c r="Q27" s="633"/>
      <c r="R27" s="633"/>
      <c r="S27" s="633"/>
      <c r="T27" s="44" t="s">
        <v>38</v>
      </c>
      <c r="U27" s="64"/>
      <c r="V27" s="64"/>
      <c r="Y27" s="62" t="s">
        <v>39</v>
      </c>
      <c r="Z27" s="65"/>
      <c r="AH27" s="53"/>
      <c r="AI27" s="53"/>
      <c r="AJ27" s="53"/>
      <c r="AK27" s="53"/>
      <c r="AL27" s="603">
        <f>+AH18+P27</f>
        <v>1.1000000000000001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1.1000000000000001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v>
      </c>
      <c r="E29" s="584"/>
      <c r="F29" s="584"/>
      <c r="G29" s="194" t="s">
        <v>198</v>
      </c>
      <c r="H29" s="573">
        <f>+AL27</f>
        <v>1.1000000000000001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v>
      </c>
      <c r="E30" s="584"/>
      <c r="F30" s="584"/>
      <c r="G30" s="194" t="s">
        <v>198</v>
      </c>
      <c r="H30" s="573">
        <f>+AL30</f>
        <v>1.1000000000000001</v>
      </c>
      <c r="I30" s="574"/>
      <c r="J30" s="194" t="s">
        <v>198</v>
      </c>
      <c r="M30" s="582"/>
      <c r="P30" s="56"/>
      <c r="R30" s="587">
        <f>+ROUND(AA28,1)+ROUND(AA29,1)+ROUND(AA30,1)</f>
        <v>1.1000000000000001</v>
      </c>
      <c r="S30" s="633"/>
      <c r="T30" s="633"/>
      <c r="U30" s="633"/>
      <c r="V30" s="44" t="s">
        <v>16</v>
      </c>
      <c r="Y30" s="588" t="s">
        <v>186</v>
      </c>
      <c r="Z30" s="589"/>
      <c r="AA30" s="629"/>
      <c r="AB30" s="630"/>
      <c r="AC30" s="630"/>
      <c r="AD30" s="630"/>
      <c r="AE30" s="630"/>
      <c r="AF30" s="44" t="s">
        <v>13</v>
      </c>
      <c r="AL30" s="606">
        <v>1.1000000000000001</v>
      </c>
      <c r="AM30" s="607"/>
      <c r="AN30" s="607"/>
      <c r="AO30" s="607"/>
      <c r="AP30" s="52" t="s">
        <v>13</v>
      </c>
      <c r="AS30" s="625"/>
      <c r="AT30" s="622"/>
      <c r="AU30" s="622"/>
      <c r="AV30" s="623"/>
      <c r="AW30" s="405"/>
    </row>
    <row r="31" spans="2:49" ht="27" customHeight="1" thickTop="1" thickBot="1">
      <c r="B31" s="560" t="s">
        <v>226</v>
      </c>
      <c r="C31" s="561"/>
      <c r="D31" s="584">
        <v>1</v>
      </c>
      <c r="E31" s="584"/>
      <c r="F31" s="584"/>
      <c r="G31" s="194" t="s">
        <v>198</v>
      </c>
      <c r="H31" s="573">
        <f>+AS24</f>
        <v>1.1000000000000001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2"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市内各工事現場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v>
      </c>
      <c r="E24" s="584"/>
      <c r="F24" s="584"/>
      <c r="G24" s="194" t="s">
        <v>198</v>
      </c>
      <c r="H24" s="573">
        <f>+F12</f>
        <v>3.5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3.5</v>
      </c>
      <c r="Q27" s="633"/>
      <c r="R27" s="633"/>
      <c r="S27" s="633"/>
      <c r="T27" s="44" t="s">
        <v>38</v>
      </c>
      <c r="U27" s="64"/>
      <c r="V27" s="64"/>
      <c r="Y27" s="62" t="s">
        <v>39</v>
      </c>
      <c r="Z27" s="65"/>
      <c r="AH27" s="53"/>
      <c r="AI27" s="53"/>
      <c r="AJ27" s="53"/>
      <c r="AK27" s="53"/>
      <c r="AL27" s="603">
        <f>+AH18+P27</f>
        <v>3.5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v>
      </c>
      <c r="E29" s="584"/>
      <c r="F29" s="584"/>
      <c r="G29" s="194" t="s">
        <v>198</v>
      </c>
      <c r="H29" s="573">
        <f>+AL27</f>
        <v>3.5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3</v>
      </c>
      <c r="E30" s="584"/>
      <c r="F30" s="584"/>
      <c r="G30" s="194" t="s">
        <v>198</v>
      </c>
      <c r="H30" s="573">
        <f>+AL30</f>
        <v>0</v>
      </c>
      <c r="I30" s="574"/>
      <c r="J30" s="194" t="s">
        <v>198</v>
      </c>
      <c r="M30" s="582"/>
      <c r="P30" s="56"/>
      <c r="R30" s="587">
        <f>+ROUND(AA28,1)+ROUND(AA29,1)+ROUND(AA30,1)</f>
        <v>3.5</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3</v>
      </c>
      <c r="E31" s="584"/>
      <c r="F31" s="584"/>
      <c r="G31" s="194" t="s">
        <v>198</v>
      </c>
      <c r="H31" s="573">
        <f>+AS24</f>
        <v>3.5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市内各工事現場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6"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市内各工事現場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1430.8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100</v>
      </c>
      <c r="E24" s="584"/>
      <c r="F24" s="584"/>
      <c r="G24" s="194" t="s">
        <v>198</v>
      </c>
      <c r="H24" s="573">
        <f>+F12</f>
        <v>1430.8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1430.8</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1430.8</v>
      </c>
      <c r="Q27" s="633"/>
      <c r="R27" s="633"/>
      <c r="S27" s="633"/>
      <c r="T27" s="44" t="s">
        <v>38</v>
      </c>
      <c r="U27" s="64"/>
      <c r="V27" s="64"/>
      <c r="Y27" s="62" t="s">
        <v>39</v>
      </c>
      <c r="Z27" s="65"/>
      <c r="AH27" s="53"/>
      <c r="AI27" s="53"/>
      <c r="AJ27" s="53"/>
      <c r="AK27" s="53"/>
      <c r="AL27" s="603">
        <f>+AH18+P27</f>
        <v>1430.8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1430.8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100</v>
      </c>
      <c r="E29" s="584"/>
      <c r="F29" s="584"/>
      <c r="G29" s="194" t="s">
        <v>198</v>
      </c>
      <c r="H29" s="573">
        <f>+AL27</f>
        <v>1430.8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5</v>
      </c>
      <c r="E30" s="584"/>
      <c r="F30" s="584"/>
      <c r="G30" s="194" t="s">
        <v>198</v>
      </c>
      <c r="H30" s="573">
        <f>+AL30</f>
        <v>220.3</v>
      </c>
      <c r="I30" s="574"/>
      <c r="J30" s="194" t="s">
        <v>198</v>
      </c>
      <c r="M30" s="582"/>
      <c r="P30" s="56"/>
      <c r="R30" s="587">
        <f>+ROUND(AA28,1)+ROUND(AA29,1)+ROUND(AA30,1)</f>
        <v>1430.8</v>
      </c>
      <c r="S30" s="633"/>
      <c r="T30" s="633"/>
      <c r="U30" s="633"/>
      <c r="V30" s="44" t="s">
        <v>16</v>
      </c>
      <c r="Y30" s="588" t="s">
        <v>186</v>
      </c>
      <c r="Z30" s="589"/>
      <c r="AA30" s="629"/>
      <c r="AB30" s="630"/>
      <c r="AC30" s="630"/>
      <c r="AD30" s="630"/>
      <c r="AE30" s="630"/>
      <c r="AF30" s="44" t="s">
        <v>13</v>
      </c>
      <c r="AL30" s="606">
        <v>220.3</v>
      </c>
      <c r="AM30" s="607"/>
      <c r="AN30" s="607"/>
      <c r="AO30" s="607"/>
      <c r="AP30" s="52" t="s">
        <v>13</v>
      </c>
      <c r="AS30" s="625"/>
      <c r="AT30" s="622"/>
      <c r="AU30" s="622"/>
      <c r="AV30" s="623"/>
      <c r="AW30" s="405"/>
    </row>
    <row r="31" spans="2:49" ht="27" customHeight="1" thickTop="1" thickBot="1">
      <c r="B31" s="560" t="s">
        <v>226</v>
      </c>
      <c r="C31" s="561"/>
      <c r="D31" s="584">
        <v>100</v>
      </c>
      <c r="E31" s="584"/>
      <c r="F31" s="584"/>
      <c r="G31" s="194" t="s">
        <v>198</v>
      </c>
      <c r="H31" s="573">
        <f>+AS24</f>
        <v>1430.8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市内各工事現場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市内各工事現場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市内各工事現場</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市内各工事現場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6"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市内各工事現場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14.7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20</v>
      </c>
      <c r="E24" s="584"/>
      <c r="F24" s="584"/>
      <c r="G24" s="194" t="s">
        <v>198</v>
      </c>
      <c r="H24" s="573">
        <f>+F12</f>
        <v>14.7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14.7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14.7</v>
      </c>
      <c r="Q27" s="633"/>
      <c r="R27" s="633"/>
      <c r="S27" s="633"/>
      <c r="T27" s="44" t="s">
        <v>38</v>
      </c>
      <c r="U27" s="64"/>
      <c r="V27" s="64"/>
      <c r="Y27" s="62" t="s">
        <v>39</v>
      </c>
      <c r="Z27" s="65"/>
      <c r="AH27" s="53"/>
      <c r="AI27" s="53"/>
      <c r="AJ27" s="53"/>
      <c r="AK27" s="53"/>
      <c r="AL27" s="603">
        <f>+AH18+P27</f>
        <v>14.7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14.7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20</v>
      </c>
      <c r="E29" s="584"/>
      <c r="F29" s="584"/>
      <c r="G29" s="194" t="s">
        <v>198</v>
      </c>
      <c r="H29" s="573">
        <f>+AL27</f>
        <v>14.7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20</v>
      </c>
      <c r="E30" s="584"/>
      <c r="F30" s="584"/>
      <c r="G30" s="194" t="s">
        <v>198</v>
      </c>
      <c r="H30" s="573">
        <f>+AL30</f>
        <v>14.7</v>
      </c>
      <c r="I30" s="574"/>
      <c r="J30" s="194" t="s">
        <v>198</v>
      </c>
      <c r="M30" s="582"/>
      <c r="P30" s="56"/>
      <c r="R30" s="587">
        <f>+ROUND(AA28,1)+ROUND(AA29,1)+ROUND(AA30,1)</f>
        <v>14.7</v>
      </c>
      <c r="S30" s="633"/>
      <c r="T30" s="633"/>
      <c r="U30" s="633"/>
      <c r="V30" s="44" t="s">
        <v>16</v>
      </c>
      <c r="Y30" s="588" t="s">
        <v>186</v>
      </c>
      <c r="Z30" s="589"/>
      <c r="AA30" s="629"/>
      <c r="AB30" s="630"/>
      <c r="AC30" s="630"/>
      <c r="AD30" s="630"/>
      <c r="AE30" s="630"/>
      <c r="AF30" s="44" t="s">
        <v>13</v>
      </c>
      <c r="AL30" s="606">
        <v>14.7</v>
      </c>
      <c r="AM30" s="607"/>
      <c r="AN30" s="607"/>
      <c r="AO30" s="607"/>
      <c r="AP30" s="52" t="s">
        <v>13</v>
      </c>
      <c r="AS30" s="625"/>
      <c r="AT30" s="622"/>
      <c r="AU30" s="622"/>
      <c r="AV30" s="623"/>
      <c r="AW30" s="405"/>
    </row>
    <row r="31" spans="2:49" ht="27" customHeight="1" thickTop="1" thickBot="1">
      <c r="B31" s="560" t="s">
        <v>226</v>
      </c>
      <c r="C31" s="561"/>
      <c r="D31" s="584">
        <v>20</v>
      </c>
      <c r="E31" s="584"/>
      <c r="F31" s="584"/>
      <c r="G31" s="194" t="s">
        <v>198</v>
      </c>
      <c r="H31" s="573">
        <f>+AS24</f>
        <v>14.7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市内各工事現場</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100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25</v>
      </c>
      <c r="M9" s="319">
        <f>IF(OR(ｷ.紙くず!D24&gt;0,ｷ.紙くず!D24&lt;0),ｷ.紙くず!D24,IF(M$19&gt;0,"0",0))</f>
        <v>5</v>
      </c>
      <c r="N9" s="319">
        <f>IF(OR(ｸ.木くず!D24&gt;0,ｸ.木くず!D24&lt;0),ｸ.木くず!D24,IF(N$19&gt;0,"0",0))</f>
        <v>5</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v>
      </c>
      <c r="T9" s="319">
        <f>IF(OR(ｾ.ｶﾞﾗｽ･ｺﾝｸﾘ･陶磁器くず!D24&gt;0,ｾ.ｶﾞﾗｽ･ｺﾝｸﾘ･陶磁器くず!D24&lt;0),ｾ.ｶﾞﾗｽ･ｺﾝｸﾘ･陶磁器くず!D24,IF(T$19&gt;0,"0",0))</f>
        <v>3</v>
      </c>
      <c r="U9" s="319">
        <f>IF(OR(ｿ.鉱さい!D24&gt;0,ｿ.鉱さい!D24&lt;0),ｿ.鉱さい!D24,IF(U$19&gt;0,"0",0))</f>
        <v>0</v>
      </c>
      <c r="V9" s="319">
        <f>IF(OR(ﾀ.がれき類!D24&gt;0,ﾀ.がれき類!D24&lt;0),ﾀ.がれき類!D24,IF(V$19&gt;0,"0",0))</f>
        <v>100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20</v>
      </c>
      <c r="AA9" s="321">
        <f>IF(SUM(G9:Z9)&gt;0,SUM(G9:Z9),IF(AA$19&gt;0,"0",0))</f>
        <v>259</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100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25</v>
      </c>
      <c r="M14" s="325">
        <f>IF(OR(ｷ.紙くず!D29&gt;0,ｷ.紙くず!D29&lt;0),ｷ.紙くず!D29,IF(M$19&gt;0,"0",0))</f>
        <v>5</v>
      </c>
      <c r="N14" s="325">
        <f>IF(OR(ｸ.木くず!D29&gt;0,ｸ.木くず!D29&lt;0),ｸ.木くず!D29,IF(N$19&gt;0,"0",0))</f>
        <v>5</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v>
      </c>
      <c r="T14" s="325">
        <f>IF(OR(ｾ.ｶﾞﾗｽ･ｺﾝｸﾘ･陶磁器くず!D29&gt;0,ｾ.ｶﾞﾗｽ･ｺﾝｸﾘ･陶磁器くず!D29&lt;0),ｾ.ｶﾞﾗｽ･ｺﾝｸﾘ･陶磁器くず!D29,IF(T$19&gt;0,"0",0))</f>
        <v>3</v>
      </c>
      <c r="U14" s="325">
        <f>IF(OR(ｿ.鉱さい!D29&gt;0,ｿ.鉱さい!D29&lt;0),ｿ.鉱さい!D29,IF(U$19&gt;0,"0",0))</f>
        <v>0</v>
      </c>
      <c r="V14" s="325">
        <f>IF(OR(ﾀ.がれき類!D29&gt;0,ﾀ.がれき類!D29&lt;0),ﾀ.がれき類!D29,IF(V$19&gt;0,"0",0))</f>
        <v>100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20</v>
      </c>
      <c r="AA14" s="327">
        <f t="shared" si="0"/>
        <v>259</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25</v>
      </c>
      <c r="M15" s="325">
        <f>IF(OR(ｷ.紙くず!D30&gt;0,ｷ.紙くず!D30&lt;0),ｷ.紙くず!D30,IF(M$19&gt;0,"0",0))</f>
        <v>5</v>
      </c>
      <c r="N15" s="325">
        <f>IF(OR(ｸ.木くず!D30&gt;0,ｸ.木くず!D30&lt;0),ｸ.木くず!D30,IF(N$19&gt;0,"0",0))</f>
        <v>5</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1</v>
      </c>
      <c r="T15" s="325">
        <f>IF(OR(ｾ.ｶﾞﾗｽ･ｺﾝｸﾘ･陶磁器くず!D30&gt;0,ｾ.ｶﾞﾗｽ･ｺﾝｸﾘ･陶磁器くず!D30&lt;0),ｾ.ｶﾞﾗｽ･ｺﾝｸﾘ･陶磁器くず!D30,IF(T$19&gt;0,"0",0))</f>
        <v>3</v>
      </c>
      <c r="U15" s="325">
        <f>IF(OR(ｿ.鉱さい!D30&gt;0,ｿ.鉱さい!D30&lt;0),ｿ.鉱さい!D30,IF(U$19&gt;0,"0",0))</f>
        <v>0</v>
      </c>
      <c r="V15" s="325">
        <f>IF(OR(ﾀ.がれき類!D30&gt;0,ﾀ.がれき類!D30&lt;0),ﾀ.がれき類!D30,IF(V$19&gt;0,"0",0))</f>
        <v>5</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20</v>
      </c>
      <c r="AA15" s="327">
        <f t="shared" si="0"/>
        <v>64</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100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25</v>
      </c>
      <c r="M16" s="325">
        <f>IF(OR(ｷ.紙くず!D31&gt;0,ｷ.紙くず!D31&lt;0),ｷ.紙くず!D31,IF(M$19&gt;0,"0",0))</f>
        <v>5</v>
      </c>
      <c r="N16" s="325">
        <f>IF(OR(ｸ.木くず!D31&gt;0,ｸ.木くず!D31&lt;0),ｸ.木くず!D31,IF(N$19&gt;0,"0",0))</f>
        <v>5</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v>
      </c>
      <c r="T16" s="325">
        <f>IF(OR(ｾ.ｶﾞﾗｽ･ｺﾝｸﾘ･陶磁器くず!D31&gt;0,ｾ.ｶﾞﾗｽ･ｺﾝｸﾘ･陶磁器くず!D31&lt;0),ｾ.ｶﾞﾗｽ･ｺﾝｸﾘ･陶磁器くず!D31,IF(T$19&gt;0,"0",0))</f>
        <v>3</v>
      </c>
      <c r="U16" s="325">
        <f>IF(OR(ｿ.鉱さい!D31&gt;0,ｿ.鉱さい!D31&lt;0),ｿ.鉱さい!D31,IF(U$19&gt;0,"0",0))</f>
        <v>0</v>
      </c>
      <c r="V16" s="325">
        <f>IF(OR(ﾀ.がれき類!D31&gt;0,ﾀ.がれき類!D31&lt;0),ﾀ.がれき類!D31,IF(V$19&gt;0,"0",0))</f>
        <v>100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20</v>
      </c>
      <c r="AA16" s="327">
        <f t="shared" si="0"/>
        <v>259</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6.1</v>
      </c>
      <c r="I19" s="331">
        <f t="shared" si="1"/>
        <v>0</v>
      </c>
      <c r="J19" s="331">
        <f t="shared" si="1"/>
        <v>0</v>
      </c>
      <c r="K19" s="331">
        <f t="shared" si="1"/>
        <v>0</v>
      </c>
      <c r="L19" s="331">
        <f t="shared" si="1"/>
        <v>37</v>
      </c>
      <c r="M19" s="331">
        <f t="shared" si="1"/>
        <v>14</v>
      </c>
      <c r="N19" s="331">
        <f t="shared" si="1"/>
        <v>40.4</v>
      </c>
      <c r="O19" s="331">
        <f t="shared" si="1"/>
        <v>0</v>
      </c>
      <c r="P19" s="331">
        <f t="shared" si="1"/>
        <v>0</v>
      </c>
      <c r="Q19" s="331">
        <f t="shared" si="1"/>
        <v>0</v>
      </c>
      <c r="R19" s="331">
        <f t="shared" si="1"/>
        <v>0</v>
      </c>
      <c r="S19" s="331">
        <f t="shared" si="1"/>
        <v>1.1000000000000001</v>
      </c>
      <c r="T19" s="331">
        <f t="shared" si="1"/>
        <v>3.5</v>
      </c>
      <c r="U19" s="331">
        <f t="shared" si="1"/>
        <v>0</v>
      </c>
      <c r="V19" s="331">
        <f t="shared" si="1"/>
        <v>1430.8</v>
      </c>
      <c r="W19" s="331">
        <f t="shared" si="1"/>
        <v>0</v>
      </c>
      <c r="X19" s="331">
        <f t="shared" si="1"/>
        <v>0</v>
      </c>
      <c r="Y19" s="331">
        <f t="shared" si="1"/>
        <v>0</v>
      </c>
      <c r="Z19" s="332">
        <f t="shared" si="1"/>
        <v>14.7</v>
      </c>
      <c r="AA19" s="333">
        <f t="shared" ref="AA19:AA25" si="2">SUM(G19:Z19)</f>
        <v>1547.6</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6.1</v>
      </c>
      <c r="I41" s="367">
        <f t="shared" si="8"/>
        <v>0</v>
      </c>
      <c r="J41" s="367">
        <f t="shared" si="8"/>
        <v>0</v>
      </c>
      <c r="K41" s="367">
        <f t="shared" si="8"/>
        <v>0</v>
      </c>
      <c r="L41" s="367">
        <f t="shared" si="8"/>
        <v>37</v>
      </c>
      <c r="M41" s="367">
        <f t="shared" si="8"/>
        <v>14</v>
      </c>
      <c r="N41" s="367">
        <f t="shared" si="8"/>
        <v>40.4</v>
      </c>
      <c r="O41" s="367">
        <f t="shared" si="8"/>
        <v>0</v>
      </c>
      <c r="P41" s="367">
        <f t="shared" si="8"/>
        <v>0</v>
      </c>
      <c r="Q41" s="367">
        <f t="shared" si="8"/>
        <v>0</v>
      </c>
      <c r="R41" s="367">
        <f t="shared" si="8"/>
        <v>0</v>
      </c>
      <c r="S41" s="367">
        <f t="shared" si="8"/>
        <v>1.1000000000000001</v>
      </c>
      <c r="T41" s="367">
        <f t="shared" si="8"/>
        <v>3.5</v>
      </c>
      <c r="U41" s="367">
        <f t="shared" si="8"/>
        <v>0</v>
      </c>
      <c r="V41" s="367">
        <f t="shared" si="8"/>
        <v>1430.8</v>
      </c>
      <c r="W41" s="367">
        <f t="shared" si="8"/>
        <v>0</v>
      </c>
      <c r="X41" s="367">
        <f t="shared" si="8"/>
        <v>0</v>
      </c>
      <c r="Y41" s="367">
        <f t="shared" si="8"/>
        <v>0</v>
      </c>
      <c r="Z41" s="368">
        <f t="shared" si="8"/>
        <v>14.7</v>
      </c>
      <c r="AA41" s="369">
        <f t="shared" si="4"/>
        <v>1547.6</v>
      </c>
    </row>
    <row r="42" spans="2:27" ht="20.45" customHeight="1">
      <c r="B42" s="167"/>
      <c r="C42" s="721"/>
      <c r="D42" s="207"/>
      <c r="E42" s="205" t="s">
        <v>262</v>
      </c>
      <c r="F42" s="383"/>
      <c r="G42" s="358">
        <f t="shared" ref="G42:Z42" si="9">SUM(G43:G45)</f>
        <v>0</v>
      </c>
      <c r="H42" s="358">
        <f t="shared" si="9"/>
        <v>6.1</v>
      </c>
      <c r="I42" s="358">
        <f t="shared" si="9"/>
        <v>0</v>
      </c>
      <c r="J42" s="358">
        <f t="shared" si="9"/>
        <v>0</v>
      </c>
      <c r="K42" s="358">
        <f t="shared" si="9"/>
        <v>0</v>
      </c>
      <c r="L42" s="358">
        <f t="shared" si="9"/>
        <v>37</v>
      </c>
      <c r="M42" s="358">
        <f t="shared" si="9"/>
        <v>14</v>
      </c>
      <c r="N42" s="358">
        <f t="shared" si="9"/>
        <v>40.4</v>
      </c>
      <c r="O42" s="358">
        <f t="shared" si="9"/>
        <v>0</v>
      </c>
      <c r="P42" s="358">
        <f t="shared" si="9"/>
        <v>0</v>
      </c>
      <c r="Q42" s="358">
        <f t="shared" si="9"/>
        <v>0</v>
      </c>
      <c r="R42" s="358">
        <f t="shared" si="9"/>
        <v>0</v>
      </c>
      <c r="S42" s="358">
        <f t="shared" si="9"/>
        <v>1.1000000000000001</v>
      </c>
      <c r="T42" s="358">
        <f t="shared" si="9"/>
        <v>3.5</v>
      </c>
      <c r="U42" s="358">
        <f t="shared" si="9"/>
        <v>0</v>
      </c>
      <c r="V42" s="358">
        <f t="shared" si="9"/>
        <v>1430.8</v>
      </c>
      <c r="W42" s="358">
        <f t="shared" si="9"/>
        <v>0</v>
      </c>
      <c r="X42" s="358">
        <f t="shared" si="9"/>
        <v>0</v>
      </c>
      <c r="Y42" s="358">
        <f t="shared" si="9"/>
        <v>0</v>
      </c>
      <c r="Z42" s="359">
        <f t="shared" si="9"/>
        <v>14.7</v>
      </c>
      <c r="AA42" s="360">
        <f t="shared" si="4"/>
        <v>1547.6</v>
      </c>
    </row>
    <row r="43" spans="2:27" ht="20.45" customHeight="1">
      <c r="B43" s="167"/>
      <c r="C43" s="721"/>
      <c r="D43" s="208"/>
      <c r="E43" s="203"/>
      <c r="F43" s="201" t="s">
        <v>235</v>
      </c>
      <c r="G43" s="361">
        <f>+ｱ.燃え殻!$AA$28</f>
        <v>0</v>
      </c>
      <c r="H43" s="361">
        <f>+ｲ.汚泥!$AA$28</f>
        <v>6.1</v>
      </c>
      <c r="I43" s="361">
        <f>+ｳ.廃油!$AA$28</f>
        <v>0</v>
      </c>
      <c r="J43" s="361">
        <f>+ｴ.廃酸!$AA$28</f>
        <v>0</v>
      </c>
      <c r="K43" s="361">
        <f>+ｵ.廃ｱﾙｶﾘ!$AA$28</f>
        <v>0</v>
      </c>
      <c r="L43" s="361">
        <f>+ｶ.廃ﾌﾟﾗ類!$AA$28</f>
        <v>37</v>
      </c>
      <c r="M43" s="361">
        <f>+ｷ.紙くず!$AA$28</f>
        <v>14</v>
      </c>
      <c r="N43" s="361">
        <f>+ｸ.木くず!$AA$28</f>
        <v>40.4</v>
      </c>
      <c r="O43" s="361">
        <f>+ｹ.繊維くず!$AA$28</f>
        <v>0</v>
      </c>
      <c r="P43" s="361">
        <f>+ｺ.動植物性残さ!$AA$28</f>
        <v>0</v>
      </c>
      <c r="Q43" s="361">
        <f>+ｻ.動物系固形不要物!$AA$28</f>
        <v>0</v>
      </c>
      <c r="R43" s="361">
        <f>+ｼ.ｺﾞﾑくず!$AA$28</f>
        <v>0</v>
      </c>
      <c r="S43" s="361">
        <f>+ｽ.金属くず!$AA$28</f>
        <v>1.1000000000000001</v>
      </c>
      <c r="T43" s="361">
        <f>+ｾ.ｶﾞﾗｽ･ｺﾝｸﾘ･陶磁器くず!$AA$28</f>
        <v>3.5</v>
      </c>
      <c r="U43" s="361">
        <f>+ｿ.鉱さい!$AA$28</f>
        <v>0</v>
      </c>
      <c r="V43" s="361">
        <f>+ﾀ.がれき類!$AA$28</f>
        <v>1430.8</v>
      </c>
      <c r="W43" s="361">
        <f>+ﾁ.動物のふん尿!$AA$28</f>
        <v>0</v>
      </c>
      <c r="X43" s="361">
        <f>+ﾂ.動物の死体!$AA$28</f>
        <v>0</v>
      </c>
      <c r="Y43" s="361">
        <f>+ﾃ.ばいじん!$AA$28</f>
        <v>0</v>
      </c>
      <c r="Z43" s="362">
        <f>+ﾄ.混合廃棄物その他!$AA$28</f>
        <v>14.7</v>
      </c>
      <c r="AA43" s="363">
        <f t="shared" si="4"/>
        <v>1547.6</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6.1</v>
      </c>
      <c r="I47" s="370">
        <f>+ｳ.廃油!$AL$27</f>
        <v>0</v>
      </c>
      <c r="J47" s="370">
        <f>+ｴ.廃酸!$AL$27</f>
        <v>0</v>
      </c>
      <c r="K47" s="370">
        <f>+ｵ.廃ｱﾙｶﾘ!$AL$27</f>
        <v>0</v>
      </c>
      <c r="L47" s="370">
        <f>+ｶ.廃ﾌﾟﾗ類!$AL$27</f>
        <v>37</v>
      </c>
      <c r="M47" s="370">
        <f>+ｷ.紙くず!$AL$27</f>
        <v>14</v>
      </c>
      <c r="N47" s="370">
        <f>+ｸ.木くず!$AL$27</f>
        <v>40.4</v>
      </c>
      <c r="O47" s="370">
        <f>+ｹ.繊維くず!$AL$27</f>
        <v>0</v>
      </c>
      <c r="P47" s="370">
        <f>+ｺ.動植物性残さ!$AL$27</f>
        <v>0</v>
      </c>
      <c r="Q47" s="370">
        <f>+ｻ.動物系固形不要物!$AL$27</f>
        <v>0</v>
      </c>
      <c r="R47" s="370">
        <f>+ｼ.ｺﾞﾑくず!$AL$27</f>
        <v>0</v>
      </c>
      <c r="S47" s="370">
        <f>+ｽ.金属くず!$AL$27</f>
        <v>1.1000000000000001</v>
      </c>
      <c r="T47" s="370">
        <f>+ｾ.ｶﾞﾗｽ･ｺﾝｸﾘ･陶磁器くず!$AL$27</f>
        <v>3.5</v>
      </c>
      <c r="U47" s="370">
        <f>+ｿ.鉱さい!$AL$27</f>
        <v>0</v>
      </c>
      <c r="V47" s="370">
        <f>+ﾀ.がれき類!$AL$27</f>
        <v>1430.8</v>
      </c>
      <c r="W47" s="370">
        <f>+ﾁ.動物のふん尿!$AL$27</f>
        <v>0</v>
      </c>
      <c r="X47" s="370">
        <f>+ﾂ.動物の死体!$AL$27</f>
        <v>0</v>
      </c>
      <c r="Y47" s="370">
        <f>+ﾃ.ばいじん!$AL$27</f>
        <v>0</v>
      </c>
      <c r="Z47" s="371">
        <f>+ﾄ.混合廃棄物その他!$AL$27</f>
        <v>14.7</v>
      </c>
      <c r="AA47" s="372">
        <f t="shared" si="4"/>
        <v>1547.6</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37</v>
      </c>
      <c r="M48" s="373">
        <f>+ｷ.紙くず!$AL$30</f>
        <v>14</v>
      </c>
      <c r="N48" s="373">
        <f>+ｸ.木くず!$AL$30</f>
        <v>40.4</v>
      </c>
      <c r="O48" s="373">
        <f>+ｹ.繊維くず!$AL$30</f>
        <v>0</v>
      </c>
      <c r="P48" s="373">
        <f>+ｺ.動植物性残さ!$AL$30</f>
        <v>0</v>
      </c>
      <c r="Q48" s="373">
        <f>+ｻ.動物系固形不要物!$AL$30</f>
        <v>0</v>
      </c>
      <c r="R48" s="373">
        <f>+ｼ.ｺﾞﾑくず!$AL$30</f>
        <v>0</v>
      </c>
      <c r="S48" s="373">
        <f>+ｽ.金属くず!$AL$30</f>
        <v>1.1000000000000001</v>
      </c>
      <c r="T48" s="373">
        <f>+ｾ.ｶﾞﾗｽ･ｺﾝｸﾘ･陶磁器くず!$AL$30</f>
        <v>0</v>
      </c>
      <c r="U48" s="373">
        <f>+ｿ.鉱さい!$AL$30</f>
        <v>0</v>
      </c>
      <c r="V48" s="373">
        <f>+ﾀ.がれき類!$AL$30</f>
        <v>220.3</v>
      </c>
      <c r="W48" s="373">
        <f>+ﾁ.動物のふん尿!$AL$30</f>
        <v>0</v>
      </c>
      <c r="X48" s="373">
        <f>+ﾂ.動物の死体!$AL$30</f>
        <v>0</v>
      </c>
      <c r="Y48" s="373">
        <f>+ﾃ.ばいじん!$AL$30</f>
        <v>0</v>
      </c>
      <c r="Z48" s="374">
        <f>+ﾄ.混合廃棄物その他!$AL$30</f>
        <v>14.7</v>
      </c>
      <c r="AA48" s="375">
        <f t="shared" si="4"/>
        <v>327.5</v>
      </c>
    </row>
    <row r="49" spans="2:27" ht="20.45" customHeight="1">
      <c r="B49" s="167"/>
      <c r="C49" s="173"/>
      <c r="D49" s="409" t="s">
        <v>190</v>
      </c>
      <c r="E49" s="713" t="s">
        <v>239</v>
      </c>
      <c r="F49" s="714"/>
      <c r="G49" s="422">
        <f>+ｱ.燃え殻!$AS$24</f>
        <v>0</v>
      </c>
      <c r="H49" s="422">
        <f>+ｲ.汚泥!$AS$24</f>
        <v>6.1</v>
      </c>
      <c r="I49" s="422">
        <f>+ｳ.廃油!$AS$24</f>
        <v>0</v>
      </c>
      <c r="J49" s="422">
        <f>+ｴ.廃酸!$AS$24</f>
        <v>0</v>
      </c>
      <c r="K49" s="422">
        <f>+ｵ.廃ｱﾙｶﾘ!$AS$24</f>
        <v>0</v>
      </c>
      <c r="L49" s="422">
        <f>+ｶ.廃ﾌﾟﾗ類!$AS$24</f>
        <v>37</v>
      </c>
      <c r="M49" s="422">
        <f>+ｷ.紙くず!$AS$24</f>
        <v>14</v>
      </c>
      <c r="N49" s="422">
        <f>+ｸ.木くず!$AS$24</f>
        <v>40.4</v>
      </c>
      <c r="O49" s="422">
        <f>+ｹ.繊維くず!$AS$24</f>
        <v>0</v>
      </c>
      <c r="P49" s="422">
        <f>+ｺ.動植物性残さ!$AS$24</f>
        <v>0</v>
      </c>
      <c r="Q49" s="422">
        <f>+ｻ.動物系固形不要物!$AS$24</f>
        <v>0</v>
      </c>
      <c r="R49" s="422">
        <f>+ｼ.ｺﾞﾑくず!$AS$24</f>
        <v>0</v>
      </c>
      <c r="S49" s="422">
        <f>+ｽ.金属くず!$AS$24</f>
        <v>1.1000000000000001</v>
      </c>
      <c r="T49" s="422">
        <f>+ｾ.ｶﾞﾗｽ･ｺﾝｸﾘ･陶磁器くず!$AS$24</f>
        <v>3.5</v>
      </c>
      <c r="U49" s="422">
        <f>+ｿ.鉱さい!$AS$24</f>
        <v>0</v>
      </c>
      <c r="V49" s="422">
        <f>+ﾀ.がれき類!$AS$24</f>
        <v>1430.8</v>
      </c>
      <c r="W49" s="422">
        <f>+ﾁ.動物のふん尿!$AS$24</f>
        <v>0</v>
      </c>
      <c r="X49" s="422">
        <f>+ﾂ.動物の死体!$AS$24</f>
        <v>0</v>
      </c>
      <c r="Y49" s="422">
        <f>+ﾃ.ばいじん!$AS$24</f>
        <v>0</v>
      </c>
      <c r="Z49" s="423">
        <f>+ﾄ.混合廃棄物その他!$AS$24</f>
        <v>14.7</v>
      </c>
      <c r="AA49" s="424">
        <f t="shared" si="4"/>
        <v>1547.6</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37</v>
      </c>
      <c r="M52" s="415"/>
      <c r="N52" s="415"/>
      <c r="O52" s="415"/>
      <c r="P52" s="415"/>
      <c r="Q52" s="415"/>
      <c r="R52" s="415"/>
      <c r="S52" s="415"/>
      <c r="T52" s="415"/>
      <c r="U52" s="415"/>
      <c r="V52" s="415"/>
      <c r="W52" s="415"/>
      <c r="X52" s="415"/>
      <c r="Y52" s="415"/>
      <c r="Z52" s="433"/>
      <c r="AA52" s="377">
        <f t="shared" si="4"/>
        <v>37</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106.1</v>
      </c>
      <c r="I63" s="406">
        <f t="shared" si="10"/>
        <v>0</v>
      </c>
      <c r="J63" s="406">
        <f t="shared" si="10"/>
        <v>0</v>
      </c>
      <c r="K63" s="406">
        <f t="shared" si="10"/>
        <v>0</v>
      </c>
      <c r="L63" s="406">
        <f t="shared" si="10"/>
        <v>62</v>
      </c>
      <c r="M63" s="406">
        <f t="shared" si="10"/>
        <v>19</v>
      </c>
      <c r="N63" s="406">
        <f t="shared" si="10"/>
        <v>45.4</v>
      </c>
      <c r="O63" s="406">
        <f t="shared" si="10"/>
        <v>0</v>
      </c>
      <c r="P63" s="406">
        <f t="shared" si="10"/>
        <v>0</v>
      </c>
      <c r="Q63" s="406">
        <f t="shared" si="10"/>
        <v>0</v>
      </c>
      <c r="R63" s="406">
        <f t="shared" si="10"/>
        <v>0</v>
      </c>
      <c r="S63" s="406">
        <f t="shared" si="10"/>
        <v>2.1</v>
      </c>
      <c r="T63" s="406">
        <f t="shared" si="10"/>
        <v>6.5</v>
      </c>
      <c r="U63" s="406">
        <f t="shared" si="10"/>
        <v>0</v>
      </c>
      <c r="V63" s="406">
        <f t="shared" si="10"/>
        <v>1530.8</v>
      </c>
      <c r="W63" s="406">
        <f t="shared" si="10"/>
        <v>0</v>
      </c>
      <c r="X63" s="406">
        <f t="shared" si="10"/>
        <v>0</v>
      </c>
      <c r="Y63" s="406">
        <f t="shared" si="10"/>
        <v>0</v>
      </c>
      <c r="Z63" s="406">
        <f t="shared" si="10"/>
        <v>34.700000000000003</v>
      </c>
      <c r="AA63" s="407">
        <f>+AA9+AA19+AA20</f>
        <v>1806.6</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N5" sqref="N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7年    6月    18日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東京都品川区大崎1-6-3</v>
      </c>
      <c r="K16" s="780"/>
      <c r="L16" s="781"/>
      <c r="M16" s="781"/>
      <c r="N16" s="781"/>
      <c r="O16" s="782"/>
    </row>
    <row r="17" spans="1:15" ht="26.25" customHeight="1">
      <c r="C17" s="78"/>
      <c r="H17" s="23" t="s">
        <v>7</v>
      </c>
      <c r="I17" s="23"/>
      <c r="J17" s="780" t="str">
        <f>+表紙!J40</f>
        <v>株式会社　新井組東京支店
執行役員支店長　　森谷　敏朗</v>
      </c>
      <c r="K17" s="780"/>
      <c r="L17" s="781"/>
      <c r="M17" s="781"/>
      <c r="N17" s="781"/>
      <c r="O17" s="782"/>
    </row>
    <row r="18" spans="1:15">
      <c r="C18" s="78"/>
      <c r="J18" s="21" t="s">
        <v>8</v>
      </c>
      <c r="O18" s="79"/>
    </row>
    <row r="19" spans="1:15">
      <c r="C19" s="78"/>
      <c r="J19" s="24" t="s">
        <v>9</v>
      </c>
      <c r="K19" s="24"/>
      <c r="L19" s="746" t="str">
        <f>IF(+表紙!L42="","",+表紙!L42)</f>
        <v>03-6275-3320</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市内各工事現場</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2294</v>
      </c>
      <c r="N25" s="770"/>
      <c r="O25" s="771"/>
    </row>
    <row r="26" spans="1:15" ht="18" customHeight="1">
      <c r="C26" s="457" t="s">
        <v>11</v>
      </c>
      <c r="D26" s="489"/>
      <c r="E26" s="490"/>
      <c r="F26" s="756" t="str">
        <f>+表紙!F49</f>
        <v>市内各所（青葉区、鶴見区、栄区）</v>
      </c>
      <c r="G26" s="757"/>
      <c r="H26" s="757"/>
      <c r="I26" s="757"/>
      <c r="J26" s="757"/>
      <c r="K26" s="757"/>
      <c r="L26" s="126" t="s">
        <v>172</v>
      </c>
      <c r="M26" s="222"/>
      <c r="N26" s="760" t="str">
        <f>IF(+表紙!N49="","",+表紙!N49)</f>
        <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建設および土木工事一切の設計、施工、請負および監理</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1585</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114</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259</v>
      </c>
      <c r="I40" s="240" t="s">
        <v>4</v>
      </c>
      <c r="J40" s="525" t="s">
        <v>324</v>
      </c>
      <c r="K40" s="526"/>
      <c r="L40" s="527"/>
      <c r="M40" s="741">
        <f>+表紙!M63</f>
        <v>259</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64</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259</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7"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市内各工事現場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100</v>
      </c>
      <c r="E24" s="584"/>
      <c r="F24" s="584"/>
      <c r="G24" s="194" t="s">
        <v>198</v>
      </c>
      <c r="H24" s="573">
        <f>+F12</f>
        <v>6.1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6.1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6.1</v>
      </c>
      <c r="Q27" s="633"/>
      <c r="R27" s="633"/>
      <c r="S27" s="633"/>
      <c r="T27" s="44" t="s">
        <v>38</v>
      </c>
      <c r="U27" s="64"/>
      <c r="V27" s="64"/>
      <c r="Y27" s="62" t="s">
        <v>39</v>
      </c>
      <c r="Z27" s="65"/>
      <c r="AH27" s="53"/>
      <c r="AI27" s="53"/>
      <c r="AJ27" s="53"/>
      <c r="AK27" s="53"/>
      <c r="AL27" s="603">
        <f>+AH18+P27</f>
        <v>6.1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6.1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100</v>
      </c>
      <c r="E29" s="584"/>
      <c r="F29" s="584"/>
      <c r="G29" s="194" t="s">
        <v>198</v>
      </c>
      <c r="H29" s="573">
        <f>+AL27</f>
        <v>6.1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6.1</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100</v>
      </c>
      <c r="E31" s="584"/>
      <c r="F31" s="584"/>
      <c r="G31" s="194" t="s">
        <v>198</v>
      </c>
      <c r="H31" s="573">
        <f>+AS24</f>
        <v>6.1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市内各工事現場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市内各工事現場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市内各工事現場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AU21" sqref="AU2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市内各工事現場</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37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37</v>
      </c>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25</v>
      </c>
      <c r="E24" s="584"/>
      <c r="F24" s="584"/>
      <c r="G24" s="194" t="s">
        <v>198</v>
      </c>
      <c r="H24" s="573">
        <f>+F12</f>
        <v>37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37</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37</v>
      </c>
      <c r="Q27" s="633"/>
      <c r="R27" s="633"/>
      <c r="S27" s="633"/>
      <c r="T27" s="44" t="s">
        <v>38</v>
      </c>
      <c r="U27" s="64"/>
      <c r="V27" s="64"/>
      <c r="Y27" s="62" t="s">
        <v>39</v>
      </c>
      <c r="Z27" s="65"/>
      <c r="AH27" s="53"/>
      <c r="AI27" s="53"/>
      <c r="AJ27" s="53"/>
      <c r="AK27" s="53"/>
      <c r="AL27" s="603">
        <f>+AH18+P27</f>
        <v>37</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25</v>
      </c>
      <c r="E29" s="584"/>
      <c r="F29" s="584"/>
      <c r="G29" s="194" t="s">
        <v>198</v>
      </c>
      <c r="H29" s="573">
        <f>+AL27</f>
        <v>37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25</v>
      </c>
      <c r="E30" s="584"/>
      <c r="F30" s="584"/>
      <c r="G30" s="194" t="s">
        <v>198</v>
      </c>
      <c r="H30" s="573">
        <f>+AL30</f>
        <v>37</v>
      </c>
      <c r="I30" s="574"/>
      <c r="J30" s="194" t="s">
        <v>198</v>
      </c>
      <c r="M30" s="582"/>
      <c r="P30" s="56"/>
      <c r="R30" s="587">
        <f>+ROUND(AA28,1)+ROUND(AA29,1)+ROUND(AA30,1)</f>
        <v>37</v>
      </c>
      <c r="S30" s="633"/>
      <c r="T30" s="633"/>
      <c r="U30" s="633"/>
      <c r="V30" s="44" t="s">
        <v>16</v>
      </c>
      <c r="Y30" s="588" t="s">
        <v>186</v>
      </c>
      <c r="Z30" s="589"/>
      <c r="AA30" s="629"/>
      <c r="AB30" s="630"/>
      <c r="AC30" s="630"/>
      <c r="AD30" s="630"/>
      <c r="AE30" s="630"/>
      <c r="AF30" s="44" t="s">
        <v>13</v>
      </c>
      <c r="AL30" s="606">
        <v>37</v>
      </c>
      <c r="AM30" s="607"/>
      <c r="AN30" s="607"/>
      <c r="AO30" s="607"/>
      <c r="AP30" s="52" t="s">
        <v>13</v>
      </c>
      <c r="AS30" s="625"/>
      <c r="AT30" s="622"/>
      <c r="AU30" s="622"/>
      <c r="AV30" s="623"/>
      <c r="AW30" s="405"/>
    </row>
    <row r="31" spans="2:51" ht="27" customHeight="1" thickTop="1" thickBot="1">
      <c r="B31" s="560" t="s">
        <v>226</v>
      </c>
      <c r="C31" s="561"/>
      <c r="D31" s="584">
        <v>25</v>
      </c>
      <c r="E31" s="584"/>
      <c r="F31" s="584"/>
      <c r="G31" s="194" t="s">
        <v>198</v>
      </c>
      <c r="H31" s="573">
        <f>+AS24</f>
        <v>37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100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4"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市内各工事現場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v>
      </c>
      <c r="E24" s="584"/>
      <c r="F24" s="584"/>
      <c r="G24" s="194" t="s">
        <v>198</v>
      </c>
      <c r="H24" s="573">
        <f>+F12</f>
        <v>14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14</v>
      </c>
      <c r="Q27" s="633"/>
      <c r="R27" s="633"/>
      <c r="S27" s="633"/>
      <c r="T27" s="44" t="s">
        <v>38</v>
      </c>
      <c r="U27" s="64"/>
      <c r="V27" s="64"/>
      <c r="Y27" s="62" t="s">
        <v>39</v>
      </c>
      <c r="Z27" s="65"/>
      <c r="AH27" s="53"/>
      <c r="AI27" s="53"/>
      <c r="AJ27" s="53"/>
      <c r="AK27" s="53"/>
      <c r="AL27" s="603">
        <f>+AH18+P27</f>
        <v>14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v>
      </c>
      <c r="E29" s="584"/>
      <c r="F29" s="584"/>
      <c r="G29" s="194" t="s">
        <v>198</v>
      </c>
      <c r="H29" s="573">
        <f>+AL27</f>
        <v>14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5</v>
      </c>
      <c r="E30" s="584"/>
      <c r="F30" s="584"/>
      <c r="G30" s="194" t="s">
        <v>198</v>
      </c>
      <c r="H30" s="573">
        <f>+AL30</f>
        <v>14</v>
      </c>
      <c r="I30" s="574"/>
      <c r="J30" s="194" t="s">
        <v>198</v>
      </c>
      <c r="M30" s="582"/>
      <c r="P30" s="56"/>
      <c r="R30" s="587">
        <f>+ROUND(AA28,1)+ROUND(AA29,1)+ROUND(AA30,1)</f>
        <v>14</v>
      </c>
      <c r="S30" s="633"/>
      <c r="T30" s="633"/>
      <c r="U30" s="633"/>
      <c r="V30" s="44" t="s">
        <v>16</v>
      </c>
      <c r="Y30" s="588" t="s">
        <v>186</v>
      </c>
      <c r="Z30" s="589"/>
      <c r="AA30" s="629"/>
      <c r="AB30" s="630"/>
      <c r="AC30" s="630"/>
      <c r="AD30" s="630"/>
      <c r="AE30" s="630"/>
      <c r="AF30" s="44" t="s">
        <v>13</v>
      </c>
      <c r="AL30" s="606">
        <v>14</v>
      </c>
      <c r="AM30" s="607"/>
      <c r="AN30" s="607"/>
      <c r="AO30" s="607"/>
      <c r="AP30" s="52" t="s">
        <v>13</v>
      </c>
      <c r="AS30" s="625"/>
      <c r="AT30" s="622"/>
      <c r="AU30" s="622"/>
      <c r="AV30" s="623"/>
      <c r="AW30" s="405"/>
    </row>
    <row r="31" spans="2:49" ht="27" customHeight="1" thickTop="1" thickBot="1">
      <c r="B31" s="560" t="s">
        <v>226</v>
      </c>
      <c r="C31" s="561"/>
      <c r="D31" s="584">
        <v>5</v>
      </c>
      <c r="E31" s="584"/>
      <c r="F31" s="584"/>
      <c r="G31" s="194" t="s">
        <v>198</v>
      </c>
      <c r="H31" s="573">
        <f>+AS24</f>
        <v>14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2"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市内各工事現場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40.4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v>
      </c>
      <c r="E24" s="584"/>
      <c r="F24" s="584"/>
      <c r="G24" s="194" t="s">
        <v>198</v>
      </c>
      <c r="H24" s="573">
        <f>+F12</f>
        <v>40.4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40.4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40.4</v>
      </c>
      <c r="Q27" s="633"/>
      <c r="R27" s="633"/>
      <c r="S27" s="633"/>
      <c r="T27" s="44" t="s">
        <v>38</v>
      </c>
      <c r="U27" s="64"/>
      <c r="V27" s="64"/>
      <c r="Y27" s="62" t="s">
        <v>39</v>
      </c>
      <c r="Z27" s="65"/>
      <c r="AH27" s="53"/>
      <c r="AI27" s="53"/>
      <c r="AJ27" s="53"/>
      <c r="AK27" s="53"/>
      <c r="AL27" s="603">
        <f>+AH18+P27</f>
        <v>40.4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40.4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v>
      </c>
      <c r="E29" s="584"/>
      <c r="F29" s="584"/>
      <c r="G29" s="194" t="s">
        <v>198</v>
      </c>
      <c r="H29" s="573">
        <f>+AL27</f>
        <v>40.4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5</v>
      </c>
      <c r="E30" s="584"/>
      <c r="F30" s="584"/>
      <c r="G30" s="194" t="s">
        <v>198</v>
      </c>
      <c r="H30" s="573">
        <f>+AL30</f>
        <v>40.4</v>
      </c>
      <c r="I30" s="574"/>
      <c r="J30" s="194" t="s">
        <v>198</v>
      </c>
      <c r="M30" s="582"/>
      <c r="P30" s="56"/>
      <c r="R30" s="587">
        <f>+ROUND(AA28,1)+ROUND(AA29,1)+ROUND(AA30,1)</f>
        <v>40.4</v>
      </c>
      <c r="S30" s="633"/>
      <c r="T30" s="633"/>
      <c r="U30" s="633"/>
      <c r="V30" s="44" t="s">
        <v>16</v>
      </c>
      <c r="Y30" s="588" t="s">
        <v>186</v>
      </c>
      <c r="Z30" s="589"/>
      <c r="AA30" s="629"/>
      <c r="AB30" s="630"/>
      <c r="AC30" s="630"/>
      <c r="AD30" s="630"/>
      <c r="AE30" s="630"/>
      <c r="AF30" s="44" t="s">
        <v>13</v>
      </c>
      <c r="AL30" s="606">
        <v>40.4</v>
      </c>
      <c r="AM30" s="607"/>
      <c r="AN30" s="607"/>
      <c r="AO30" s="607"/>
      <c r="AP30" s="52" t="s">
        <v>13</v>
      </c>
      <c r="AS30" s="625"/>
      <c r="AT30" s="622"/>
      <c r="AU30" s="622"/>
      <c r="AV30" s="623"/>
      <c r="AW30" s="405"/>
    </row>
    <row r="31" spans="2:49" ht="27" customHeight="1" thickTop="1" thickBot="1">
      <c r="B31" s="560" t="s">
        <v>226</v>
      </c>
      <c r="C31" s="561"/>
      <c r="D31" s="584">
        <v>5</v>
      </c>
      <c r="E31" s="584"/>
      <c r="F31" s="584"/>
      <c r="G31" s="194" t="s">
        <v>198</v>
      </c>
      <c r="H31" s="573">
        <f>+AS24</f>
        <v>40.4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2025-06-19T23:34:42Z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