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9EFCBEBE-224F-4CA1-B42C-390D5A3D8517}"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0370" yWindow="-120" windowWidth="29040" windowHeight="1599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<sst xmlns="http://schemas.openxmlformats.org/spreadsheetml/2006/main" count="3180" uniqueCount="463">
  <si>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</si>
  <si>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</si>
  <si>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</si>
  <si>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</si>
  <si>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</si>
  <si>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</si>
  <si>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</si>
  <si>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</si>
  <si>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</si>
  <si>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</si>
  <si>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</si>
  <si>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</si>
  <si>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</si>
  <si>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</si>
  <si>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</si>
  <si>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</si>
  <si>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</si>
  <si>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</si>
  <si>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</si>
  <si>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</si>
  <si>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</si>
  <si>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</si>
  <si>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</si>
  <si>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</si>
  <si>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</si>
  <si>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</si>
  <si>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</si>
  <si>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</si>
  <si>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</si>
  <si>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</si>
  <si>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</si>
  <si>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</si>
  <si>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</si>
  <si>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</si>
  <si>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</si>
  <si>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</si>
  <si>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</si>
  <si>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</si>
  <si>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</si>
  <si>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</si>
  <si>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</si>
  <si>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</si>
  <si>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</si>
  <si>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</si>
  <si>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</si>
  <si>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</si>
  <si>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</si>
  <si>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</si>
  <si>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</si>
  <si>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</si>
  <si>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</si>
  <si>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</si>
  <si>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</si>
  <si>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</si>
  <si>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</si>
  <si>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</si>
  <si>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</si>
  <si>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</si>
  <si>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</si>
  <si>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</si>
  <si>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</si>
  <si>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</si>
  <si>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</si>
  <si>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</si>
  <si>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</si>
  <si>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</si>
  <si>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</si>
  <si>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</si>
  <si>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</si>
  <si>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</si>
  <si>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</si>
  <si>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</si>
  <si>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</si>
  <si>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</si>
  <si>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</si>
  <si>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</si>
  <si>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</si>
  <si>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</si>
  <si>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</si>
  <si>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</si>
  <si>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</si>
  <si>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</si>
  <si>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</si>
  <si>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</si>
  <si>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</si>
  <si>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</si>
  <si>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</si>
  <si>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</si>
  <si>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</si>
  <si>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</si>
  <si>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</si>
  <si>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</si>
  <si>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</si>
  <si>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</si>
  <si>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</si>
  <si>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</si>
  <si>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</si>
  <si>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</si>
  <si>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</si>
  <si>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</si>
  <si>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</si>
  <si>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</si>
  <si>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</si>
  <si>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</si>
  <si>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</si>
  <si>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</si>
  <si>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</si>
  <si>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</si>
  <si>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</si>
  <si>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</si>
  <si>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</si>
  <si>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</si>
  <si>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</si>
  <si>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</si>
  <si>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</si>
  <si>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</si>
  <si>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</si>
  <si>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</si>
  <si>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</si>
  <si>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</si>
  <si>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</si>
  <si>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</si>
  <si>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</si>
  <si>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</si>
  <si>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</si>
  <si>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</si>
  <si>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</si>
  <si>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</si>
  <si>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</si>
  <si>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</si>
  <si>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</si>
  <si>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</si>
  <si>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</si>
  <si>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</si>
  <si>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</si>
  <si>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</si>
  <si>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</si>
  <si>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</si>
  <si>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</si>
  <si>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</si>
  <si>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</si>
  <si>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</si>
  <si>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</si>
  <si>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</si>
  <si>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</si>
  <si>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</si>
  <si>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</si>
  <si>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</si>
  <si>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</si>
  <si>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</si>
  <si>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</si>
  <si>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</si>
  <si>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</si>
  <si>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</si>
  <si>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</si>
  <si>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</si>
  <si>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</si>
  <si>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</si>
  <si>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</si>
  <si>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</si>
  <si>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</si>
  <si>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</si>
  <si>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</si>
  <si>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</si>
  <si>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</si>
  <si>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</si>
  <si>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</si>
  <si>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</si>
  <si>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</si>
  <si>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</si>
  <si>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</si>
  <si>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</si>
  <si>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</si>
  <si>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</si>
  <si>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</si>
  <si>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</si>
  <si>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</si>
  <si>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</si>
  <si>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</si>
  <si>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</si>
  <si>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</si>
  <si>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</si>
  <si>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</si>
  <si>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</si>
  <si>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</si>
  <si>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</si>
  <si>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</si>
  <si>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</si>
  <si>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</si>
  <si>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</si>
  <si>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</si>
  <si>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</si>
  <si>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</si>
  <si>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</si>
  <si>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</si>
  <si>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</si>
  <si>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</si>
  <si>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</si>
  <si>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</si>
  <si>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</si>
  <si>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</si>
  <si>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</si>
  <si>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</si>
  <si>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</si>
  <si>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</si>
  <si>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</si>
  <si>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</si>
  <si>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</si>
  <si>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</si>
  <si>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</si>
  <si>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</si>
  <si>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</si>
  <si>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</si>
  <si>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</si>
  <si>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</si>
  <si>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</si>
  <si>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</si>
  <si>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</si>
  <si>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</si>
  <si>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</si>
  <si>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</si>
  <si>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</si>
  <si>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</si>
  <si>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</si>
  <si>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</si>
  <si>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</si>
  <si>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</si>
  <si>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</si>
  <si>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</si>
  <si>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</si>
  <si>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</si>
  <si>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</si>
  <si>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</si>
  <si>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</si>
  <si>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</si>
  <si>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</si>
  <si>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</si>
  <si>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</si>
  <si>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</si>
  <si>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</si>
  <si>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</si>
  <si>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</si>
  <si>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</si>
  <si>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</si>
  <si>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</si>
  <si>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</si>
  <si>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</si>
  <si>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</si>
  <si>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</si>
  <si>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</si>
  <si>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</si>
  <si>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</si>
  <si>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</si>
  <si>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</si>
  <si>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</si>
  <si>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</si>
  <si>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</si>
  <si>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</si>
  <si>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</si>
  <si>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</si>
  <si>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</si>
  <si>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</si>
  <si>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</si>
  <si>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</si>
  <si>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</si>
  <si>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</si>
  <si>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</si>
  <si>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</si>
  <si>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</si>
  <si>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</si>
  <si>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</si>
  <si>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</si>
  <si>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</si>
  <si>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</si>
  <si>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</si>
  <si>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</si>
  <si>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</si>
  <si>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</si>
  <si>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</si>
  <si>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</si>
  <si>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</si>
  <si>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</si>
  <si>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</si>
  <si>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</si>
  <si>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</si>
  <si>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</si>
  <si>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</si>
  <si>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</si>
  <si>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</si>
  <si>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</si>
  <si>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</si>
  <si>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</si>
  <si>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</si>
  <si>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</si>
  <si>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</si>
  <si>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</si>
  <si>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</si>
  <si>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</si>
  <si>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</si>
  <si>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</si>
  <si>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</si>
  <si>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</si>
  <si>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</si>
  <si>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</si>
  <si>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</si>
  <si>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</si>
  <si>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</si>
  <si>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</si>
  <si>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</si>
  <si>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</si>
  <si>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</si>
  <si>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</si>
  <si>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</si>
  <si>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</si>
  <si>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</si>
  <si>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</si>
  <si>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</si>
  <si>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</si>
  <si>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</si>
  <si>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</si>
  <si>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</si>
  <si>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</si>
  <si>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</si>
  <si>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</si>
  <si>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</si>
  <si>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</si>
  <si>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</si>
  <si>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</si>
  <si>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</si>
  <si>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</si>
  <si>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</si>
  <si>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</si>
  <si>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</si>
  <si>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</si>
  <si>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</si>
  <si>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</si>
  <si>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</si>
  <si>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</si>
  <si>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</si>
  <si>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</si>
  <si>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</si>
  <si>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</si>
  <si>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</si>
  <si>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</si>
  <si>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</si>
  <si>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</si>
  <si>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</si>
  <si>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</si>
  <si>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</si>
  <si>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</si>
  <si>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</si>
  <si>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</si>
  <si>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</si>
  <si>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</si>
  <si>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</si>
  <si>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</si>
  <si>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</si>
  <si>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</si>
  <si>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</si>
  <si>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</si>
  <si>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</si>
  <si>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</si>
  <si>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</si>
  <si>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</si>
  <si>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</si>
  <si>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</si>
  <si>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</si>
  <si>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</si>
  <si>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</si>
  <si>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</si>
  <si>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</si>
  <si>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</si>
  <si>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</si>
  <si>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</si>
  <si>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</si>
  <si>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</si>
  <si>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</si>
  <si>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</si>
  <si>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</si>
  <si>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</si>
  <si>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</si>
  <si>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</si>
  <si>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</si>
  <si>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</si>
  <si>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</si>
  <si>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</si>
  <si>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</si>
  <si>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</si>
  <si>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</si>
  <si>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</si>
  <si>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</si>
  <si>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</si>
  <si>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</si>
  <si>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</si>
  <si>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</si>
  <si>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</si>
  <si>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</si>
  <si>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</si>
  <si>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</si>
  <si>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</si>
  <si>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</si>
  <si>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</si>
  <si>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</si>
  <si>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</si>
  <si>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</si>
  <si>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</si>
  <si>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</si>
  <si>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</si>
  <si>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</si>
  <si>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</si>
  <si>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</si>
  <si>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</si>
  <si>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</si>
  <si>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</si>
  <si>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</si>
  <si>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</si>
  <si>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</si>
  <si>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</si>
  <si>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</si>
  <si>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</si>
  <si>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</si>
  <si>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</si>
  <si>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</si>
  <si>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</si>
  <si>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</si>
  <si>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</si>
  <si>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</si>
  <si>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</si>
  <si>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</si>
  <si>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</si>
  <si>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</si>
  <si>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</si>
  <si>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</si>
  <si>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</si>
  <si>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</si>
  <si>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</si>
  <si>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</si>
  <si>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</si>
  <si>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</si>
  <si>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</si>
  <si>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</si>
  <si>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</si>
  <si>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</si>
  <si>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</si>
  <si>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</si>
  <si>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</si>
  <si>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18日</t>
    <phoneticPr fontId="3"/>
  </si>
  <si>
    <t>東京都品川区大崎1-6-3</t>
  </si>
  <si>
    <t>株式会社　新井組東京支店
執行役員支店長　　森谷　敏朗</t>
  </si>
  <si>
    <t>市内各工事現場</t>
  </si>
  <si>
    <t>市内各所（青葉区、鶴見区、栄区）</t>
  </si>
  <si>
    <t>03-6275-3320</t>
  </si>
  <si>
    <t>横浜市長</t>
  </si>
  <si>
    <t>建設および土木工事一切の設計、施工、請負および監理</t>
  </si>
  <si>
    <t>・汚泥→中間処理業者に委託し、流動化処理土原料等として再資源化
・廃プラ→中間処理業者に委託し、焼却・埋立
・紙くず→中間処理業者に委託し、焼却・埋立
・木くず→中間処理業者に委託し、緑化基盤材として再資源化、または焼却・埋立
・がれき類→中間処理業者に委託し、再生砕石や再生合材用骨材として再資源化
・混合廃棄物→中間処理業者に委託し、分別処理により各種原料として再資源化のうえ、残さ物を埋め立て等の最終処分</t>
    <rPh sb="1" eb="3">
      <t>オデイ</t>
    </rPh>
    <rPh sb="4" eb="10">
      <t>チュウカンショリギョウシャ</t>
    </rPh>
    <rPh sb="11" eb="13">
      <t>イタク</t>
    </rPh>
    <rPh sb="15" eb="18">
      <t>リュウドウカ</t>
    </rPh>
    <rPh sb="18" eb="21">
      <t>ショリド</t>
    </rPh>
    <rPh sb="21" eb="23">
      <t>ゲンリョウ</t>
    </rPh>
    <rPh sb="23" eb="24">
      <t>トウ</t>
    </rPh>
    <rPh sb="27" eb="31">
      <t>サイシゲンカ</t>
    </rPh>
    <rPh sb="33" eb="34">
      <t>ハイ</t>
    </rPh>
    <rPh sb="36" eb="46">
      <t>ヤジルシチュウカンショリギョウシャニイタク</t>
    </rPh>
    <rPh sb="48" eb="50">
      <t>ショウキャク</t>
    </rPh>
    <rPh sb="51" eb="53">
      <t>ウメタテ</t>
    </rPh>
    <rPh sb="55" eb="56">
      <t>カミ</t>
    </rPh>
    <rPh sb="58" eb="68">
      <t>ヤジルシチュウカンショリギョウシャニイタク</t>
    </rPh>
    <rPh sb="70" eb="72">
      <t>ショウキャク</t>
    </rPh>
    <rPh sb="73" eb="75">
      <t>ウメタテ</t>
    </rPh>
    <rPh sb="77" eb="78">
      <t>キ</t>
    </rPh>
    <rPh sb="81" eb="87">
      <t>チュウカンショリギョウシャ</t>
    </rPh>
    <rPh sb="88" eb="90">
      <t>イタク</t>
    </rPh>
    <rPh sb="92" eb="94">
      <t>リョクカ</t>
    </rPh>
    <rPh sb="94" eb="97">
      <t>キバンザイ</t>
    </rPh>
    <rPh sb="100" eb="104">
      <t>サイシゲンカ</t>
    </rPh>
    <rPh sb="108" eb="110">
      <t>ショウキャク</t>
    </rPh>
    <rPh sb="111" eb="113">
      <t>ウメタテ</t>
    </rPh>
    <rPh sb="118" eb="119">
      <t>ルイ</t>
    </rPh>
    <rPh sb="119" eb="129">
      <t>ヤジルシチュウカンショリギョウシャニイタク</t>
    </rPh>
    <rPh sb="131" eb="135">
      <t>サイセイサイセキ</t>
    </rPh>
    <rPh sb="136" eb="138">
      <t>サイセイ</t>
    </rPh>
    <rPh sb="138" eb="140">
      <t>ゴウザイ</t>
    </rPh>
    <rPh sb="140" eb="141">
      <t>ヨウ</t>
    </rPh>
    <rPh sb="141" eb="143">
      <t>コツザイ</t>
    </rPh>
    <rPh sb="146" eb="150">
      <t>サイシゲンカ</t>
    </rPh>
    <rPh sb="152" eb="157">
      <t>コンゴウハイキブツ</t>
    </rPh>
    <rPh sb="157" eb="167">
      <t>ヤジルシチュウカンショリギョウシャニイタク</t>
    </rPh>
    <rPh sb="169" eb="171">
      <t>ブンベツ</t>
    </rPh>
    <rPh sb="171" eb="173">
      <t>ショリ</t>
    </rPh>
    <rPh sb="176" eb="178">
      <t>カクシュ</t>
    </rPh>
    <rPh sb="178" eb="180">
      <t>ゲンリョウ</t>
    </rPh>
    <rPh sb="183" eb="187">
      <t>サイシゲンカ</t>
    </rPh>
    <rPh sb="191" eb="192">
      <t>ザン</t>
    </rPh>
    <rPh sb="193" eb="194">
      <t>ブツ</t>
    </rPh>
    <rPh sb="195" eb="196">
      <t>ウ</t>
    </rPh>
    <rPh sb="197" eb="198">
      <t>タ</t>
    </rPh>
    <rPh sb="199" eb="200">
      <t>トウ</t>
    </rPh>
    <rPh sb="201" eb="203">
      <t>サイシュウ</t>
    </rPh>
    <rPh sb="203" eb="205">
      <t>ショブン</t>
    </rPh>
    <phoneticPr fontId="3"/>
  </si>
  <si>
    <t>①統括責任者　→　②建設副産物対策委員長　→　③建設副産物管理責任者　→　④建設副産物管理担当者　　　　　　　　　　　　（東京支店長）　　　　　（安全環境部長）　　　　　　　　　（土木・建築工事部長）　　　　　　（土木・建築担当者）　　　　　　　　　　　　　　　　　　　　　　　　　　　　　　　　　　　　　　　　　　
→　⑤建設副産物処理責任者
　（土木・建築作業所長）</t>
    <rPh sb="1" eb="3">
      <t>トウカツ</t>
    </rPh>
    <rPh sb="3" eb="6">
      <t>セキニンシャ</t>
    </rPh>
    <rPh sb="10" eb="12">
      <t>ケンセツ</t>
    </rPh>
    <rPh sb="12" eb="15">
      <t>フクサンブツ</t>
    </rPh>
    <rPh sb="15" eb="17">
      <t>タイサク</t>
    </rPh>
    <rPh sb="17" eb="20">
      <t>イインチョウ</t>
    </rPh>
    <rPh sb="24" eb="26">
      <t>ケンセツ</t>
    </rPh>
    <rPh sb="26" eb="29">
      <t>フクサンブツ</t>
    </rPh>
    <rPh sb="29" eb="31">
      <t>カンリ</t>
    </rPh>
    <rPh sb="31" eb="34">
      <t>セキニンシャ</t>
    </rPh>
    <rPh sb="38" eb="40">
      <t>ケンセツ</t>
    </rPh>
    <rPh sb="40" eb="43">
      <t>フクサンブツ</t>
    </rPh>
    <rPh sb="43" eb="45">
      <t>カンリ</t>
    </rPh>
    <rPh sb="45" eb="48">
      <t>タントウシャ</t>
    </rPh>
    <rPh sb="61" eb="63">
      <t>トウキョウ</t>
    </rPh>
    <rPh sb="63" eb="66">
      <t>シテンチョウ</t>
    </rPh>
    <rPh sb="73" eb="75">
      <t>アンゼン</t>
    </rPh>
    <rPh sb="75" eb="79">
      <t>カンキョウブチョウ</t>
    </rPh>
    <rPh sb="90" eb="92">
      <t>ドボク</t>
    </rPh>
    <rPh sb="93" eb="97">
      <t>ケンチクコウジ</t>
    </rPh>
    <rPh sb="97" eb="99">
      <t>ブチョウ</t>
    </rPh>
    <rPh sb="107" eb="109">
      <t>ドボク</t>
    </rPh>
    <rPh sb="110" eb="112">
      <t>ケンチク</t>
    </rPh>
    <rPh sb="112" eb="115">
      <t>タントウシャ</t>
    </rPh>
    <rPh sb="163" eb="168">
      <t>ケンセツフクサンブツ</t>
    </rPh>
    <rPh sb="168" eb="170">
      <t>ショリ</t>
    </rPh>
    <rPh sb="170" eb="173">
      <t>セキニンシャ</t>
    </rPh>
    <rPh sb="176" eb="178">
      <t>ドボク</t>
    </rPh>
    <rPh sb="179" eb="181">
      <t>ケンチク</t>
    </rPh>
    <rPh sb="181" eb="183">
      <t>サギョウ</t>
    </rPh>
    <rPh sb="183" eb="185">
      <t>ショチョウ</t>
    </rPh>
    <phoneticPr fontId="3"/>
  </si>
  <si>
    <t>・設計段階で、可能な限り再生材料の利用を図る。
・材料搬入業者の協力により製品梱包を簡略化し、包装資材廃棄物を減量化する。
・型枠材、造作材、鉄筋材等の工場加工による搬入を促進する。
・事前準備により施工精度向上を図り、材料の無駄を抑制する。
・発生廃棄物の分別を徹底し、金属や紙類を有価物として処分する。</t>
    <rPh sb="1" eb="5">
      <t>セッケイダンカイ</t>
    </rPh>
    <rPh sb="7" eb="9">
      <t>カノウ</t>
    </rPh>
    <rPh sb="10" eb="11">
      <t>カギ</t>
    </rPh>
    <rPh sb="12" eb="16">
      <t>サイセイザイリョウ</t>
    </rPh>
    <rPh sb="17" eb="19">
      <t>リヨウ</t>
    </rPh>
    <rPh sb="20" eb="21">
      <t>ハカ</t>
    </rPh>
    <rPh sb="25" eb="29">
      <t>ザイリョウハンニュウ</t>
    </rPh>
    <rPh sb="29" eb="31">
      <t>ギョウシャ</t>
    </rPh>
    <rPh sb="32" eb="34">
      <t>キョウリョク</t>
    </rPh>
    <rPh sb="37" eb="41">
      <t>セイヒンコンポウ</t>
    </rPh>
    <rPh sb="42" eb="45">
      <t>カンリャクカ</t>
    </rPh>
    <rPh sb="47" eb="51">
      <t>ホウソウシザイ</t>
    </rPh>
    <rPh sb="51" eb="54">
      <t>ハイキブツ</t>
    </rPh>
    <rPh sb="55" eb="58">
      <t>ゲンリョウカ</t>
    </rPh>
    <rPh sb="63" eb="66">
      <t>カタワクザイ</t>
    </rPh>
    <rPh sb="67" eb="70">
      <t>ゾウサクザイ</t>
    </rPh>
    <rPh sb="71" eb="74">
      <t>テッキンザイ</t>
    </rPh>
    <rPh sb="74" eb="75">
      <t>トウ</t>
    </rPh>
    <rPh sb="76" eb="78">
      <t>コウジョウ</t>
    </rPh>
    <rPh sb="78" eb="80">
      <t>カコウ</t>
    </rPh>
    <rPh sb="83" eb="85">
      <t>ハンニュウ</t>
    </rPh>
    <rPh sb="86" eb="88">
      <t>ソクシン</t>
    </rPh>
    <rPh sb="93" eb="97">
      <t>ジゼンジュンビ</t>
    </rPh>
    <rPh sb="100" eb="104">
      <t>セコウセイド</t>
    </rPh>
    <rPh sb="104" eb="106">
      <t>コウジョウ</t>
    </rPh>
    <rPh sb="107" eb="108">
      <t>ハカ</t>
    </rPh>
    <rPh sb="110" eb="112">
      <t>ザイリョウ</t>
    </rPh>
    <rPh sb="113" eb="115">
      <t>ムダ</t>
    </rPh>
    <rPh sb="116" eb="118">
      <t>ヨクセイ</t>
    </rPh>
    <rPh sb="123" eb="128">
      <t>ハッセイハイキブツ</t>
    </rPh>
    <rPh sb="129" eb="131">
      <t>ブンベツ</t>
    </rPh>
    <rPh sb="132" eb="134">
      <t>テッテイ</t>
    </rPh>
    <rPh sb="136" eb="138">
      <t>キンゾク</t>
    </rPh>
    <rPh sb="139" eb="141">
      <t>カミルイ</t>
    </rPh>
    <rPh sb="142" eb="145">
      <t>ユウカブツ</t>
    </rPh>
    <rPh sb="148" eb="150">
      <t>ショブン</t>
    </rPh>
    <phoneticPr fontId="3"/>
  </si>
  <si>
    <t>・これまで実施している取り組みについて、更なる徹底を図る。</t>
    <rPh sb="5" eb="7">
      <t>ジッシ</t>
    </rPh>
    <rPh sb="11" eb="12">
      <t>ト</t>
    </rPh>
    <rPh sb="13" eb="14">
      <t>ク</t>
    </rPh>
    <rPh sb="20" eb="21">
      <t>サラ</t>
    </rPh>
    <rPh sb="23" eb="25">
      <t>テッテイ</t>
    </rPh>
    <rPh sb="26" eb="27">
      <t>ハカ</t>
    </rPh>
    <phoneticPr fontId="3"/>
  </si>
  <si>
    <t>・各作業所において、主として下記の品目を分別している。
　（金属くず、木くず、紙くず、廃プラスチック）
・店社のパトロールを実施し、作業所の取り組み状況を点検評価している。</t>
    <rPh sb="1" eb="5">
      <t>カクサギョウショ</t>
    </rPh>
    <rPh sb="10" eb="11">
      <t>シュ</t>
    </rPh>
    <rPh sb="14" eb="16">
      <t>カキ</t>
    </rPh>
    <rPh sb="17" eb="19">
      <t>ヒンモク</t>
    </rPh>
    <rPh sb="20" eb="22">
      <t>ブンベツ</t>
    </rPh>
    <rPh sb="30" eb="32">
      <t>キンゾク</t>
    </rPh>
    <rPh sb="35" eb="36">
      <t>キ</t>
    </rPh>
    <rPh sb="39" eb="40">
      <t>カミ</t>
    </rPh>
    <rPh sb="43" eb="44">
      <t>ハイ</t>
    </rPh>
    <rPh sb="53" eb="55">
      <t>テンシャ</t>
    </rPh>
    <rPh sb="62" eb="64">
      <t>ジッシ</t>
    </rPh>
    <rPh sb="66" eb="69">
      <t>サギョウショ</t>
    </rPh>
    <rPh sb="70" eb="71">
      <t>ト</t>
    </rPh>
    <rPh sb="72" eb="73">
      <t>ク</t>
    </rPh>
    <rPh sb="74" eb="76">
      <t>ジョウキョウ</t>
    </rPh>
    <rPh sb="77" eb="79">
      <t>テンケン</t>
    </rPh>
    <rPh sb="79" eb="81">
      <t>ヒョウカ</t>
    </rPh>
    <phoneticPr fontId="3"/>
  </si>
  <si>
    <t>・特に実施していない。</t>
    <rPh sb="1" eb="2">
      <t>トク</t>
    </rPh>
    <rPh sb="3" eb="5">
      <t>ジッシ</t>
    </rPh>
    <phoneticPr fontId="3"/>
  </si>
  <si>
    <t>・実施予定なし。</t>
    <rPh sb="1" eb="5">
      <t>ジッシヨテイ</t>
    </rPh>
    <phoneticPr fontId="3"/>
  </si>
  <si>
    <t>・委託処理先の運搬距離と設定単価の許す限り、優良業者であることと、リサイクル率を考慮して選定する。
・混合廃棄物は店社で調査し、決定した委託先を作業所に推奨する。</t>
    <rPh sb="1" eb="6">
      <t>イタクショリサキ</t>
    </rPh>
    <rPh sb="7" eb="11">
      <t>ウンパンキョリ</t>
    </rPh>
    <rPh sb="12" eb="16">
      <t>セッテイタンカ</t>
    </rPh>
    <rPh sb="17" eb="18">
      <t>ユル</t>
    </rPh>
    <rPh sb="19" eb="20">
      <t>カギ</t>
    </rPh>
    <rPh sb="22" eb="26">
      <t>ユウリョウギョウシャ</t>
    </rPh>
    <rPh sb="38" eb="39">
      <t>リツ</t>
    </rPh>
    <rPh sb="40" eb="42">
      <t>コウリョ</t>
    </rPh>
    <rPh sb="44" eb="46">
      <t>センテイ</t>
    </rPh>
    <rPh sb="51" eb="56">
      <t>コンゴウハイキブツ</t>
    </rPh>
    <rPh sb="57" eb="59">
      <t>テンシャ</t>
    </rPh>
    <rPh sb="60" eb="62">
      <t>チョウサ</t>
    </rPh>
    <rPh sb="64" eb="66">
      <t>ケッテイ</t>
    </rPh>
    <rPh sb="68" eb="71">
      <t>イタクサキ</t>
    </rPh>
    <rPh sb="72" eb="75">
      <t>サギョウショ</t>
    </rPh>
    <rPh sb="76" eb="78">
      <t>スイショウ</t>
    </rPh>
    <phoneticPr fontId="3"/>
  </si>
  <si>
    <t>・これまで取り組んできた方策の更なる実施徹底を図る。
・電子マニフェストに対応した業者を優先して、委託先を決定する。</t>
    <rPh sb="5" eb="6">
      <t>ト</t>
    </rPh>
    <rPh sb="7" eb="8">
      <t>ク</t>
    </rPh>
    <rPh sb="12" eb="14">
      <t>ホウサク</t>
    </rPh>
    <rPh sb="15" eb="16">
      <t>サラ</t>
    </rPh>
    <rPh sb="18" eb="22">
      <t>ジッシテッテイ</t>
    </rPh>
    <rPh sb="23" eb="24">
      <t>ハカ</t>
    </rPh>
    <rPh sb="28" eb="30">
      <t>デンシ</t>
    </rPh>
    <rPh sb="37" eb="39">
      <t>タイオウ</t>
    </rPh>
    <rPh sb="41" eb="43">
      <t>ギョウシャ</t>
    </rPh>
    <rPh sb="44" eb="46">
      <t>ユウセン</t>
    </rPh>
    <rPh sb="49" eb="52">
      <t>イタクサキ</t>
    </rPh>
    <rPh sb="53" eb="55">
      <t>ケッテイ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</si>
</sst>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21" zoomScaleNormal="115" zoomScaleSheetLayoutView="100" workbookViewId="0">
      <selection activeCell="P50" sqref="P50"/>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446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452</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447</v>
      </c>
      <c r="M40" s="587"/>
      <c r="N40" s="587"/>
      <c r="O40" s="587"/>
      <c r="P40" s="587"/>
      <c r="Q40" s="587"/>
      <c r="R40" s="587"/>
      <c r="S40" s="587"/>
      <c r="T40" s="587"/>
      <c r="U40" s="588"/>
      <c r="W40" s="21"/>
      <c r="X40" s="21"/>
    </row>
    <row r="41" spans="1:25" ht="26.25" customHeight="1" x14ac:dyDescent="0.15">
      <c r="C41" s="86"/>
      <c r="I41" s="25"/>
      <c r="J41" s="25" t="s">
        <v>7</v>
      </c>
      <c r="K41" s="25"/>
      <c r="L41" s="587" t="s">
        <v>448</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451</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2294</v>
      </c>
      <c r="Q49" s="567"/>
      <c r="R49" s="567"/>
      <c r="S49" s="567"/>
      <c r="T49" s="567"/>
      <c r="U49" s="568"/>
    </row>
    <row r="50" spans="3:23" ht="26.25" customHeight="1" x14ac:dyDescent="0.15">
      <c r="C50" s="538" t="s">
        <v>11</v>
      </c>
      <c r="D50" s="539"/>
      <c r="E50" s="540"/>
      <c r="F50" s="549" t="s">
        <v>450</v>
      </c>
      <c r="G50" s="550"/>
      <c r="H50" s="550"/>
      <c r="I50" s="550"/>
      <c r="J50" s="550"/>
      <c r="K50" s="550"/>
      <c r="L50" s="550"/>
      <c r="M50" s="550"/>
      <c r="N50" s="341" t="s">
        <v>172</v>
      </c>
      <c r="O50" s="449"/>
      <c r="P50" s="450"/>
      <c r="Q50" s="553"/>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453</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1585</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114</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454</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455</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8</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1547.6</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456</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8</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154</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457</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458</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457</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459</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460</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459</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460</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459</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460</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1547.6</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327.5</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1547.6</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461</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154</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54</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154</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462</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市内各工事現場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市内各工事現場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市内各工事現場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市内各工事現場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6"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市内各工事現場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1.1000000000000001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v>
      </c>
      <c r="P27" s="718"/>
      <c r="Q27" s="718"/>
      <c r="R27" s="718"/>
      <c r="S27" s="49" t="s">
        <v>38</v>
      </c>
      <c r="T27" s="70"/>
      <c r="U27" s="70"/>
      <c r="X27" s="68" t="s">
        <v>39</v>
      </c>
      <c r="Y27" s="71"/>
      <c r="AG27" s="58"/>
      <c r="AH27" s="58"/>
      <c r="AI27" s="58"/>
      <c r="AJ27" s="58"/>
      <c r="AK27" s="668">
        <f>+AG18+O27</f>
        <v>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1.1000000000000001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1.1000000000000001</v>
      </c>
      <c r="G30" s="674"/>
      <c r="H30" s="214" t="s">
        <v>198</v>
      </c>
      <c r="L30" s="682"/>
      <c r="O30" s="61"/>
      <c r="Q30" s="684">
        <f>+ROUND(Z28,1)+ROUND(Z29,1)+ROUND(Z30,1)</f>
        <v>1</v>
      </c>
      <c r="R30" s="718"/>
      <c r="S30" s="718"/>
      <c r="T30" s="718"/>
      <c r="U30" s="49" t="s">
        <v>16</v>
      </c>
      <c r="X30" s="726" t="s">
        <v>186</v>
      </c>
      <c r="Y30" s="727"/>
      <c r="Z30" s="670"/>
      <c r="AA30" s="671"/>
      <c r="AB30" s="671"/>
      <c r="AC30" s="671"/>
      <c r="AD30" s="671"/>
      <c r="AE30" s="49" t="s">
        <v>13</v>
      </c>
      <c r="AK30" s="655">
        <v>1</v>
      </c>
      <c r="AL30" s="656"/>
      <c r="AM30" s="656"/>
      <c r="AN30" s="656"/>
      <c r="AO30" s="57" t="s">
        <v>13</v>
      </c>
      <c r="AR30" s="667"/>
      <c r="AS30" s="664"/>
      <c r="AT30" s="664"/>
      <c r="AU30" s="665"/>
    </row>
    <row r="31" spans="2:48" ht="27" customHeight="1" thickTop="1" thickBot="1" x14ac:dyDescent="0.2">
      <c r="B31" s="690" t="s">
        <v>375</v>
      </c>
      <c r="C31" s="679"/>
      <c r="D31" s="679"/>
      <c r="E31" s="680"/>
      <c r="F31" s="673">
        <v>1.1000000000000001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5"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市内各工事現場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v>
      </c>
      <c r="P27" s="718"/>
      <c r="Q27" s="718"/>
      <c r="R27" s="718"/>
      <c r="S27" s="49" t="s">
        <v>38</v>
      </c>
      <c r="T27" s="70"/>
      <c r="U27" s="70"/>
      <c r="X27" s="68" t="s">
        <v>39</v>
      </c>
      <c r="Y27" s="71"/>
      <c r="AG27" s="58"/>
      <c r="AH27" s="58"/>
      <c r="AI27" s="58"/>
      <c r="AJ27" s="58"/>
      <c r="AK27" s="668">
        <f>+AG18+O27</f>
        <v>3</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3</v>
      </c>
      <c r="R30" s="718"/>
      <c r="S30" s="718"/>
      <c r="T30" s="718"/>
      <c r="U30" s="49" t="s">
        <v>16</v>
      </c>
      <c r="X30" s="726" t="s">
        <v>186</v>
      </c>
      <c r="Y30" s="727"/>
      <c r="Z30" s="670"/>
      <c r="AA30" s="671"/>
      <c r="AB30" s="671"/>
      <c r="AC30" s="671"/>
      <c r="AD30" s="671"/>
      <c r="AE30" s="49" t="s">
        <v>13</v>
      </c>
      <c r="AK30" s="655">
        <v>3</v>
      </c>
      <c r="AL30" s="656"/>
      <c r="AM30" s="656"/>
      <c r="AN30" s="656"/>
      <c r="AO30" s="57" t="s">
        <v>13</v>
      </c>
      <c r="AR30" s="667"/>
      <c r="AS30" s="664"/>
      <c r="AT30" s="664"/>
      <c r="AU30" s="665"/>
    </row>
    <row r="31" spans="2:48" ht="27" customHeight="1" thickTop="1" thickBot="1" x14ac:dyDescent="0.2">
      <c r="B31" s="690" t="s">
        <v>375</v>
      </c>
      <c r="C31" s="679"/>
      <c r="D31" s="679"/>
      <c r="E31" s="680"/>
      <c r="F31" s="673">
        <v>3.5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市内各工事現場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5"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市内各工事現場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1430.8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100</v>
      </c>
      <c r="P27" s="718"/>
      <c r="Q27" s="718"/>
      <c r="R27" s="718"/>
      <c r="S27" s="49" t="s">
        <v>38</v>
      </c>
      <c r="T27" s="70"/>
      <c r="U27" s="70"/>
      <c r="X27" s="68" t="s">
        <v>39</v>
      </c>
      <c r="Y27" s="71"/>
      <c r="AG27" s="58"/>
      <c r="AH27" s="58"/>
      <c r="AI27" s="58"/>
      <c r="AJ27" s="58"/>
      <c r="AK27" s="668">
        <f>+AG18+O27</f>
        <v>100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1430.8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220.3</v>
      </c>
      <c r="G30" s="674"/>
      <c r="H30" s="214" t="s">
        <v>198</v>
      </c>
      <c r="L30" s="682"/>
      <c r="O30" s="61"/>
      <c r="Q30" s="684">
        <f>+ROUND(Z28,1)+ROUND(Z29,1)+ROUND(Z30,1)</f>
        <v>100</v>
      </c>
      <c r="R30" s="718"/>
      <c r="S30" s="718"/>
      <c r="T30" s="718"/>
      <c r="U30" s="49" t="s">
        <v>16</v>
      </c>
      <c r="X30" s="726" t="s">
        <v>186</v>
      </c>
      <c r="Y30" s="727"/>
      <c r="Z30" s="670"/>
      <c r="AA30" s="671"/>
      <c r="AB30" s="671"/>
      <c r="AC30" s="671"/>
      <c r="AD30" s="671"/>
      <c r="AE30" s="49" t="s">
        <v>13</v>
      </c>
      <c r="AK30" s="655">
        <v>5</v>
      </c>
      <c r="AL30" s="656"/>
      <c r="AM30" s="656"/>
      <c r="AN30" s="656"/>
      <c r="AO30" s="57" t="s">
        <v>13</v>
      </c>
      <c r="AR30" s="667"/>
      <c r="AS30" s="664"/>
      <c r="AT30" s="664"/>
      <c r="AU30" s="665"/>
    </row>
    <row r="31" spans="2:48" ht="27" customHeight="1" thickTop="1" thickBot="1" x14ac:dyDescent="0.2">
      <c r="B31" s="690" t="s">
        <v>375</v>
      </c>
      <c r="C31" s="679"/>
      <c r="D31" s="679"/>
      <c r="E31" s="680"/>
      <c r="F31" s="673">
        <v>1430.8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市内各工事現場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市内各工事現場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市内各工事現場</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市内各工事現場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9" workbookViewId="0">
      <selection activeCell="AX27" sqref="AX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市内各工事現場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14.7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v>
      </c>
      <c r="P27" s="718"/>
      <c r="Q27" s="718"/>
      <c r="R27" s="718"/>
      <c r="S27" s="49" t="s">
        <v>38</v>
      </c>
      <c r="T27" s="70"/>
      <c r="U27" s="70"/>
      <c r="X27" s="68" t="s">
        <v>39</v>
      </c>
      <c r="Y27" s="71"/>
      <c r="AG27" s="58"/>
      <c r="AH27" s="58"/>
      <c r="AI27" s="58"/>
      <c r="AJ27" s="58"/>
      <c r="AK27" s="668">
        <f>+AG18+O27</f>
        <v>10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14.7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14.7</v>
      </c>
      <c r="G30" s="674"/>
      <c r="H30" s="214" t="s">
        <v>198</v>
      </c>
      <c r="L30" s="682"/>
      <c r="O30" s="61"/>
      <c r="Q30" s="684">
        <f>+ROUND(Z28,1)+ROUND(Z29,1)+ROUND(Z30,1)</f>
        <v>10</v>
      </c>
      <c r="R30" s="718"/>
      <c r="S30" s="718"/>
      <c r="T30" s="718"/>
      <c r="U30" s="49" t="s">
        <v>16</v>
      </c>
      <c r="X30" s="726" t="s">
        <v>186</v>
      </c>
      <c r="Y30" s="727"/>
      <c r="Z30" s="670"/>
      <c r="AA30" s="671"/>
      <c r="AB30" s="671"/>
      <c r="AC30" s="671"/>
      <c r="AD30" s="671"/>
      <c r="AE30" s="49" t="s">
        <v>13</v>
      </c>
      <c r="AK30" s="655">
        <v>10</v>
      </c>
      <c r="AL30" s="656"/>
      <c r="AM30" s="656"/>
      <c r="AN30" s="656"/>
      <c r="AO30" s="57" t="s">
        <v>13</v>
      </c>
      <c r="AR30" s="667"/>
      <c r="AS30" s="664"/>
      <c r="AT30" s="664"/>
      <c r="AU30" s="665"/>
    </row>
    <row r="31" spans="2:48" ht="27" customHeight="1" thickTop="1" thickBot="1" x14ac:dyDescent="0.2">
      <c r="B31" s="690" t="s">
        <v>375</v>
      </c>
      <c r="C31" s="679"/>
      <c r="D31" s="679"/>
      <c r="E31" s="680"/>
      <c r="F31" s="673">
        <v>14.7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14" zoomScale="80" zoomScaleNormal="80" workbookViewId="0">
      <selection activeCell="G12" sqref="G12"/>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市内各工事現場</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6.1</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37</v>
      </c>
      <c r="M9" s="377">
        <f>IF(OR(ｷ.紙くず!F24&gt;0,ｷ.紙くず!F24&lt;0),ｷ.紙くず!F24,IF(M$19&gt;0,"0",0))</f>
        <v>14</v>
      </c>
      <c r="N9" s="377">
        <f>IF(OR(ｸ.木くず!F24&gt;0,ｸ.木くず!F24&lt;0),ｸ.木くず!F24,IF(N$19&gt;0,"0",0))</f>
        <v>40.4</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1.1000000000000001</v>
      </c>
      <c r="T9" s="377">
        <f>IF(OR(ｾ.ｶﾞﾗｽ･ｺﾝｸﾘ･陶磁器くず!F24&gt;0,ｾ.ｶﾞﾗｽ･ｺﾝｸﾘ･陶磁器くず!F24&lt;0),ｾ.ｶﾞﾗｽ･ｺﾝｸﾘ･陶磁器くず!F24,IF(T$19&gt;0,"0",0))</f>
        <v>3.5</v>
      </c>
      <c r="U9" s="377">
        <f>IF(OR(ｿ.鉱さい!F24&gt;0,ｿ.鉱さい!F24&lt;0),ｿ.鉱さい!F24,IF(U$19&gt;0,"0",0))</f>
        <v>0</v>
      </c>
      <c r="V9" s="377">
        <f>IF(OR(ﾀ.がれき類!F24&gt;0,ﾀ.がれき類!F24&lt;0),ﾀ.がれき類!F24,IF(V$19&gt;0,"0",0))</f>
        <v>1430.8</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14.7</v>
      </c>
      <c r="AA9" s="379">
        <f>IF(SUM(G9:Z9)&gt;0,SUM(G9:Z9),IF(AA$19&gt;0,"0",0))</f>
        <v>1547.6</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6.1</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37</v>
      </c>
      <c r="M14" s="383">
        <f>IF(OR(ｷ.紙くず!F29&gt;0,ｷ.紙くず!F29&lt;0),ｷ.紙くず!F29,IF(M$19&gt;0,"0",0))</f>
        <v>14</v>
      </c>
      <c r="N14" s="383">
        <f>IF(OR(ｸ.木くず!F29&gt;0,ｸ.木くず!F29&lt;0),ｸ.木くず!F29,IF(N$19&gt;0,"0",0))</f>
        <v>40.4</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1.1000000000000001</v>
      </c>
      <c r="T14" s="383">
        <f>IF(OR(ｾ.ｶﾞﾗｽ･ｺﾝｸﾘ･陶磁器くず!F29&gt;0,ｾ.ｶﾞﾗｽ･ｺﾝｸﾘ･陶磁器くず!F29&lt;0),ｾ.ｶﾞﾗｽ･ｺﾝｸﾘ･陶磁器くず!F29,IF(T$19&gt;0,"0",0))</f>
        <v>3.5</v>
      </c>
      <c r="U14" s="383">
        <f>IF(OR(ｿ.鉱さい!F29&gt;0,ｿ.鉱さい!F29&lt;0),ｿ.鉱さい!F29,IF(U$19&gt;0,"0",0))</f>
        <v>0</v>
      </c>
      <c r="V14" s="383">
        <f>IF(OR(ﾀ.がれき類!F29&gt;0,ﾀ.がれき類!F29&lt;0),ﾀ.がれき類!F29,IF(V$19&gt;0,"0",0))</f>
        <v>1430.8</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14.7</v>
      </c>
      <c r="AA14" s="385">
        <f t="shared" si="0"/>
        <v>1547.6</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37</v>
      </c>
      <c r="M15" s="383">
        <f>IF(OR(ｷ.紙くず!F30&gt;0,ｷ.紙くず!F30&lt;0),ｷ.紙くず!F30,IF(M$19&gt;0,"0",0))</f>
        <v>14</v>
      </c>
      <c r="N15" s="383">
        <f>IF(OR(ｸ.木くず!F30&gt;0,ｸ.木くず!F30&lt;0),ｸ.木くず!F30,IF(N$19&gt;0,"0",0))</f>
        <v>40.4</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1.1000000000000001</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220.3</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14.7</v>
      </c>
      <c r="AA15" s="385">
        <f t="shared" si="0"/>
        <v>327.5</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6.1</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37</v>
      </c>
      <c r="M16" s="383">
        <f>IF(OR(ｷ.紙くず!F31&gt;0,ｷ.紙くず!F31&lt;0),ｷ.紙くず!F31,IF(M$19&gt;0,"0",0))</f>
        <v>14</v>
      </c>
      <c r="N16" s="383">
        <f>IF(OR(ｸ.木くず!F31&gt;0,ｸ.木くず!F31&lt;0),ｸ.木くず!F31,IF(N$19&gt;0,"0",0))</f>
        <v>40.4</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1.1000000000000001</v>
      </c>
      <c r="T16" s="383">
        <f>IF(OR(ｾ.ｶﾞﾗｽ･ｺﾝｸﾘ･陶磁器くず!F31&gt;0,ｾ.ｶﾞﾗｽ･ｺﾝｸﾘ･陶磁器くず!F31&lt;0),ｾ.ｶﾞﾗｽ･ｺﾝｸﾘ･陶磁器くず!F31,IF(T$19&gt;0,"0",0))</f>
        <v>3.5</v>
      </c>
      <c r="U16" s="383">
        <f>IF(OR(ｿ.鉱さい!F31&gt;0,ｿ.鉱さい!F31&lt;0),ｿ.鉱さい!F31,IF(U$19&gt;0,"0",0))</f>
        <v>0</v>
      </c>
      <c r="V16" s="383">
        <f>IF(OR(ﾀ.がれき類!F31&gt;0,ﾀ.がれき類!F31&lt;0),ﾀ.がれき類!F31,IF(V$19&gt;0,"0",0))</f>
        <v>1430.8</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14.7</v>
      </c>
      <c r="AA16" s="385">
        <f t="shared" si="0"/>
        <v>1547.6</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5</v>
      </c>
      <c r="I19" s="389">
        <f t="shared" si="1"/>
        <v>0</v>
      </c>
      <c r="J19" s="389">
        <f t="shared" si="1"/>
        <v>0</v>
      </c>
      <c r="K19" s="389">
        <f t="shared" si="1"/>
        <v>0</v>
      </c>
      <c r="L19" s="389">
        <f t="shared" si="1"/>
        <v>25</v>
      </c>
      <c r="M19" s="389">
        <f t="shared" si="1"/>
        <v>5</v>
      </c>
      <c r="N19" s="389">
        <f t="shared" si="1"/>
        <v>5</v>
      </c>
      <c r="O19" s="389">
        <f t="shared" si="1"/>
        <v>0</v>
      </c>
      <c r="P19" s="389">
        <f t="shared" si="1"/>
        <v>0</v>
      </c>
      <c r="Q19" s="389">
        <f t="shared" si="1"/>
        <v>0</v>
      </c>
      <c r="R19" s="389">
        <f t="shared" si="1"/>
        <v>0</v>
      </c>
      <c r="S19" s="389">
        <f t="shared" si="1"/>
        <v>1</v>
      </c>
      <c r="T19" s="389">
        <f t="shared" si="1"/>
        <v>3</v>
      </c>
      <c r="U19" s="389">
        <f t="shared" si="1"/>
        <v>0</v>
      </c>
      <c r="V19" s="389">
        <f t="shared" si="1"/>
        <v>100</v>
      </c>
      <c r="W19" s="389">
        <f t="shared" si="1"/>
        <v>0</v>
      </c>
      <c r="X19" s="389">
        <f t="shared" si="1"/>
        <v>0</v>
      </c>
      <c r="Y19" s="389">
        <f t="shared" si="1"/>
        <v>0</v>
      </c>
      <c r="Z19" s="390">
        <f t="shared" si="1"/>
        <v>10</v>
      </c>
      <c r="AA19" s="391">
        <f t="shared" ref="AA19:AA25" si="2">SUM(G19:Z19)</f>
        <v>154</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5</v>
      </c>
      <c r="I37" s="424">
        <f t="shared" si="8"/>
        <v>0</v>
      </c>
      <c r="J37" s="424">
        <f t="shared" si="8"/>
        <v>0</v>
      </c>
      <c r="K37" s="424">
        <f t="shared" si="8"/>
        <v>0</v>
      </c>
      <c r="L37" s="424">
        <f t="shared" si="8"/>
        <v>25</v>
      </c>
      <c r="M37" s="424">
        <f t="shared" si="8"/>
        <v>5</v>
      </c>
      <c r="N37" s="424">
        <f t="shared" si="8"/>
        <v>5</v>
      </c>
      <c r="O37" s="424">
        <f t="shared" si="8"/>
        <v>0</v>
      </c>
      <c r="P37" s="424">
        <f t="shared" si="8"/>
        <v>0</v>
      </c>
      <c r="Q37" s="424">
        <f t="shared" si="8"/>
        <v>0</v>
      </c>
      <c r="R37" s="424">
        <f t="shared" si="8"/>
        <v>0</v>
      </c>
      <c r="S37" s="424">
        <f t="shared" si="8"/>
        <v>1</v>
      </c>
      <c r="T37" s="424">
        <f t="shared" si="8"/>
        <v>3</v>
      </c>
      <c r="U37" s="424">
        <f t="shared" si="8"/>
        <v>0</v>
      </c>
      <c r="V37" s="424">
        <f t="shared" si="8"/>
        <v>100</v>
      </c>
      <c r="W37" s="424">
        <f t="shared" si="8"/>
        <v>0</v>
      </c>
      <c r="X37" s="424">
        <f t="shared" si="8"/>
        <v>0</v>
      </c>
      <c r="Y37" s="424">
        <f t="shared" si="8"/>
        <v>0</v>
      </c>
      <c r="Z37" s="425">
        <f t="shared" si="8"/>
        <v>10</v>
      </c>
      <c r="AA37" s="426">
        <f t="shared" si="4"/>
        <v>154</v>
      </c>
    </row>
    <row r="38" spans="2:27" ht="24" customHeight="1" x14ac:dyDescent="0.15">
      <c r="B38" s="170"/>
      <c r="C38" s="809"/>
      <c r="D38" s="227"/>
      <c r="E38" s="225" t="s">
        <v>319</v>
      </c>
      <c r="F38" s="443"/>
      <c r="G38" s="415">
        <f t="shared" ref="G38:Z38" si="9">SUM(G39:G41)</f>
        <v>0</v>
      </c>
      <c r="H38" s="415">
        <f t="shared" si="9"/>
        <v>5</v>
      </c>
      <c r="I38" s="415">
        <f t="shared" si="9"/>
        <v>0</v>
      </c>
      <c r="J38" s="415">
        <f t="shared" si="9"/>
        <v>0</v>
      </c>
      <c r="K38" s="415">
        <f t="shared" si="9"/>
        <v>0</v>
      </c>
      <c r="L38" s="415">
        <f t="shared" si="9"/>
        <v>25</v>
      </c>
      <c r="M38" s="415">
        <f t="shared" si="9"/>
        <v>5</v>
      </c>
      <c r="N38" s="415">
        <f t="shared" si="9"/>
        <v>5</v>
      </c>
      <c r="O38" s="415">
        <f t="shared" si="9"/>
        <v>0</v>
      </c>
      <c r="P38" s="415">
        <f t="shared" si="9"/>
        <v>0</v>
      </c>
      <c r="Q38" s="415">
        <f t="shared" si="9"/>
        <v>0</v>
      </c>
      <c r="R38" s="415">
        <f t="shared" si="9"/>
        <v>0</v>
      </c>
      <c r="S38" s="415">
        <f t="shared" si="9"/>
        <v>1</v>
      </c>
      <c r="T38" s="415">
        <f t="shared" si="9"/>
        <v>3</v>
      </c>
      <c r="U38" s="415">
        <f t="shared" si="9"/>
        <v>0</v>
      </c>
      <c r="V38" s="415">
        <f t="shared" si="9"/>
        <v>100</v>
      </c>
      <c r="W38" s="415">
        <f t="shared" si="9"/>
        <v>0</v>
      </c>
      <c r="X38" s="415">
        <f t="shared" si="9"/>
        <v>0</v>
      </c>
      <c r="Y38" s="415">
        <f t="shared" si="9"/>
        <v>0</v>
      </c>
      <c r="Z38" s="416">
        <f t="shared" si="9"/>
        <v>10</v>
      </c>
      <c r="AA38" s="417">
        <f t="shared" si="4"/>
        <v>154</v>
      </c>
    </row>
    <row r="39" spans="2:27" ht="24" customHeight="1" x14ac:dyDescent="0.15">
      <c r="B39" s="170"/>
      <c r="C39" s="809"/>
      <c r="D39" s="228"/>
      <c r="E39" s="223"/>
      <c r="F39" s="221" t="s">
        <v>233</v>
      </c>
      <c r="G39" s="418">
        <f>+ｱ.燃え殻!$Z$28</f>
        <v>0</v>
      </c>
      <c r="H39" s="418">
        <f>+ｲ.汚泥!$Z$28</f>
        <v>5</v>
      </c>
      <c r="I39" s="418">
        <f>+ｳ.廃油!$Z$28</f>
        <v>0</v>
      </c>
      <c r="J39" s="418">
        <f>+ｴ.廃酸!$Z$28</f>
        <v>0</v>
      </c>
      <c r="K39" s="418">
        <f>+ｵ.廃ｱﾙｶﾘ!$Z$28</f>
        <v>0</v>
      </c>
      <c r="L39" s="418">
        <f>+ｶ.廃ﾌﾟﾗ類!$Z$28</f>
        <v>25</v>
      </c>
      <c r="M39" s="418">
        <f>+ｷ.紙くず!$Z$28</f>
        <v>5</v>
      </c>
      <c r="N39" s="418">
        <f>+ｸ.木くず!$Z$28</f>
        <v>5</v>
      </c>
      <c r="O39" s="418">
        <f>+ｹ.繊維くず!$Z$28</f>
        <v>0</v>
      </c>
      <c r="P39" s="418">
        <f>+ｺ.動植物性残さ!$Z$28</f>
        <v>0</v>
      </c>
      <c r="Q39" s="418">
        <f>+ｻ.動物系固形不要物!$Z$28</f>
        <v>0</v>
      </c>
      <c r="R39" s="418">
        <f>+ｼ.ｺﾞﾑくず!$Z$28</f>
        <v>0</v>
      </c>
      <c r="S39" s="418">
        <f>+ｽ.金属くず!$Z$28</f>
        <v>1</v>
      </c>
      <c r="T39" s="418">
        <f>+ｾ.ｶﾞﾗｽ･ｺﾝｸﾘ･陶磁器くず!$Z$28</f>
        <v>3</v>
      </c>
      <c r="U39" s="418">
        <f>+ｿ.鉱さい!$Z$28</f>
        <v>0</v>
      </c>
      <c r="V39" s="418">
        <f>+ﾀ.がれき類!$Z$28</f>
        <v>100</v>
      </c>
      <c r="W39" s="418">
        <f>+ﾁ.動物のふん尿!$Z$28</f>
        <v>0</v>
      </c>
      <c r="X39" s="418">
        <f>+ﾂ.動物の死体!$Z$28</f>
        <v>0</v>
      </c>
      <c r="Y39" s="418">
        <f>+ﾃ.ばいじん!$Z$28</f>
        <v>0</v>
      </c>
      <c r="Z39" s="419">
        <f>+ﾄ.混合廃棄物その他!$Z$28</f>
        <v>10</v>
      </c>
      <c r="AA39" s="420">
        <f t="shared" si="4"/>
        <v>154</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5</v>
      </c>
      <c r="I43" s="427">
        <f>+ｳ.廃油!$AK$27</f>
        <v>0</v>
      </c>
      <c r="J43" s="427">
        <f>+ｴ.廃酸!$AK$27</f>
        <v>0</v>
      </c>
      <c r="K43" s="427">
        <f>+ｵ.廃ｱﾙｶﾘ!$AK$27</f>
        <v>0</v>
      </c>
      <c r="L43" s="427">
        <f>+ｶ.廃ﾌﾟﾗ類!$AK$27</f>
        <v>25</v>
      </c>
      <c r="M43" s="427">
        <f>+ｷ.紙くず!$AK$27</f>
        <v>5</v>
      </c>
      <c r="N43" s="427">
        <f>+ｸ.木くず!$AK$27</f>
        <v>5</v>
      </c>
      <c r="O43" s="427">
        <f>+ｹ.繊維くず!$AK$27</f>
        <v>0</v>
      </c>
      <c r="P43" s="427">
        <f>+ｺ.動植物性残さ!$AK$27</f>
        <v>0</v>
      </c>
      <c r="Q43" s="427">
        <f>+ｻ.動物系固形不要物!$AK$27</f>
        <v>0</v>
      </c>
      <c r="R43" s="427">
        <f>+ｼ.ｺﾞﾑくず!$AK$27</f>
        <v>0</v>
      </c>
      <c r="S43" s="427">
        <f>+ｽ.金属くず!$AK$27</f>
        <v>1</v>
      </c>
      <c r="T43" s="427">
        <f>+ｾ.ｶﾞﾗｽ･ｺﾝｸﾘ･陶磁器くず!$AK$27</f>
        <v>3</v>
      </c>
      <c r="U43" s="427">
        <f>+ｿ.鉱さい!$AK$27</f>
        <v>0</v>
      </c>
      <c r="V43" s="427">
        <f>+ﾀ.がれき類!$AK$27</f>
        <v>100</v>
      </c>
      <c r="W43" s="427">
        <f>+ﾁ.動物のふん尿!$AK$27</f>
        <v>0</v>
      </c>
      <c r="X43" s="427">
        <f>+ﾂ.動物の死体!$AK$27</f>
        <v>0</v>
      </c>
      <c r="Y43" s="427">
        <f>+ﾃ.ばいじん!$AK$27</f>
        <v>0</v>
      </c>
      <c r="Z43" s="428">
        <f>+ﾄ.混合廃棄物その他!$AK$27</f>
        <v>10</v>
      </c>
      <c r="AA43" s="429">
        <f t="shared" si="4"/>
        <v>154</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25</v>
      </c>
      <c r="M44" s="430">
        <f>+ｷ.紙くず!$AK$30</f>
        <v>5</v>
      </c>
      <c r="N44" s="430">
        <f>+ｸ.木くず!$AK$30</f>
        <v>5</v>
      </c>
      <c r="O44" s="430">
        <f>+ｹ.繊維くず!$AK$30</f>
        <v>0</v>
      </c>
      <c r="P44" s="430">
        <f>+ｺ.動植物性残さ!$AK$30</f>
        <v>0</v>
      </c>
      <c r="Q44" s="430">
        <f>+ｻ.動物系固形不要物!$AK$30</f>
        <v>0</v>
      </c>
      <c r="R44" s="430">
        <f>+ｼ.ｺﾞﾑくず!$AK$30</f>
        <v>0</v>
      </c>
      <c r="S44" s="430">
        <f>+ｽ.金属くず!$AK$30</f>
        <v>1</v>
      </c>
      <c r="T44" s="430">
        <f>+ｾ.ｶﾞﾗｽ･ｺﾝｸﾘ･陶磁器くず!$AK$30</f>
        <v>3</v>
      </c>
      <c r="U44" s="430">
        <f>+ｿ.鉱さい!$AK$30</f>
        <v>0</v>
      </c>
      <c r="V44" s="430">
        <f>+ﾀ.がれき類!$AK$30</f>
        <v>5</v>
      </c>
      <c r="W44" s="430">
        <f>+ﾁ.動物のふん尿!$AK$30</f>
        <v>0</v>
      </c>
      <c r="X44" s="430">
        <f>+ﾂ.動物の死体!$AK$30</f>
        <v>0</v>
      </c>
      <c r="Y44" s="430">
        <f>+ﾃ.ばいじん!$AK$30</f>
        <v>0</v>
      </c>
      <c r="Z44" s="431">
        <f>+ﾄ.混合廃棄物その他!$AK$30</f>
        <v>10</v>
      </c>
      <c r="AA44" s="432">
        <f t="shared" si="4"/>
        <v>54</v>
      </c>
    </row>
    <row r="45" spans="2:27" ht="24" customHeight="1" x14ac:dyDescent="0.15">
      <c r="B45" s="170"/>
      <c r="C45" s="177"/>
      <c r="D45" s="442" t="s">
        <v>190</v>
      </c>
      <c r="E45" s="799" t="s">
        <v>237</v>
      </c>
      <c r="F45" s="800"/>
      <c r="G45" s="433">
        <f>+ｱ.燃え殻!$AR$24</f>
        <v>0</v>
      </c>
      <c r="H45" s="433">
        <f>+ｲ.汚泥!$AR$24</f>
        <v>5</v>
      </c>
      <c r="I45" s="433">
        <f>+ｳ.廃油!$AR$24</f>
        <v>0</v>
      </c>
      <c r="J45" s="433">
        <f>+ｴ.廃酸!$AR$24</f>
        <v>0</v>
      </c>
      <c r="K45" s="433">
        <f>+ｵ.廃ｱﾙｶﾘ!$AR$24</f>
        <v>0</v>
      </c>
      <c r="L45" s="433">
        <f>+ｶ.廃ﾌﾟﾗ類!$AR$24</f>
        <v>25</v>
      </c>
      <c r="M45" s="433">
        <f>+ｷ.紙くず!$AR$24</f>
        <v>5</v>
      </c>
      <c r="N45" s="433">
        <f>+ｸ.木くず!$AR$24</f>
        <v>5</v>
      </c>
      <c r="O45" s="433">
        <f>+ｹ.繊維くず!$AR$24</f>
        <v>0</v>
      </c>
      <c r="P45" s="433">
        <f>+ｺ.動植物性残さ!$AR$24</f>
        <v>0</v>
      </c>
      <c r="Q45" s="433">
        <f>+ｻ.動物系固形不要物!$AR$24</f>
        <v>0</v>
      </c>
      <c r="R45" s="433">
        <f>+ｼ.ｺﾞﾑくず!$AR$24</f>
        <v>0</v>
      </c>
      <c r="S45" s="433">
        <f>+ｽ.金属くず!$AR$24</f>
        <v>1</v>
      </c>
      <c r="T45" s="433">
        <f>+ｾ.ｶﾞﾗｽ･ｺﾝｸﾘ･陶磁器くず!$AR$24</f>
        <v>3</v>
      </c>
      <c r="U45" s="433">
        <f>+ｿ.鉱さい!$AR$24</f>
        <v>0</v>
      </c>
      <c r="V45" s="433">
        <f>+ﾀ.がれき類!$AR$24</f>
        <v>100</v>
      </c>
      <c r="W45" s="433">
        <f>+ﾁ.動物のふん尿!$AR$24</f>
        <v>0</v>
      </c>
      <c r="X45" s="433">
        <f>+ﾂ.動物の死体!$AR$24</f>
        <v>0</v>
      </c>
      <c r="Y45" s="433">
        <f>+ﾃ.ばいじん!$AR$24</f>
        <v>0</v>
      </c>
      <c r="Z45" s="434">
        <f>+ﾄ.混合廃棄物その他!$AR$24</f>
        <v>10</v>
      </c>
      <c r="AA45" s="435">
        <f t="shared" si="4"/>
        <v>154</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11.1</v>
      </c>
      <c r="I55" s="480">
        <f t="shared" si="10"/>
        <v>0</v>
      </c>
      <c r="J55" s="480">
        <f t="shared" si="10"/>
        <v>0</v>
      </c>
      <c r="K55" s="480">
        <f t="shared" si="10"/>
        <v>0</v>
      </c>
      <c r="L55" s="480">
        <f t="shared" si="10"/>
        <v>62</v>
      </c>
      <c r="M55" s="480">
        <f t="shared" si="10"/>
        <v>19</v>
      </c>
      <c r="N55" s="480">
        <f t="shared" si="10"/>
        <v>45.4</v>
      </c>
      <c r="O55" s="480">
        <f t="shared" si="10"/>
        <v>0</v>
      </c>
      <c r="P55" s="480">
        <f t="shared" si="10"/>
        <v>0</v>
      </c>
      <c r="Q55" s="480">
        <f t="shared" si="10"/>
        <v>0</v>
      </c>
      <c r="R55" s="480">
        <f t="shared" si="10"/>
        <v>0</v>
      </c>
      <c r="S55" s="480">
        <f t="shared" si="10"/>
        <v>2.1</v>
      </c>
      <c r="T55" s="480">
        <f t="shared" si="10"/>
        <v>6.5</v>
      </c>
      <c r="U55" s="480">
        <f t="shared" si="10"/>
        <v>0</v>
      </c>
      <c r="V55" s="480">
        <f t="shared" si="10"/>
        <v>1530.8</v>
      </c>
      <c r="W55" s="480">
        <f t="shared" si="10"/>
        <v>0</v>
      </c>
      <c r="X55" s="480">
        <f t="shared" si="10"/>
        <v>0</v>
      </c>
      <c r="Y55" s="480">
        <f t="shared" si="10"/>
        <v>0</v>
      </c>
      <c r="Z55" s="480">
        <f t="shared" si="10"/>
        <v>24.7</v>
      </c>
      <c r="AA55" s="481">
        <f>+AA9+AA19+AA20</f>
        <v>1701.6</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    6月    18日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東京都品川区大崎1-6-3</v>
      </c>
      <c r="M16" s="884"/>
      <c r="N16" s="884"/>
      <c r="O16" s="884"/>
      <c r="P16" s="884"/>
      <c r="Q16" s="884"/>
      <c r="R16" s="884"/>
      <c r="S16" s="884"/>
      <c r="T16" s="884"/>
      <c r="U16" s="282"/>
    </row>
    <row r="17" spans="1:21" ht="26.25" customHeight="1" x14ac:dyDescent="0.15">
      <c r="C17" s="86"/>
      <c r="I17" s="25"/>
      <c r="J17" s="25" t="s">
        <v>7</v>
      </c>
      <c r="K17" s="25"/>
      <c r="L17" s="884" t="str">
        <f>+表紙!L41</f>
        <v>株式会社　新井組東京支店
執行役員支店長　　森谷　敏朗</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03-6275-3320</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市内各工事現場</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2294</v>
      </c>
      <c r="Q25" s="891"/>
      <c r="R25" s="891"/>
      <c r="S25" s="891"/>
      <c r="T25" s="891"/>
      <c r="U25" s="892"/>
    </row>
    <row r="26" spans="1:21" ht="26.25" customHeight="1" x14ac:dyDescent="0.15">
      <c r="C26" s="538" t="s">
        <v>11</v>
      </c>
      <c r="D26" s="539"/>
      <c r="E26" s="540"/>
      <c r="F26" s="906" t="str">
        <f>+表紙!F50</f>
        <v>市内各所（青葉区、鶴見区、栄区）</v>
      </c>
      <c r="G26" s="907"/>
      <c r="H26" s="907"/>
      <c r="I26" s="907"/>
      <c r="J26" s="907"/>
      <c r="K26" s="907"/>
      <c r="L26" s="907"/>
      <c r="M26" s="907"/>
      <c r="N26" s="341" t="s">
        <v>172</v>
      </c>
      <c r="O26"/>
      <c r="P26"/>
      <c r="Q26" s="901" t="str">
        <f>IF(+表紙!Q50="","",+表紙!Q50)</f>
        <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建設および土木工事一切の設計、施工、請負および監理</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1585</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114</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8</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1547.6</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・設計段階で、可能な限り再生材料の利用を図る。
・材料搬入業者の協力により製品梱包を簡略化し、包装資材廃棄物を減量化する。
・型枠材、造作材、鉄筋材等の工場加工による搬入を促進する。
・事前準備により施工精度向上を図り、材料の無駄を抑制する。
・発生廃棄物の分別を徹底し、金属や紙類を有価物として処分する。</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8</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154</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・これまで実施している取り組みについて、更なる徹底を図る。</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・各作業所において、主として下記の品目を分別している。
　（金属くず、木くず、紙くず、廃プラスチック）
・店社のパトロールを実施し、作業所の取り組み状況を点検評価している。</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・これまで実施している取り組みについて、更なる徹底を図る。</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・特に実施していない。</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・実施予定なし。</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・特に実施していない。</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・実施予定なし。</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・特に実施していない。</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・実施予定なし。</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1547.6</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327.5</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1547.6</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・委託処理先の運搬距離と設定単価の許す限り、優良業者であることと、リサイクル率を考慮して選定する。
・混合廃棄物は店社で調査し、決定した委託先を作業所に推奨する。</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154</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54</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154</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・これまで取り組んできた方策の更なる実施徹底を図る。
・電子マニフェストに対応した業者を優先して、委託先を決定する。</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5" zoomScaleNormal="100"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市内各工事現場</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v>
      </c>
      <c r="P27" s="718"/>
      <c r="Q27" s="718"/>
      <c r="R27" s="718"/>
      <c r="S27" s="49" t="s">
        <v>38</v>
      </c>
      <c r="T27" s="70"/>
      <c r="U27" s="70"/>
      <c r="X27" s="68" t="s">
        <v>39</v>
      </c>
      <c r="Y27" s="71"/>
      <c r="AG27" s="58"/>
      <c r="AH27" s="58"/>
      <c r="AI27" s="58"/>
      <c r="AJ27" s="58"/>
      <c r="AK27" s="668">
        <f>+AG18+O27</f>
        <v>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5</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6.1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市内各工事現場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市内各工事現場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市内各工事現場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6"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市内各工事現場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25</v>
      </c>
      <c r="P27" s="718"/>
      <c r="Q27" s="718"/>
      <c r="R27" s="718"/>
      <c r="S27" s="49" t="s">
        <v>38</v>
      </c>
      <c r="T27" s="70"/>
      <c r="U27" s="70"/>
      <c r="X27" s="68" t="s">
        <v>39</v>
      </c>
      <c r="Y27" s="71"/>
      <c r="AG27" s="58"/>
      <c r="AH27" s="58"/>
      <c r="AI27" s="58"/>
      <c r="AJ27" s="58"/>
      <c r="AK27" s="668">
        <f>+AG18+O27</f>
        <v>25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37</v>
      </c>
      <c r="G30" s="674"/>
      <c r="H30" s="214" t="s">
        <v>198</v>
      </c>
      <c r="L30" s="682"/>
      <c r="O30" s="61"/>
      <c r="Q30" s="684">
        <f>+ROUND(Z28,1)+ROUND(Z29,1)+ROUND(Z30,1)</f>
        <v>25</v>
      </c>
      <c r="R30" s="718"/>
      <c r="S30" s="718"/>
      <c r="T30" s="718"/>
      <c r="U30" s="49" t="s">
        <v>16</v>
      </c>
      <c r="X30" s="726" t="s">
        <v>186</v>
      </c>
      <c r="Y30" s="727"/>
      <c r="Z30" s="670"/>
      <c r="AA30" s="671"/>
      <c r="AB30" s="671"/>
      <c r="AC30" s="671"/>
      <c r="AD30" s="671"/>
      <c r="AE30" s="49" t="s">
        <v>13</v>
      </c>
      <c r="AK30" s="655">
        <v>25</v>
      </c>
      <c r="AL30" s="656"/>
      <c r="AM30" s="656"/>
      <c r="AN30" s="656"/>
      <c r="AO30" s="57" t="s">
        <v>13</v>
      </c>
      <c r="AR30" s="667"/>
      <c r="AS30" s="664"/>
      <c r="AT30" s="664"/>
      <c r="AU30" s="665"/>
    </row>
    <row r="31" spans="2:48" ht="27" customHeight="1" thickTop="1" thickBot="1" x14ac:dyDescent="0.2">
      <c r="B31" s="690" t="s">
        <v>375</v>
      </c>
      <c r="C31" s="679"/>
      <c r="D31" s="679"/>
      <c r="E31" s="680"/>
      <c r="F31" s="673">
        <v>37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2"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市内各工事現場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v>
      </c>
      <c r="P27" s="718"/>
      <c r="Q27" s="718"/>
      <c r="R27" s="718"/>
      <c r="S27" s="49" t="s">
        <v>38</v>
      </c>
      <c r="T27" s="70"/>
      <c r="U27" s="70"/>
      <c r="X27" s="68" t="s">
        <v>39</v>
      </c>
      <c r="Y27" s="71"/>
      <c r="AG27" s="58"/>
      <c r="AH27" s="58"/>
      <c r="AI27" s="58"/>
      <c r="AJ27" s="58"/>
      <c r="AK27" s="668">
        <f>+AG18+O27</f>
        <v>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14</v>
      </c>
      <c r="G30" s="674"/>
      <c r="H30" s="214" t="s">
        <v>198</v>
      </c>
      <c r="L30" s="682"/>
      <c r="O30" s="61"/>
      <c r="Q30" s="684">
        <f>+ROUND(Z28,1)+ROUND(Z29,1)+ROUND(Z30,1)</f>
        <v>5</v>
      </c>
      <c r="R30" s="718"/>
      <c r="S30" s="718"/>
      <c r="T30" s="718"/>
      <c r="U30" s="49" t="s">
        <v>16</v>
      </c>
      <c r="X30" s="726" t="s">
        <v>186</v>
      </c>
      <c r="Y30" s="727"/>
      <c r="Z30" s="670"/>
      <c r="AA30" s="671"/>
      <c r="AB30" s="671"/>
      <c r="AC30" s="671"/>
      <c r="AD30" s="671"/>
      <c r="AE30" s="49" t="s">
        <v>13</v>
      </c>
      <c r="AK30" s="655">
        <v>5</v>
      </c>
      <c r="AL30" s="656"/>
      <c r="AM30" s="656"/>
      <c r="AN30" s="656"/>
      <c r="AO30" s="57" t="s">
        <v>13</v>
      </c>
      <c r="AR30" s="667"/>
      <c r="AS30" s="664"/>
      <c r="AT30" s="664"/>
      <c r="AU30" s="665"/>
    </row>
    <row r="31" spans="2:48" ht="27" customHeight="1" thickTop="1" thickBot="1" x14ac:dyDescent="0.2">
      <c r="B31" s="690" t="s">
        <v>375</v>
      </c>
      <c r="C31" s="679"/>
      <c r="D31" s="679"/>
      <c r="E31" s="680"/>
      <c r="F31" s="673">
        <v>14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5" workbookViewId="0">
      <selection activeCell="F31" sqref="F31:G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市内各工事現場</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40.4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v>
      </c>
      <c r="P27" s="718"/>
      <c r="Q27" s="718"/>
      <c r="R27" s="718"/>
      <c r="S27" s="49" t="s">
        <v>38</v>
      </c>
      <c r="T27" s="70"/>
      <c r="U27" s="70"/>
      <c r="X27" s="68" t="s">
        <v>39</v>
      </c>
      <c r="Y27" s="71"/>
      <c r="AG27" s="58"/>
      <c r="AH27" s="58"/>
      <c r="AI27" s="58"/>
      <c r="AJ27" s="58"/>
      <c r="AK27" s="668">
        <f>+AG18+O27</f>
        <v>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40.4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40.4</v>
      </c>
      <c r="G30" s="674"/>
      <c r="H30" s="214" t="s">
        <v>198</v>
      </c>
      <c r="L30" s="682"/>
      <c r="O30" s="61"/>
      <c r="Q30" s="684">
        <f>+ROUND(Z28,1)+ROUND(Z29,1)+ROUND(Z30,1)</f>
        <v>5</v>
      </c>
      <c r="R30" s="718"/>
      <c r="S30" s="718"/>
      <c r="T30" s="718"/>
      <c r="U30" s="49" t="s">
        <v>16</v>
      </c>
      <c r="X30" s="726" t="s">
        <v>186</v>
      </c>
      <c r="Y30" s="727"/>
      <c r="Z30" s="670"/>
      <c r="AA30" s="671"/>
      <c r="AB30" s="671"/>
      <c r="AC30" s="671"/>
      <c r="AD30" s="671"/>
      <c r="AE30" s="49" t="s">
        <v>13</v>
      </c>
      <c r="AK30" s="655">
        <v>5</v>
      </c>
      <c r="AL30" s="656"/>
      <c r="AM30" s="656"/>
      <c r="AN30" s="656"/>
      <c r="AO30" s="57" t="s">
        <v>13</v>
      </c>
      <c r="AR30" s="667"/>
      <c r="AS30" s="664"/>
      <c r="AT30" s="664"/>
      <c r="AU30" s="665"/>
    </row>
    <row r="31" spans="2:48" ht="27" customHeight="1" thickTop="1" thickBot="1" x14ac:dyDescent="0.2">
      <c r="B31" s="690" t="s">
        <v>375</v>
      </c>
      <c r="C31" s="679"/>
      <c r="D31" s="679"/>
      <c r="E31" s="680"/>
      <c r="F31" s="673">
        <v>40.4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2025-06-19T23:33:13Z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