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A9BAF1CC-F9FE-4611-9538-AC780483C727}"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Y18" i="91"/>
  <c r="P16" i="91" s="1"/>
  <c r="X58" i="94" s="1"/>
  <c r="P42" i="94" l="1"/>
  <c r="P41" i="94" s="1"/>
  <c r="H31" i="77"/>
  <c r="K49" i="94"/>
  <c r="U49" i="94"/>
  <c r="AL27" i="91"/>
  <c r="X47" i="94" s="1"/>
  <c r="H31" i="76"/>
  <c r="J49" i="94"/>
  <c r="H31" i="74"/>
  <c r="H49" i="94"/>
  <c r="H36" i="78"/>
  <c r="H37" i="78"/>
  <c r="H24" i="78"/>
  <c r="H31" i="2"/>
  <c r="Q36" i="94"/>
  <c r="Q35" i="94" s="1"/>
  <c r="Q26" i="94" s="1"/>
  <c r="Q27" i="94" s="1"/>
  <c r="G36" i="94"/>
  <c r="G35" i="94" s="1"/>
  <c r="H31" i="88"/>
  <c r="AL27" i="80"/>
  <c r="AL31" i="80" s="1"/>
  <c r="V60"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N41" i="94"/>
  <c r="N19"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9" l="1"/>
  <c r="H29" i="84"/>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indexed="81"/>
            <rFont val="ＭＳ Ｐゴシック"/>
            <family val="3"/>
            <charset val="128"/>
          </rPr>
          <t xml:space="preserve">産業分類をメニューから選んでください。
</t>
        </r>
      </text>
    </comment>
    <comment ref="L52" authorId="0" shapeId="0" xr:uid="{00000000-0006-0000-0000-00000600000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00000000-0006-0000-09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00000000-0006-0000-09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00000000-0006-0000-09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00000000-0006-0000-09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00000000-0006-0000-0A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00000000-0006-0000-0A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00000000-0006-0000-0A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00000000-0006-0000-0A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00000000-0006-0000-0B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00000000-0006-0000-0B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00000000-0006-0000-0B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00000000-0006-0000-0B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00000000-0006-0000-0C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00000000-0006-0000-0C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00000000-0006-0000-0C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00000000-0006-0000-0C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00000000-0006-0000-0D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00000000-0006-0000-0D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00000000-0006-0000-0D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00000000-0006-0000-0D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00000000-0006-0000-0E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00000000-0006-0000-0E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00000000-0006-0000-0E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00000000-0006-0000-0E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00000000-0006-0000-0F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00000000-0006-0000-0F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0000000-0006-0000-0F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0000000-0006-0000-0F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00000000-0006-0000-10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00000000-0006-0000-10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00000000-0006-0000-10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00000000-0006-0000-10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00000000-0006-0000-11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00000000-0006-0000-11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00000000-0006-0000-11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00000000-0006-0000-1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00000000-0006-0000-12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00000000-0006-0000-12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00000000-0006-0000-12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00000000-0006-0000-12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00000000-0006-0000-01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00000000-0006-0000-01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00000000-0006-0000-01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00000000-0006-0000-13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00000000-0006-0000-13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00000000-0006-0000-13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00000000-0006-0000-13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00000000-0006-0000-14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00000000-0006-0000-14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00000000-0006-0000-14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0000000-0006-0000-14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00000000-0006-0000-02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00000000-0006-0000-02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00000000-0006-0000-02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00000000-0006-0000-02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0000000-0006-0000-03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00000000-0006-0000-03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00000000-0006-0000-03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00000000-0006-0000-03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00000000-0006-0000-04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00000000-0006-0000-04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00000000-0006-0000-04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0000000-0006-0000-04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0000000-0006-0000-05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00000000-0006-0000-05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00000000-0006-0000-05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00000000-0006-0000-05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00000000-0006-0000-0600-00000400000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indexed="81"/>
            <rFont val="ＭＳ Ｐゴシック"/>
            <family val="3"/>
            <charset val="128"/>
          </rPr>
          <t>同上</t>
        </r>
      </text>
    </comment>
    <comment ref="F15" authorId="0" shapeId="0" xr:uid="{00000000-0006-0000-0600-00000E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12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indexed="81"/>
            <rFont val="ＭＳ Ｐゴシック"/>
            <family val="3"/>
            <charset val="128"/>
          </rPr>
          <t>⑧、⑨、※3及びｂの合計から自動的に計算されます。</t>
        </r>
      </text>
    </comment>
    <comment ref="AH18" authorId="0" shapeId="0" xr:uid="{00000000-0006-0000-0600-000014000000}">
      <text>
        <r>
          <rPr>
            <sz val="9"/>
            <color indexed="81"/>
            <rFont val="ＭＳ Ｐゴシック"/>
            <family val="3"/>
            <charset val="128"/>
          </rPr>
          <t>右にあるｂ-1およびｂ-2から、自動的に計算されます。</t>
        </r>
      </text>
    </comment>
    <comment ref="AO18" authorId="0" shapeId="0" xr:uid="{00000000-0006-0000-0600-000015000000}">
      <text>
        <r>
          <rPr>
            <sz val="9"/>
            <color indexed="81"/>
            <rFont val="ＭＳ Ｐゴシック"/>
            <family val="3"/>
            <charset val="128"/>
          </rPr>
          <t>右側にある3つの委託目的別内訳量から、自動的に計算されます。</t>
        </r>
      </text>
    </comment>
    <comment ref="AU18" authorId="0" shapeId="0" xr:uid="{00000000-0006-0000-0600-00001600000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indexed="81"/>
            <rFont val="ＭＳ Ｐゴシック"/>
            <family val="3"/>
            <charset val="128"/>
          </rPr>
          <t>右上のフローから、自動的に計算されます。</t>
        </r>
      </text>
    </comment>
    <comment ref="P24" authorId="0" shapeId="0" xr:uid="{00000000-0006-0000-0600-00001F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indexed="81"/>
            <rFont val="ＭＳ Ｐゴシック"/>
            <family val="3"/>
            <charset val="128"/>
          </rPr>
          <t>右上のフローから、自動的に計算されます。</t>
        </r>
      </text>
    </comment>
    <comment ref="D26" authorId="0" shapeId="0" xr:uid="{00000000-0006-0000-0600-000023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indexed="81"/>
            <rFont val="ＭＳ Ｐゴシック"/>
            <family val="3"/>
            <charset val="128"/>
          </rPr>
          <t>右上のフローから、自動的に計算されます。</t>
        </r>
      </text>
    </comment>
    <comment ref="D27" authorId="0" shapeId="0" xr:uid="{00000000-0006-0000-0600-000025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indexed="81"/>
            <rFont val="ＭＳ Ｐゴシック"/>
            <family val="3"/>
            <charset val="128"/>
          </rPr>
          <t>右上のフローから、自動的に計算されます。</t>
        </r>
      </text>
    </comment>
    <comment ref="P27" authorId="0" shapeId="0" xr:uid="{00000000-0006-0000-0600-000027000000}">
      <text>
        <r>
          <rPr>
            <sz val="9"/>
            <color indexed="81"/>
            <rFont val="ＭＳ Ｐゴシック"/>
            <family val="3"/>
            <charset val="128"/>
          </rPr>
          <t>下にあるＢ-1およびＢ-2から、自動的に計算されます。</t>
        </r>
      </text>
    </comment>
    <comment ref="AL27" authorId="0" shapeId="0" xr:uid="{00000000-0006-0000-0600-000028000000}">
      <text>
        <r>
          <rPr>
            <sz val="9"/>
            <color indexed="81"/>
            <rFont val="ＭＳ Ｐゴシック"/>
            <family val="3"/>
            <charset val="128"/>
          </rPr>
          <t>Ｂとｂの合計が自動的に計算されます。</t>
        </r>
      </text>
    </comment>
    <comment ref="AS27" authorId="0" shapeId="0" xr:uid="{00000000-0006-0000-0600-000029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indexed="81"/>
            <rFont val="ＭＳ Ｐゴシック"/>
            <family val="3"/>
            <charset val="128"/>
          </rPr>
          <t>右上のフローから、自動的に計算されます。</t>
        </r>
      </text>
    </comment>
    <comment ref="AA28" authorId="0" shapeId="0" xr:uid="{00000000-0006-0000-0600-00002C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indexed="81"/>
            <rFont val="ＭＳ Ｐゴシック"/>
            <family val="3"/>
            <charset val="128"/>
          </rPr>
          <t>右上のフローから、自動的に計算されます。</t>
        </r>
      </text>
    </comment>
    <comment ref="AA29" authorId="0" shapeId="0" xr:uid="{00000000-0006-0000-0600-00002F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indexed="81"/>
            <rFont val="ＭＳ Ｐゴシック"/>
            <family val="3"/>
            <charset val="128"/>
          </rPr>
          <t>右上のフローから、自動的に計算されます。</t>
        </r>
      </text>
    </comment>
    <comment ref="R30" authorId="0" shapeId="0" xr:uid="{00000000-0006-0000-0600-000032000000}">
      <text>
        <r>
          <rPr>
            <sz val="9"/>
            <color indexed="81"/>
            <rFont val="ＭＳ Ｐゴシック"/>
            <family val="3"/>
            <charset val="128"/>
          </rPr>
          <t>右側にある3つの委託目的別内訳量から、自動的に計算されます。</t>
        </r>
      </text>
    </comment>
    <comment ref="AA30" authorId="0" shapeId="0" xr:uid="{00000000-0006-0000-0600-000033000000}">
      <text>
        <r>
          <rPr>
            <sz val="9"/>
            <color indexed="81"/>
            <rFont val="ＭＳ Ｐゴシック"/>
            <family val="3"/>
            <charset val="128"/>
          </rPr>
          <t>同上</t>
        </r>
      </text>
    </comment>
    <comment ref="AL30" authorId="0" shapeId="0" xr:uid="{00000000-0006-0000-0600-000034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indexed="81"/>
            <rFont val="ＭＳ Ｐゴシック"/>
            <family val="3"/>
            <charset val="128"/>
          </rPr>
          <t>右上のフローから、自動的に計算されます。</t>
        </r>
      </text>
    </comment>
    <comment ref="AS31" authorId="0" shapeId="0" xr:uid="{00000000-0006-0000-0600-00003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indexed="81"/>
            <rFont val="ＭＳ Ｐゴシック"/>
            <family val="3"/>
            <charset val="128"/>
          </rPr>
          <t>右上のフローから、自動的に計算されます。</t>
        </r>
      </text>
    </comment>
    <comment ref="D33" authorId="0" shapeId="0" xr:uid="{00000000-0006-0000-0600-00003A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indexed="81"/>
            <rFont val="ＭＳ Ｐゴシック"/>
            <family val="3"/>
            <charset val="128"/>
          </rPr>
          <t>右上のフローから、自動的に計算されます。</t>
        </r>
      </text>
    </comment>
    <comment ref="R33" authorId="0" shapeId="0" xr:uid="{00000000-0006-0000-0600-00003C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indexed="81"/>
            <rFont val="MS P ゴシック"/>
            <family val="3"/>
            <charset val="128"/>
          </rPr>
          <t>右上のフローから、自動的に計算されます。</t>
        </r>
      </text>
    </comment>
    <comment ref="H37" authorId="0" shapeId="0" xr:uid="{00000000-0006-0000-0600-00003E00000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00000000-0006-0000-07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00000000-0006-0000-07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0000000-0006-0000-07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00000000-0006-0000-07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00000000-0006-0000-08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00000000-0006-0000-08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00000000-0006-0000-08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0000000-0006-0000-08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<sst xmlns="http://schemas.openxmlformats.org/spreadsheetml/2006/main" count="3302" uniqueCount="470">
  <si>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</si>
  <si>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</si>
  <si>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</si>
  <si>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</si>
  <si>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</si>
  <si>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</si>
  <si>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</si>
  <si>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</si>
  <si>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</si>
  <si>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</si>
  <si>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</si>
  <si>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</si>
  <si>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</si>
  <si>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</si>
  <si>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</si>
  <si>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</si>
  <si>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</si>
  <si>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</si>
  <si>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</si>
  <si>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</si>
  <si>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</si>
  <si>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</si>
  <si>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</si>
  <si>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</si>
  <si>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</si>
  <si>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</si>
  <si>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</si>
  <si>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</si>
  <si>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</si>
  <si>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</si>
  <si>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</si>
  <si>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</si>
  <si>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</si>
  <si>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</si>
  <si>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</si>
  <si>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</si>
  <si>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</si>
  <si>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</si>
  <si>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</si>
  <si>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</si>
  <si>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</si>
  <si>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</si>
  <si>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</si>
  <si>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</si>
  <si>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</si>
  <si>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</si>
  <si>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</si>
  <si>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</si>
  <si>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</si>
  <si>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</si>
  <si>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</si>
  <si>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</si>
  <si>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</si>
  <si>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</si>
  <si>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</si>
  <si>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</si>
  <si>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</si>
  <si>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</si>
  <si>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</si>
  <si>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</si>
  <si>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</si>
  <si>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</si>
  <si>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</si>
  <si>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</si>
  <si>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</si>
  <si>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</si>
  <si>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</si>
  <si>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</si>
  <si>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</si>
  <si>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</si>
  <si>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</si>
  <si>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</si>
  <si>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</si>
  <si>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</si>
  <si>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</si>
  <si>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</si>
  <si>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</si>
  <si>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</si>
  <si>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</si>
  <si>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</si>
  <si>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</si>
  <si>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</si>
  <si>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</si>
  <si>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</si>
  <si>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</si>
  <si>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</si>
  <si>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</si>
  <si>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</si>
  <si>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</si>
  <si>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</si>
  <si>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</si>
  <si>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</si>
  <si>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</si>
  <si>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</si>
  <si>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</si>
  <si>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</si>
  <si>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</si>
  <si>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</si>
  <si>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</si>
  <si>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</si>
  <si>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</si>
  <si>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</si>
  <si>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</si>
  <si>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</si>
  <si>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</si>
  <si>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</si>
  <si>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</si>
  <si>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</si>
  <si>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</si>
  <si>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</si>
  <si>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</si>
  <si>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</si>
  <si>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</si>
  <si>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</si>
  <si>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</si>
  <si>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</si>
  <si>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</si>
  <si>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</si>
  <si>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</si>
  <si>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</si>
  <si>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</si>
  <si>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</si>
  <si>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</si>
  <si>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</si>
  <si>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</si>
  <si>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</si>
  <si>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</si>
  <si>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</si>
  <si>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</si>
  <si>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</si>
  <si>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</si>
  <si>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</si>
  <si>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</si>
  <si>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</si>
  <si>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</si>
  <si>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</si>
  <si>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</si>
  <si>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</si>
  <si>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</si>
  <si>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</si>
  <si>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</si>
  <si>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</si>
  <si>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</si>
  <si>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</si>
  <si>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</si>
  <si>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</si>
  <si>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</si>
  <si>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</si>
  <si>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</si>
  <si>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</si>
  <si>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</si>
  <si>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</si>
  <si>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</si>
  <si>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</si>
  <si>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</si>
  <si>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</si>
  <si>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</si>
  <si>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</si>
  <si>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</si>
  <si>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</si>
  <si>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</si>
  <si>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</si>
  <si>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</si>
  <si>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</si>
  <si>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</si>
  <si>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</si>
  <si>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</si>
  <si>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</si>
  <si>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</si>
  <si>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</si>
  <si>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</si>
  <si>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</si>
  <si>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</si>
  <si>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</si>
  <si>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</si>
  <si>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</si>
  <si>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</si>
  <si>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</si>
  <si>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</si>
  <si>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</si>
  <si>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</si>
  <si>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</si>
  <si>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</si>
  <si>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</si>
  <si>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</si>
  <si>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</si>
  <si>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</si>
  <si>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</si>
  <si>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</si>
  <si>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</si>
  <si>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</si>
  <si>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</si>
  <si>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</si>
  <si>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</si>
  <si>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</si>
  <si>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</si>
  <si>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</si>
  <si>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</si>
  <si>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</si>
  <si>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</si>
  <si>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</si>
  <si>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</si>
  <si>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</si>
  <si>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</si>
  <si>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</si>
  <si>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</si>
  <si>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</si>
  <si>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</si>
  <si>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</si>
  <si>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</si>
  <si>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</si>
  <si>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</si>
  <si>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</si>
  <si>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</si>
  <si>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</si>
  <si>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</si>
  <si>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</si>
  <si>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</si>
  <si>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</si>
  <si>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</si>
  <si>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</si>
  <si>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</si>
  <si>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</si>
  <si>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</si>
  <si>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</si>
  <si>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</si>
  <si>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</si>
  <si>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</si>
  <si>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</si>
  <si>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</si>
  <si>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</si>
  <si>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</si>
  <si>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</si>
  <si>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</si>
  <si>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</si>
  <si>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</si>
  <si>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</si>
  <si>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</si>
  <si>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</si>
  <si>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</si>
  <si>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</si>
  <si>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</si>
  <si>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</si>
  <si>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</si>
  <si>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</si>
  <si>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</si>
  <si>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</si>
  <si>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</si>
  <si>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</si>
  <si>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</si>
  <si>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</si>
  <si>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</si>
  <si>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</si>
  <si>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</si>
  <si>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</si>
  <si>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</si>
  <si>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</si>
  <si>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</si>
  <si>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</si>
  <si>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</si>
  <si>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</si>
  <si>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</si>
  <si>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</si>
  <si>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</si>
  <si>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</si>
  <si>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</si>
  <si>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</si>
  <si>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</si>
  <si>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</si>
  <si>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</si>
  <si>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</si>
  <si>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</si>
  <si>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</si>
  <si>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</si>
  <si>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</si>
  <si>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</si>
  <si>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</si>
  <si>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</si>
  <si>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</si>
  <si>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</si>
  <si>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</si>
  <si>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</si>
  <si>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</si>
  <si>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</si>
  <si>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</si>
  <si>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</si>
  <si>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</si>
  <si>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</si>
  <si>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</si>
  <si>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</si>
  <si>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</si>
  <si>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</si>
  <si>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</si>
  <si>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</si>
  <si>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</si>
  <si>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</si>
  <si>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</si>
  <si>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</si>
  <si>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</si>
  <si>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</si>
  <si>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</si>
  <si>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</si>
  <si>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</si>
  <si>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</si>
  <si>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</si>
  <si>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</si>
  <si>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</si>
  <si>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</si>
  <si>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</si>
  <si>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</si>
  <si>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</si>
  <si>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</si>
  <si>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</si>
  <si>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</si>
  <si>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</si>
  <si>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</si>
  <si>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</si>
  <si>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</si>
  <si>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</si>
  <si>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</si>
  <si>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</si>
  <si>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</si>
  <si>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</si>
  <si>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</si>
  <si>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</si>
  <si>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</si>
  <si>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</si>
  <si>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</si>
  <si>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</si>
  <si>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</si>
  <si>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</si>
  <si>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</si>
  <si>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</si>
  <si>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</si>
  <si>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</si>
  <si>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</si>
  <si>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</si>
  <si>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</si>
  <si>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</si>
  <si>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</si>
  <si>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</si>
  <si>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</si>
  <si>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</si>
  <si>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</si>
  <si>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</si>
  <si>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</si>
  <si>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</si>
  <si>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</si>
  <si>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</si>
  <si>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</si>
  <si>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</si>
  <si>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</si>
  <si>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</si>
  <si>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</si>
  <si>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</si>
  <si>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</si>
  <si>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</si>
  <si>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</si>
  <si>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</si>
  <si>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</si>
  <si>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</si>
  <si>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</si>
  <si>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</si>
  <si>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</si>
  <si>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</si>
  <si>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</si>
  <si>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</si>
  <si>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</si>
  <si>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</si>
  <si>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</si>
  <si>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</si>
  <si>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</si>
  <si>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</si>
  <si>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</si>
  <si>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</si>
  <si>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</si>
  <si>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</si>
  <si>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</si>
  <si>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</si>
  <si>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</si>
  <si>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</si>
  <si>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</si>
  <si>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</si>
  <si>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</si>
  <si>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</si>
  <si>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</si>
  <si>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</si>
  <si>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</si>
  <si>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</si>
  <si>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</si>
  <si>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</si>
  <si>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</si>
  <si>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</si>
  <si>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</si>
  <si>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</si>
  <si>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</si>
  <si>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</si>
  <si>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</si>
  <si>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</si>
  <si>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</si>
  <si>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</si>
  <si>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</si>
  <si>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</si>
  <si>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</si>
  <si>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</si>
  <si>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</si>
  <si>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</si>
  <si>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</si>
  <si>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</si>
  <si>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</si>
  <si>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</si>
  <si>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</si>
  <si>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</si>
  <si>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</si>
  <si>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</si>
  <si>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</si>
  <si>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</si>
  <si>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</si>
  <si>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</si>
  <si>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</si>
  <si>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</si>
  <si>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</si>
  <si>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</si>
  <si>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</si>
  <si>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</si>
  <si>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</si>
  <si>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</si>
  <si>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</si>
  <si>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</si>
  <si>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</si>
  <si>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</si>
  <si>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</si>
  <si>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</si>
  <si>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</si>
  <si>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</si>
  <si>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</si>
  <si>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</si>
  <si>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</si>
  <si>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</si>
  <si>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</si>
  <si>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</si>
  <si>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</si>
  <si>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</si>
  <si>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</si>
  <si>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</si>
  <si>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</si>
  <si>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</si>
  <si>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</si>
  <si>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</si>
  <si>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</si>
  <si>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</si>
  <si>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</si>
  <si>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</si>
  <si>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</si>
  <si>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</si>
  <si>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</si>
  <si>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</si>
  <si>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</si>
  <si>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</si>
  <si>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</si>
  <si>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</si>
  <si>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</si>
  <si>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</si>
  <si>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神奈川県横浜市港北区新横浜2-3-12
新横浜スクエアビル18階</t>
  </si>
  <si>
    <t>西武建設株式会社　横浜支店
執行役員　支店長　小野　啓志</t>
  </si>
  <si>
    <t>西武建設株式会社　横浜支店</t>
  </si>
  <si>
    <t>神奈川県横浜市港北区新横浜2-3-12</t>
  </si>
  <si>
    <t>045-474-1141</t>
  </si>
  <si>
    <t>総合建設業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</si>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</sst>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41" zoomScaleNormal="100" zoomScaleSheetLayoutView="100" workbookViewId="0">
      <selection activeCell="S32" sqref="S3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469</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v>45838</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2282</v>
      </c>
      <c r="N48" s="507"/>
      <c r="O48" s="508"/>
    </row>
    <row r="49" spans="3:21" ht="18" customHeight="1">
      <c r="C49" s="457" t="s">
        <v>11</v>
      </c>
      <c r="D49" s="489"/>
      <c r="E49" s="490"/>
      <c r="F49" s="476" t="s">
        <v>466</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468</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8413</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56</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7888.7000000000007</v>
      </c>
      <c r="I63" s="240" t="s">
        <v>4</v>
      </c>
      <c r="J63" s="525" t="s">
        <v>324</v>
      </c>
      <c r="K63" s="526"/>
      <c r="L63" s="527"/>
      <c r="M63" s="523">
        <f>+別紙!AA14</f>
        <v>7887.7000000000007</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5730.5999999999995</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7888.7000000000007</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21.5</v>
      </c>
      <c r="E24" s="584"/>
      <c r="F24" s="584"/>
      <c r="G24" s="194" t="s">
        <v>198</v>
      </c>
      <c r="H24" s="573">
        <f>+F12</f>
        <v>16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16</v>
      </c>
      <c r="Q27" s="633"/>
      <c r="R27" s="633"/>
      <c r="S27" s="633"/>
      <c r="T27" s="44" t="s">
        <v>38</v>
      </c>
      <c r="U27" s="64"/>
      <c r="V27" s="64"/>
      <c r="Y27" s="62" t="s">
        <v>39</v>
      </c>
      <c r="Z27" s="65"/>
      <c r="AH27" s="53"/>
      <c r="AI27" s="53"/>
      <c r="AJ27" s="53"/>
      <c r="AK27" s="53"/>
      <c r="AL27" s="603">
        <f>+AH18+P27</f>
        <v>16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21.5</v>
      </c>
      <c r="E29" s="584"/>
      <c r="F29" s="584"/>
      <c r="G29" s="194" t="s">
        <v>198</v>
      </c>
      <c r="H29" s="573">
        <f>+AL27</f>
        <v>16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16.5</v>
      </c>
      <c r="E30" s="584"/>
      <c r="F30" s="584"/>
      <c r="G30" s="194" t="s">
        <v>198</v>
      </c>
      <c r="H30" s="573">
        <f>+AL30</f>
        <v>2</v>
      </c>
      <c r="I30" s="574"/>
      <c r="J30" s="194" t="s">
        <v>198</v>
      </c>
      <c r="M30" s="582"/>
      <c r="P30" s="56"/>
      <c r="R30" s="587">
        <f>+ROUND(AA28,1)+ROUND(AA29,1)+ROUND(AA30,1)</f>
        <v>16</v>
      </c>
      <c r="S30" s="633"/>
      <c r="T30" s="633"/>
      <c r="U30" s="633"/>
      <c r="V30" s="44" t="s">
        <v>16</v>
      </c>
      <c r="Y30" s="588" t="s">
        <v>186</v>
      </c>
      <c r="Z30" s="589"/>
      <c r="AA30" s="629"/>
      <c r="AB30" s="630"/>
      <c r="AC30" s="630"/>
      <c r="AD30" s="630"/>
      <c r="AE30" s="630"/>
      <c r="AF30" s="44" t="s">
        <v>13</v>
      </c>
      <c r="AL30" s="606">
        <v>2</v>
      </c>
      <c r="AM30" s="607"/>
      <c r="AN30" s="607"/>
      <c r="AO30" s="607"/>
      <c r="AP30" s="52" t="s">
        <v>13</v>
      </c>
      <c r="AS30" s="625"/>
      <c r="AT30" s="622"/>
      <c r="AU30" s="622"/>
      <c r="AV30" s="623"/>
      <c r="AW30" s="405"/>
    </row>
    <row r="31" spans="2:49" ht="27" customHeight="1" thickTop="1" thickBot="1">
      <c r="B31" s="560" t="s">
        <v>226</v>
      </c>
      <c r="C31" s="561"/>
      <c r="D31" s="584">
        <v>21.5</v>
      </c>
      <c r="E31" s="584"/>
      <c r="F31" s="584"/>
      <c r="G31" s="194" t="s">
        <v>198</v>
      </c>
      <c r="H31" s="573">
        <f>+AS24</f>
        <v>16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B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297.89999999999998</v>
      </c>
      <c r="E24" s="584"/>
      <c r="F24" s="584"/>
      <c r="G24" s="194" t="s">
        <v>198</v>
      </c>
      <c r="H24" s="573">
        <f>+F12</f>
        <v>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v>
      </c>
      <c r="Q27" s="633"/>
      <c r="R27" s="633"/>
      <c r="S27" s="633"/>
      <c r="T27" s="44" t="s">
        <v>38</v>
      </c>
      <c r="U27" s="64"/>
      <c r="V27" s="64"/>
      <c r="Y27" s="62" t="s">
        <v>39</v>
      </c>
      <c r="Z27" s="65"/>
      <c r="AH27" s="53"/>
      <c r="AI27" s="53"/>
      <c r="AJ27" s="53"/>
      <c r="AK27" s="53"/>
      <c r="AL27" s="603">
        <f>+AH18+P27</f>
        <v>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297.89999999999998</v>
      </c>
      <c r="E29" s="584"/>
      <c r="F29" s="584"/>
      <c r="G29" s="194" t="s">
        <v>198</v>
      </c>
      <c r="H29" s="573">
        <f>+AL27</f>
        <v>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69.8</v>
      </c>
      <c r="E30" s="584"/>
      <c r="F30" s="584"/>
      <c r="G30" s="194" t="s">
        <v>198</v>
      </c>
      <c r="H30" s="573">
        <f>+AL30</f>
        <v>5</v>
      </c>
      <c r="I30" s="574"/>
      <c r="J30" s="194" t="s">
        <v>198</v>
      </c>
      <c r="M30" s="582"/>
      <c r="P30" s="56"/>
      <c r="R30" s="587">
        <f>+ROUND(AA28,1)+ROUND(AA29,1)+ROUND(AA30,1)</f>
        <v>5</v>
      </c>
      <c r="S30" s="633"/>
      <c r="T30" s="633"/>
      <c r="U30" s="633"/>
      <c r="V30" s="44" t="s">
        <v>16</v>
      </c>
      <c r="Y30" s="588" t="s">
        <v>186</v>
      </c>
      <c r="Z30" s="589"/>
      <c r="AA30" s="629"/>
      <c r="AB30" s="630"/>
      <c r="AC30" s="630"/>
      <c r="AD30" s="630"/>
      <c r="AE30" s="630"/>
      <c r="AF30" s="44" t="s">
        <v>13</v>
      </c>
      <c r="AL30" s="606">
        <v>5</v>
      </c>
      <c r="AM30" s="607"/>
      <c r="AN30" s="607"/>
      <c r="AO30" s="607"/>
      <c r="AP30" s="52" t="s">
        <v>13</v>
      </c>
      <c r="AS30" s="625"/>
      <c r="AT30" s="622"/>
      <c r="AU30" s="622"/>
      <c r="AV30" s="623"/>
      <c r="AW30" s="405"/>
    </row>
    <row r="31" spans="2:49" ht="27" customHeight="1" thickTop="1" thickBot="1">
      <c r="B31" s="560" t="s">
        <v>226</v>
      </c>
      <c r="C31" s="561"/>
      <c r="D31" s="584">
        <v>297.89999999999998</v>
      </c>
      <c r="E31" s="584"/>
      <c r="F31" s="584"/>
      <c r="G31" s="194" t="s">
        <v>198</v>
      </c>
      <c r="H31" s="573">
        <f>+AS24</f>
        <v>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6350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7096.1</v>
      </c>
      <c r="E24" s="584"/>
      <c r="F24" s="584"/>
      <c r="G24" s="194" t="s">
        <v>198</v>
      </c>
      <c r="H24" s="573">
        <f>+F12</f>
        <v>6350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6350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6350</v>
      </c>
      <c r="Q27" s="633"/>
      <c r="R27" s="633"/>
      <c r="S27" s="633"/>
      <c r="T27" s="44" t="s">
        <v>38</v>
      </c>
      <c r="U27" s="64"/>
      <c r="V27" s="64"/>
      <c r="Y27" s="62" t="s">
        <v>39</v>
      </c>
      <c r="Z27" s="65"/>
      <c r="AH27" s="53"/>
      <c r="AI27" s="53"/>
      <c r="AJ27" s="53"/>
      <c r="AK27" s="53"/>
      <c r="AL27" s="603">
        <f>+AH18+P27</f>
        <v>6350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6350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7096.1</v>
      </c>
      <c r="E29" s="584"/>
      <c r="F29" s="584"/>
      <c r="G29" s="194" t="s">
        <v>198</v>
      </c>
      <c r="H29" s="573">
        <f>+AL27</f>
        <v>6350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5504</v>
      </c>
      <c r="E30" s="584"/>
      <c r="F30" s="584"/>
      <c r="G30" s="194" t="s">
        <v>198</v>
      </c>
      <c r="H30" s="573">
        <f>+AL30</f>
        <v>1085</v>
      </c>
      <c r="I30" s="574"/>
      <c r="J30" s="194" t="s">
        <v>198</v>
      </c>
      <c r="M30" s="582"/>
      <c r="P30" s="56"/>
      <c r="R30" s="587">
        <f>+ROUND(AA28,1)+ROUND(AA29,1)+ROUND(AA30,1)</f>
        <v>6350</v>
      </c>
      <c r="S30" s="633"/>
      <c r="T30" s="633"/>
      <c r="U30" s="633"/>
      <c r="V30" s="44" t="s">
        <v>16</v>
      </c>
      <c r="Y30" s="588" t="s">
        <v>186</v>
      </c>
      <c r="Z30" s="589"/>
      <c r="AA30" s="629"/>
      <c r="AB30" s="630"/>
      <c r="AC30" s="630"/>
      <c r="AD30" s="630"/>
      <c r="AE30" s="630"/>
      <c r="AF30" s="44" t="s">
        <v>13</v>
      </c>
      <c r="AL30" s="606">
        <v>1085</v>
      </c>
      <c r="AM30" s="607"/>
      <c r="AN30" s="607"/>
      <c r="AO30" s="607"/>
      <c r="AP30" s="52" t="s">
        <v>13</v>
      </c>
      <c r="AS30" s="625"/>
      <c r="AT30" s="622"/>
      <c r="AU30" s="622"/>
      <c r="AV30" s="623"/>
      <c r="AW30" s="405"/>
    </row>
    <row r="31" spans="2:49" ht="27" customHeight="1" thickTop="1" thickBot="1">
      <c r="B31" s="560" t="s">
        <v>226</v>
      </c>
      <c r="C31" s="561"/>
      <c r="D31" s="584">
        <v>7096.1</v>
      </c>
      <c r="E31" s="584"/>
      <c r="F31" s="584"/>
      <c r="G31" s="194" t="s">
        <v>198</v>
      </c>
      <c r="H31" s="573">
        <f>+AS24</f>
        <v>6350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5"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西武建設株式会社　横浜支店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5" zoomScaleNormal="100" workbookViewId="0">
      <selection activeCell="AL30" sqref="AL30:AO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348.8</v>
      </c>
      <c r="E24" s="584"/>
      <c r="F24" s="584"/>
      <c r="G24" s="194" t="s">
        <v>198</v>
      </c>
      <c r="H24" s="573">
        <f>+F12</f>
        <v>157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157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157</v>
      </c>
      <c r="Q27" s="633"/>
      <c r="R27" s="633"/>
      <c r="S27" s="633"/>
      <c r="T27" s="44" t="s">
        <v>38</v>
      </c>
      <c r="U27" s="64"/>
      <c r="V27" s="64"/>
      <c r="Y27" s="62" t="s">
        <v>39</v>
      </c>
      <c r="Z27" s="65"/>
      <c r="AH27" s="53"/>
      <c r="AI27" s="53"/>
      <c r="AJ27" s="53"/>
      <c r="AK27" s="53"/>
      <c r="AL27" s="603">
        <f>+AH18+P27</f>
        <v>157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157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348.8</v>
      </c>
      <c r="E29" s="584"/>
      <c r="F29" s="584"/>
      <c r="G29" s="194" t="s">
        <v>198</v>
      </c>
      <c r="H29" s="573">
        <f>+AL27</f>
        <v>157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83.4</v>
      </c>
      <c r="E30" s="584"/>
      <c r="F30" s="584"/>
      <c r="G30" s="194" t="s">
        <v>198</v>
      </c>
      <c r="H30" s="573">
        <f>+AL30</f>
        <v>138</v>
      </c>
      <c r="I30" s="574"/>
      <c r="J30" s="194" t="s">
        <v>198</v>
      </c>
      <c r="M30" s="582"/>
      <c r="P30" s="56"/>
      <c r="R30" s="587">
        <f>+ROUND(AA28,1)+ROUND(AA29,1)+ROUND(AA30,1)</f>
        <v>157</v>
      </c>
      <c r="S30" s="633"/>
      <c r="T30" s="633"/>
      <c r="U30" s="633"/>
      <c r="V30" s="44" t="s">
        <v>16</v>
      </c>
      <c r="Y30" s="588" t="s">
        <v>186</v>
      </c>
      <c r="Z30" s="589"/>
      <c r="AA30" s="629"/>
      <c r="AB30" s="630"/>
      <c r="AC30" s="630"/>
      <c r="AD30" s="630"/>
      <c r="AE30" s="630"/>
      <c r="AF30" s="44" t="s">
        <v>13</v>
      </c>
      <c r="AL30" s="606">
        <v>138</v>
      </c>
      <c r="AM30" s="607"/>
      <c r="AN30" s="607"/>
      <c r="AO30" s="607"/>
      <c r="AP30" s="52" t="s">
        <v>13</v>
      </c>
      <c r="AS30" s="625"/>
      <c r="AT30" s="622"/>
      <c r="AU30" s="622"/>
      <c r="AV30" s="623"/>
      <c r="AW30" s="405"/>
    </row>
    <row r="31" spans="2:49" ht="27" customHeight="1" thickTop="1" thickBot="1">
      <c r="B31" s="560" t="s">
        <v>226</v>
      </c>
      <c r="C31" s="561"/>
      <c r="D31" s="584">
        <v>348.8</v>
      </c>
      <c r="E31" s="584"/>
      <c r="F31" s="584"/>
      <c r="G31" s="194" t="s">
        <v>198</v>
      </c>
      <c r="H31" s="573">
        <f>+AS24</f>
        <v>157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4"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西武建設株式会社　横浜支店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1</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48</v>
      </c>
      <c r="M9" s="319">
        <f>IF(OR(ｷ.紙くず!D24&gt;0,ｷ.紙くず!D24&lt;0),ｷ.紙くず!D24,IF(M$19&gt;0,"0",0))</f>
        <v>3.9</v>
      </c>
      <c r="N9" s="319">
        <f>IF(OR(ｸ.木くず!D24&gt;0,ｸ.木くず!D24&lt;0),ｸ.木くず!D24,IF(N$19&gt;0,"0",0))</f>
        <v>70.5</v>
      </c>
      <c r="O9" s="319">
        <f>IF(OR(ｹ.繊維くず!D24&gt;0,ｹ.繊維くず!D24&lt;0),ｹ.繊維くず!D24,IF(O$19&gt;0,"0",0))</f>
        <v>1</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21.5</v>
      </c>
      <c r="T9" s="319">
        <f>IF(OR(ｾ.ｶﾞﾗｽ･ｺﾝｸﾘ･陶磁器くず!D24&gt;0,ｾ.ｶﾞﾗｽ･ｺﾝｸﾘ･陶磁器くず!D24&lt;0),ｾ.ｶﾞﾗｽ･ｺﾝｸﾘ･陶磁器くず!D24,IF(T$19&gt;0,"0",0))</f>
        <v>297.89999999999998</v>
      </c>
      <c r="U9" s="319">
        <f>IF(OR(ｿ.鉱さい!D24&gt;0,ｿ.鉱さい!D24&lt;0),ｿ.鉱さい!D24,IF(U$19&gt;0,"0",0))</f>
        <v>0</v>
      </c>
      <c r="V9" s="319">
        <f>IF(OR(ﾀ.がれき類!D24&gt;0,ﾀ.がれき類!D24&lt;0),ﾀ.がれき類!D24,IF(V$19&gt;0,"0",0))</f>
        <v>7096.1</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348.8</v>
      </c>
      <c r="AA9" s="321">
        <f>IF(SUM(G9:Z9)&gt;0,SUM(G9:Z9),IF(AA$19&gt;0,"0",0))</f>
        <v>7888.7000000000007</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48</v>
      </c>
      <c r="M14" s="325">
        <f>IF(OR(ｷ.紙くず!D29&gt;0,ｷ.紙くず!D29&lt;0),ｷ.紙くず!D29,IF(M$19&gt;0,"0",0))</f>
        <v>3.9</v>
      </c>
      <c r="N14" s="325">
        <f>IF(OR(ｸ.木くず!D29&gt;0,ｸ.木くず!D29&lt;0),ｸ.木くず!D29,IF(N$19&gt;0,"0",0))</f>
        <v>70.5</v>
      </c>
      <c r="O14" s="325">
        <f>IF(OR(ｹ.繊維くず!D29&gt;0,ｹ.繊維くず!D29&lt;0),ｹ.繊維くず!D29,IF(O$19&gt;0,"0",0))</f>
        <v>1</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21.5</v>
      </c>
      <c r="T14" s="325">
        <f>IF(OR(ｾ.ｶﾞﾗｽ･ｺﾝｸﾘ･陶磁器くず!D29&gt;0,ｾ.ｶﾞﾗｽ･ｺﾝｸﾘ･陶磁器くず!D29&lt;0),ｾ.ｶﾞﾗｽ･ｺﾝｸﾘ･陶磁器くず!D29,IF(T$19&gt;0,"0",0))</f>
        <v>297.89999999999998</v>
      </c>
      <c r="U14" s="325">
        <f>IF(OR(ｿ.鉱さい!D29&gt;0,ｿ.鉱さい!D29&lt;0),ｿ.鉱さい!D29,IF(U$19&gt;0,"0",0))</f>
        <v>0</v>
      </c>
      <c r="V14" s="325">
        <f>IF(OR(ﾀ.がれき類!D29&gt;0,ﾀ.がれき類!D29&lt;0),ﾀ.がれき類!D29,IF(V$19&gt;0,"0",0))</f>
        <v>7096.1</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348.8</v>
      </c>
      <c r="AA14" s="327">
        <f t="shared" si="0"/>
        <v>7887.7000000000007</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25</v>
      </c>
      <c r="M15" s="325">
        <f>IF(OR(ｷ.紙くず!D30&gt;0,ｷ.紙くず!D30&lt;0),ｷ.紙くず!D30,IF(M$19&gt;0,"0",0))</f>
        <v>1.8</v>
      </c>
      <c r="N15" s="325">
        <f>IF(OR(ｸ.木くず!D30&gt;0,ｸ.木くず!D30&lt;0),ｸ.木くず!D30,IF(N$19&gt;0,"0",0))</f>
        <v>29.1</v>
      </c>
      <c r="O15" s="325">
        <f>IF(OR(ｹ.繊維くず!D30&gt;0,ｹ.繊維くず!D30&lt;0),ｹ.繊維くず!D30,IF(O$19&gt;0,"0",0))</f>
        <v>1</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16.5</v>
      </c>
      <c r="T15" s="325">
        <f>IF(OR(ｾ.ｶﾞﾗｽ･ｺﾝｸﾘ･陶磁器くず!D30&gt;0,ｾ.ｶﾞﾗｽ･ｺﾝｸﾘ･陶磁器くず!D30&lt;0),ｾ.ｶﾞﾗｽ･ｺﾝｸﾘ･陶磁器くず!D30,IF(T$19&gt;0,"0",0))</f>
        <v>69.8</v>
      </c>
      <c r="U15" s="325">
        <f>IF(OR(ｿ.鉱さい!D30&gt;0,ｿ.鉱さい!D30&lt;0),ｿ.鉱さい!D30,IF(U$19&gt;0,"0",0))</f>
        <v>0</v>
      </c>
      <c r="V15" s="325">
        <f>IF(OR(ﾀ.がれき類!D30&gt;0,ﾀ.がれき類!D30&lt;0),ﾀ.がれき類!D30,IF(V$19&gt;0,"0",0))</f>
        <v>5504</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83.4</v>
      </c>
      <c r="AA15" s="327">
        <f t="shared" si="0"/>
        <v>5730.5999999999995</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1</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48</v>
      </c>
      <c r="M16" s="325">
        <f>IF(OR(ｷ.紙くず!D31&gt;0,ｷ.紙くず!D31&lt;0),ｷ.紙くず!D31,IF(M$19&gt;0,"0",0))</f>
        <v>3.9</v>
      </c>
      <c r="N16" s="325">
        <f>IF(OR(ｸ.木くず!D31&gt;0,ｸ.木くず!D31&lt;0),ｸ.木くず!D31,IF(N$19&gt;0,"0",0))</f>
        <v>70.5</v>
      </c>
      <c r="O16" s="325">
        <f>IF(OR(ｹ.繊維くず!D31&gt;0,ｹ.繊維くず!D31&lt;0),ｹ.繊維くず!D31,IF(O$19&gt;0,"0",0))</f>
        <v>1</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21.5</v>
      </c>
      <c r="T16" s="325">
        <f>IF(OR(ｾ.ｶﾞﾗｽ･ｺﾝｸﾘ･陶磁器くず!D31&gt;0,ｾ.ｶﾞﾗｽ･ｺﾝｸﾘ･陶磁器くず!D31&lt;0),ｾ.ｶﾞﾗｽ･ｺﾝｸﾘ･陶磁器くず!D31,IF(T$19&gt;0,"0",0))</f>
        <v>297.89999999999998</v>
      </c>
      <c r="U16" s="325">
        <f>IF(OR(ｿ.鉱さい!D31&gt;0,ｿ.鉱さい!D31&lt;0),ｿ.鉱さい!D31,IF(U$19&gt;0,"0",0))</f>
        <v>0</v>
      </c>
      <c r="V16" s="325">
        <f>IF(OR(ﾀ.がれき類!D31&gt;0,ﾀ.がれき類!D31&lt;0),ﾀ.がれき類!D31,IF(V$19&gt;0,"0",0))</f>
        <v>7096.1</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348.8</v>
      </c>
      <c r="AA16" s="327">
        <f t="shared" si="0"/>
        <v>7888.7000000000007</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2429</v>
      </c>
      <c r="I19" s="331">
        <f t="shared" si="1"/>
        <v>0</v>
      </c>
      <c r="J19" s="331">
        <f t="shared" si="1"/>
        <v>0</v>
      </c>
      <c r="K19" s="331">
        <f t="shared" si="1"/>
        <v>0</v>
      </c>
      <c r="L19" s="331">
        <f t="shared" si="1"/>
        <v>7</v>
      </c>
      <c r="M19" s="331">
        <f t="shared" si="1"/>
        <v>0</v>
      </c>
      <c r="N19" s="331">
        <f t="shared" si="1"/>
        <v>0</v>
      </c>
      <c r="O19" s="331">
        <f t="shared" si="1"/>
        <v>0</v>
      </c>
      <c r="P19" s="331">
        <f t="shared" si="1"/>
        <v>0</v>
      </c>
      <c r="Q19" s="331">
        <f t="shared" si="1"/>
        <v>0</v>
      </c>
      <c r="R19" s="331">
        <f t="shared" si="1"/>
        <v>0</v>
      </c>
      <c r="S19" s="331">
        <f t="shared" si="1"/>
        <v>16</v>
      </c>
      <c r="T19" s="331">
        <f t="shared" si="1"/>
        <v>5</v>
      </c>
      <c r="U19" s="331">
        <f t="shared" si="1"/>
        <v>0</v>
      </c>
      <c r="V19" s="331">
        <f t="shared" si="1"/>
        <v>6350</v>
      </c>
      <c r="W19" s="331">
        <f t="shared" si="1"/>
        <v>0</v>
      </c>
      <c r="X19" s="331">
        <f t="shared" si="1"/>
        <v>0</v>
      </c>
      <c r="Y19" s="331">
        <f t="shared" si="1"/>
        <v>0</v>
      </c>
      <c r="Z19" s="332">
        <f t="shared" si="1"/>
        <v>157</v>
      </c>
      <c r="AA19" s="333">
        <f t="shared" ref="AA19:AA25" si="2">SUM(G19:Z19)</f>
        <v>8964</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2429</v>
      </c>
      <c r="I41" s="367">
        <f t="shared" si="8"/>
        <v>0</v>
      </c>
      <c r="J41" s="367">
        <f t="shared" si="8"/>
        <v>0</v>
      </c>
      <c r="K41" s="367">
        <f t="shared" si="8"/>
        <v>0</v>
      </c>
      <c r="L41" s="367">
        <f t="shared" si="8"/>
        <v>7</v>
      </c>
      <c r="M41" s="367">
        <f t="shared" si="8"/>
        <v>0</v>
      </c>
      <c r="N41" s="367">
        <f t="shared" si="8"/>
        <v>0</v>
      </c>
      <c r="O41" s="367">
        <f t="shared" si="8"/>
        <v>0</v>
      </c>
      <c r="P41" s="367">
        <f t="shared" si="8"/>
        <v>0</v>
      </c>
      <c r="Q41" s="367">
        <f t="shared" si="8"/>
        <v>0</v>
      </c>
      <c r="R41" s="367">
        <f t="shared" si="8"/>
        <v>0</v>
      </c>
      <c r="S41" s="367">
        <f t="shared" si="8"/>
        <v>16</v>
      </c>
      <c r="T41" s="367">
        <f t="shared" si="8"/>
        <v>5</v>
      </c>
      <c r="U41" s="367">
        <f t="shared" si="8"/>
        <v>0</v>
      </c>
      <c r="V41" s="367">
        <f t="shared" si="8"/>
        <v>6350</v>
      </c>
      <c r="W41" s="367">
        <f t="shared" si="8"/>
        <v>0</v>
      </c>
      <c r="X41" s="367">
        <f t="shared" si="8"/>
        <v>0</v>
      </c>
      <c r="Y41" s="367">
        <f t="shared" si="8"/>
        <v>0</v>
      </c>
      <c r="Z41" s="368">
        <f t="shared" si="8"/>
        <v>157</v>
      </c>
      <c r="AA41" s="369">
        <f t="shared" si="4"/>
        <v>8964</v>
      </c>
    </row>
    <row r="42" spans="2:27" ht="20.45" customHeight="1">
      <c r="B42" s="167"/>
      <c r="C42" s="721"/>
      <c r="D42" s="207"/>
      <c r="E42" s="205" t="s">
        <v>262</v>
      </c>
      <c r="F42" s="383"/>
      <c r="G42" s="358">
        <f t="shared" ref="G42:Z42" si="9">SUM(G43:G45)</f>
        <v>0</v>
      </c>
      <c r="H42" s="358">
        <f t="shared" si="9"/>
        <v>2429</v>
      </c>
      <c r="I42" s="358">
        <f t="shared" si="9"/>
        <v>0</v>
      </c>
      <c r="J42" s="358">
        <f t="shared" si="9"/>
        <v>0</v>
      </c>
      <c r="K42" s="358">
        <f t="shared" si="9"/>
        <v>0</v>
      </c>
      <c r="L42" s="358">
        <f t="shared" si="9"/>
        <v>7</v>
      </c>
      <c r="M42" s="358">
        <f t="shared" si="9"/>
        <v>0</v>
      </c>
      <c r="N42" s="358">
        <f t="shared" si="9"/>
        <v>0</v>
      </c>
      <c r="O42" s="358">
        <f t="shared" si="9"/>
        <v>0</v>
      </c>
      <c r="P42" s="358">
        <f t="shared" si="9"/>
        <v>0</v>
      </c>
      <c r="Q42" s="358">
        <f t="shared" si="9"/>
        <v>0</v>
      </c>
      <c r="R42" s="358">
        <f t="shared" si="9"/>
        <v>0</v>
      </c>
      <c r="S42" s="358">
        <f t="shared" si="9"/>
        <v>16</v>
      </c>
      <c r="T42" s="358">
        <f t="shared" si="9"/>
        <v>5</v>
      </c>
      <c r="U42" s="358">
        <f t="shared" si="9"/>
        <v>0</v>
      </c>
      <c r="V42" s="358">
        <f t="shared" si="9"/>
        <v>6350</v>
      </c>
      <c r="W42" s="358">
        <f t="shared" si="9"/>
        <v>0</v>
      </c>
      <c r="X42" s="358">
        <f t="shared" si="9"/>
        <v>0</v>
      </c>
      <c r="Y42" s="358">
        <f t="shared" si="9"/>
        <v>0</v>
      </c>
      <c r="Z42" s="359">
        <f t="shared" si="9"/>
        <v>157</v>
      </c>
      <c r="AA42" s="360">
        <f t="shared" si="4"/>
        <v>8964</v>
      </c>
    </row>
    <row r="43" spans="2:27" ht="20.45" customHeight="1">
      <c r="B43" s="167"/>
      <c r="C43" s="721"/>
      <c r="D43" s="208"/>
      <c r="E43" s="203"/>
      <c r="F43" s="201" t="s">
        <v>235</v>
      </c>
      <c r="G43" s="361">
        <f>+ｱ.燃え殻!$AA$28</f>
        <v>0</v>
      </c>
      <c r="H43" s="361">
        <f>+ｲ.汚泥!$AA$28</f>
        <v>2429</v>
      </c>
      <c r="I43" s="361">
        <f>+ｳ.廃油!$AA$28</f>
        <v>0</v>
      </c>
      <c r="J43" s="361">
        <f>+ｴ.廃酸!$AA$28</f>
        <v>0</v>
      </c>
      <c r="K43" s="361">
        <f>+ｵ.廃ｱﾙｶﾘ!$AA$28</f>
        <v>0</v>
      </c>
      <c r="L43" s="361">
        <f>+ｶ.廃ﾌﾟﾗ類!$AA$28</f>
        <v>7</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16</v>
      </c>
      <c r="T43" s="361">
        <f>+ｾ.ｶﾞﾗｽ･ｺﾝｸﾘ･陶磁器くず!$AA$28</f>
        <v>5</v>
      </c>
      <c r="U43" s="361">
        <f>+ｿ.鉱さい!$AA$28</f>
        <v>0</v>
      </c>
      <c r="V43" s="361">
        <f>+ﾀ.がれき類!$AA$28</f>
        <v>6350</v>
      </c>
      <c r="W43" s="361">
        <f>+ﾁ.動物のふん尿!$AA$28</f>
        <v>0</v>
      </c>
      <c r="X43" s="361">
        <f>+ﾂ.動物の死体!$AA$28</f>
        <v>0</v>
      </c>
      <c r="Y43" s="361">
        <f>+ﾃ.ばいじん!$AA$28</f>
        <v>0</v>
      </c>
      <c r="Z43" s="362">
        <f>+ﾄ.混合廃棄物その他!$AA$28</f>
        <v>157</v>
      </c>
      <c r="AA43" s="363">
        <f t="shared" si="4"/>
        <v>8964</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2429</v>
      </c>
      <c r="I47" s="370">
        <f>+ｳ.廃油!$AL$27</f>
        <v>0</v>
      </c>
      <c r="J47" s="370">
        <f>+ｴ.廃酸!$AL$27</f>
        <v>0</v>
      </c>
      <c r="K47" s="370">
        <f>+ｵ.廃ｱﾙｶﾘ!$AL$27</f>
        <v>0</v>
      </c>
      <c r="L47" s="370">
        <f>+ｶ.廃ﾌﾟﾗ類!$AL$27</f>
        <v>7</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16</v>
      </c>
      <c r="T47" s="370">
        <f>+ｾ.ｶﾞﾗｽ･ｺﾝｸﾘ･陶磁器くず!$AL$27</f>
        <v>5</v>
      </c>
      <c r="U47" s="370">
        <f>+ｿ.鉱さい!$AL$27</f>
        <v>0</v>
      </c>
      <c r="V47" s="370">
        <f>+ﾀ.がれき類!$AL$27</f>
        <v>6350</v>
      </c>
      <c r="W47" s="370">
        <f>+ﾁ.動物のふん尿!$AL$27</f>
        <v>0</v>
      </c>
      <c r="X47" s="370">
        <f>+ﾂ.動物の死体!$AL$27</f>
        <v>0</v>
      </c>
      <c r="Y47" s="370">
        <f>+ﾃ.ばいじん!$AL$27</f>
        <v>0</v>
      </c>
      <c r="Z47" s="371">
        <f>+ﾄ.混合廃棄物その他!$AL$27</f>
        <v>157</v>
      </c>
      <c r="AA47" s="372">
        <f t="shared" si="4"/>
        <v>8964</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4</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2</v>
      </c>
      <c r="T48" s="373">
        <f>+ｾ.ｶﾞﾗｽ･ｺﾝｸﾘ･陶磁器くず!$AL$30</f>
        <v>5</v>
      </c>
      <c r="U48" s="373">
        <f>+ｿ.鉱さい!$AL$30</f>
        <v>0</v>
      </c>
      <c r="V48" s="373">
        <f>+ﾀ.がれき類!$AL$30</f>
        <v>1085</v>
      </c>
      <c r="W48" s="373">
        <f>+ﾁ.動物のふん尿!$AL$30</f>
        <v>0</v>
      </c>
      <c r="X48" s="373">
        <f>+ﾂ.動物の死体!$AL$30</f>
        <v>0</v>
      </c>
      <c r="Y48" s="373">
        <f>+ﾃ.ばいじん!$AL$30</f>
        <v>0</v>
      </c>
      <c r="Z48" s="374">
        <f>+ﾄ.混合廃棄物その他!$AL$30</f>
        <v>138</v>
      </c>
      <c r="AA48" s="375">
        <f t="shared" si="4"/>
        <v>1234</v>
      </c>
    </row>
    <row r="49" spans="2:27" ht="20.45" customHeight="1">
      <c r="B49" s="167"/>
      <c r="C49" s="173"/>
      <c r="D49" s="409" t="s">
        <v>190</v>
      </c>
      <c r="E49" s="713" t="s">
        <v>239</v>
      </c>
      <c r="F49" s="714"/>
      <c r="G49" s="422">
        <f>+ｱ.燃え殻!$AS$24</f>
        <v>0</v>
      </c>
      <c r="H49" s="422">
        <f>+ｲ.汚泥!$AS$24</f>
        <v>2429</v>
      </c>
      <c r="I49" s="422">
        <f>+ｳ.廃油!$AS$24</f>
        <v>0</v>
      </c>
      <c r="J49" s="422">
        <f>+ｴ.廃酸!$AS$24</f>
        <v>0</v>
      </c>
      <c r="K49" s="422">
        <f>+ｵ.廃ｱﾙｶﾘ!$AS$24</f>
        <v>0</v>
      </c>
      <c r="L49" s="422">
        <f>+ｶ.廃ﾌﾟﾗ類!$AS$24</f>
        <v>7</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16</v>
      </c>
      <c r="T49" s="422">
        <f>+ｾ.ｶﾞﾗｽ･ｺﾝｸﾘ･陶磁器くず!$AS$24</f>
        <v>5</v>
      </c>
      <c r="U49" s="422">
        <f>+ｿ.鉱さい!$AS$24</f>
        <v>0</v>
      </c>
      <c r="V49" s="422">
        <f>+ﾀ.がれき類!$AS$24</f>
        <v>6350</v>
      </c>
      <c r="W49" s="422">
        <f>+ﾁ.動物のふん尿!$AS$24</f>
        <v>0</v>
      </c>
      <c r="X49" s="422">
        <f>+ﾂ.動物の死体!$AS$24</f>
        <v>0</v>
      </c>
      <c r="Y49" s="422">
        <f>+ﾃ.ばいじん!$AS$24</f>
        <v>0</v>
      </c>
      <c r="Z49" s="423">
        <f>+ﾄ.混合廃棄物その他!$AS$24</f>
        <v>157</v>
      </c>
      <c r="AA49" s="424">
        <f t="shared" si="4"/>
        <v>8964</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7</v>
      </c>
      <c r="M53" s="419"/>
      <c r="N53" s="419"/>
      <c r="O53" s="419"/>
      <c r="P53" s="419"/>
      <c r="Q53" s="419"/>
      <c r="R53" s="419"/>
      <c r="S53" s="419"/>
      <c r="T53" s="419"/>
      <c r="U53" s="419"/>
      <c r="V53" s="419"/>
      <c r="W53" s="419"/>
      <c r="X53" s="419"/>
      <c r="Y53" s="419"/>
      <c r="Z53" s="434"/>
      <c r="AA53" s="426">
        <f t="shared" si="4"/>
        <v>7</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2430</v>
      </c>
      <c r="I63" s="406">
        <f t="shared" si="10"/>
        <v>0</v>
      </c>
      <c r="J63" s="406">
        <f t="shared" si="10"/>
        <v>0</v>
      </c>
      <c r="K63" s="406">
        <f t="shared" si="10"/>
        <v>0</v>
      </c>
      <c r="L63" s="406">
        <f t="shared" si="10"/>
        <v>55</v>
      </c>
      <c r="M63" s="406">
        <f t="shared" si="10"/>
        <v>3.9</v>
      </c>
      <c r="N63" s="406">
        <f t="shared" si="10"/>
        <v>70.5</v>
      </c>
      <c r="O63" s="406">
        <f t="shared" si="10"/>
        <v>1</v>
      </c>
      <c r="P63" s="406">
        <f t="shared" si="10"/>
        <v>0</v>
      </c>
      <c r="Q63" s="406">
        <f t="shared" si="10"/>
        <v>0</v>
      </c>
      <c r="R63" s="406">
        <f t="shared" si="10"/>
        <v>0</v>
      </c>
      <c r="S63" s="406">
        <f t="shared" si="10"/>
        <v>37.5</v>
      </c>
      <c r="T63" s="406">
        <f t="shared" si="10"/>
        <v>302.89999999999998</v>
      </c>
      <c r="U63" s="406">
        <f t="shared" si="10"/>
        <v>0</v>
      </c>
      <c r="V63" s="406">
        <f t="shared" si="10"/>
        <v>13446.1</v>
      </c>
      <c r="W63" s="406">
        <f t="shared" si="10"/>
        <v>0</v>
      </c>
      <c r="X63" s="406">
        <f t="shared" si="10"/>
        <v>0</v>
      </c>
      <c r="Y63" s="406">
        <f t="shared" si="10"/>
        <v>0</v>
      </c>
      <c r="Z63" s="406">
        <f t="shared" si="10"/>
        <v>505.8</v>
      </c>
      <c r="AA63" s="407">
        <f>+AA9+AA19+AA20</f>
        <v>16852.7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f>+表紙!L34</f>
        <v>45838</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神奈川県横浜市港北区新横浜2-3-12
新横浜スクエアビル18階</v>
      </c>
      <c r="K16" s="780"/>
      <c r="L16" s="781"/>
      <c r="M16" s="781"/>
      <c r="N16" s="781"/>
      <c r="O16" s="782"/>
    </row>
    <row r="17" spans="1:15" ht="26.25" customHeight="1">
      <c r="C17" s="78"/>
      <c r="H17" s="23" t="s">
        <v>7</v>
      </c>
      <c r="I17" s="23"/>
      <c r="J17" s="780" t="str">
        <f>+表紙!J40</f>
        <v>西武建設株式会社　横浜支店
執行役員　支店長　小野　啓志</v>
      </c>
      <c r="K17" s="780"/>
      <c r="L17" s="781"/>
      <c r="M17" s="781"/>
      <c r="N17" s="781"/>
      <c r="O17" s="782"/>
    </row>
    <row r="18" spans="1:15">
      <c r="C18" s="78"/>
      <c r="J18" s="21" t="s">
        <v>8</v>
      </c>
      <c r="O18" s="79"/>
    </row>
    <row r="19" spans="1:15">
      <c r="C19" s="78"/>
      <c r="J19" s="24" t="s">
        <v>9</v>
      </c>
      <c r="K19" s="24"/>
      <c r="L19" s="746" t="str">
        <f>IF(+表紙!L42="","",+表紙!L42)</f>
        <v>045-474-1141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西武建設株式会社　横浜支店</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2282</v>
      </c>
      <c r="N25" s="770"/>
      <c r="O25" s="771"/>
    </row>
    <row r="26" spans="1:15" ht="18" customHeight="1">
      <c r="C26" s="457" t="s">
        <v>11</v>
      </c>
      <c r="D26" s="489"/>
      <c r="E26" s="490"/>
      <c r="F26" s="756" t="str">
        <f>+表紙!F49</f>
        <v>神奈川県横浜市港北区新横浜2-3-12</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総合建設業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8413</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56</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7888.7000000000007</v>
      </c>
      <c r="I40" s="240" t="s">
        <v>4</v>
      </c>
      <c r="J40" s="525" t="s">
        <v>324</v>
      </c>
      <c r="K40" s="526"/>
      <c r="L40" s="527"/>
      <c r="M40" s="741">
        <f>+表紙!M63</f>
        <v>7887.7000000000007</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5730.5999999999995</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7888.7000000000007</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8"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2429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2429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2429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2429</v>
      </c>
      <c r="Q27" s="633"/>
      <c r="R27" s="633"/>
      <c r="S27" s="633"/>
      <c r="T27" s="44" t="s">
        <v>38</v>
      </c>
      <c r="U27" s="64"/>
      <c r="V27" s="64"/>
      <c r="Y27" s="62" t="s">
        <v>39</v>
      </c>
      <c r="Z27" s="65"/>
      <c r="AH27" s="53"/>
      <c r="AI27" s="53"/>
      <c r="AJ27" s="53"/>
      <c r="AK27" s="53"/>
      <c r="AL27" s="603">
        <f>+AH18+P27</f>
        <v>2429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2429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2429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2429</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2429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エラー !：上の表は、⑩の内数である⑫の量が⑩を超えています</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5"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2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R17" zoomScaleNormal="100" workbookViewId="0">
      <selection activeCell="BA22" sqref="BA2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7</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48</v>
      </c>
      <c r="E24" s="584"/>
      <c r="F24" s="584"/>
      <c r="G24" s="194" t="s">
        <v>198</v>
      </c>
      <c r="H24" s="573">
        <f>+F12</f>
        <v>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7</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7</v>
      </c>
      <c r="Q27" s="633"/>
      <c r="R27" s="633"/>
      <c r="S27" s="633"/>
      <c r="T27" s="44" t="s">
        <v>38</v>
      </c>
      <c r="U27" s="64"/>
      <c r="V27" s="64"/>
      <c r="Y27" s="62" t="s">
        <v>39</v>
      </c>
      <c r="Z27" s="65"/>
      <c r="AH27" s="53"/>
      <c r="AI27" s="53"/>
      <c r="AJ27" s="53"/>
      <c r="AK27" s="53"/>
      <c r="AL27" s="603">
        <f>+AH18+P27</f>
        <v>7</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48</v>
      </c>
      <c r="E29" s="584"/>
      <c r="F29" s="584"/>
      <c r="G29" s="194" t="s">
        <v>198</v>
      </c>
      <c r="H29" s="573">
        <f>+AL27</f>
        <v>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25</v>
      </c>
      <c r="E30" s="584"/>
      <c r="F30" s="584"/>
      <c r="G30" s="194" t="s">
        <v>198</v>
      </c>
      <c r="H30" s="573">
        <f>+AL30</f>
        <v>4</v>
      </c>
      <c r="I30" s="574"/>
      <c r="J30" s="194" t="s">
        <v>198</v>
      </c>
      <c r="M30" s="582"/>
      <c r="P30" s="56"/>
      <c r="R30" s="587">
        <f>+ROUND(AA28,1)+ROUND(AA29,1)+ROUND(AA30,1)</f>
        <v>7</v>
      </c>
      <c r="S30" s="633"/>
      <c r="T30" s="633"/>
      <c r="U30" s="633"/>
      <c r="V30" s="44" t="s">
        <v>16</v>
      </c>
      <c r="Y30" s="588" t="s">
        <v>186</v>
      </c>
      <c r="Z30" s="589"/>
      <c r="AA30" s="629"/>
      <c r="AB30" s="630"/>
      <c r="AC30" s="630"/>
      <c r="AD30" s="630"/>
      <c r="AE30" s="630"/>
      <c r="AF30" s="44" t="s">
        <v>13</v>
      </c>
      <c r="AL30" s="606">
        <v>4</v>
      </c>
      <c r="AM30" s="607"/>
      <c r="AN30" s="607"/>
      <c r="AO30" s="607"/>
      <c r="AP30" s="52" t="s">
        <v>13</v>
      </c>
      <c r="AS30" s="625"/>
      <c r="AT30" s="622"/>
      <c r="AU30" s="622"/>
      <c r="AV30" s="623"/>
      <c r="AW30" s="405"/>
    </row>
    <row r="31" spans="2:51" ht="27" customHeight="1" thickTop="1" thickBot="1">
      <c r="B31" s="560" t="s">
        <v>226</v>
      </c>
      <c r="C31" s="561"/>
      <c r="D31" s="584">
        <v>48</v>
      </c>
      <c r="E31" s="584"/>
      <c r="F31" s="584"/>
      <c r="G31" s="194" t="s">
        <v>198</v>
      </c>
      <c r="H31" s="573">
        <f>+AS24</f>
        <v>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2"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3.9</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3.9</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1.8</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3.9</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0"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西武建設株式会社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70.5</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70.5</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29.1</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70.5</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2025-08-26T06:25:42Z</dcterms:created>
  <dcterms:modified xsi:type="dcterms:W3CDTF">2025-08-26T06:25:43Z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