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A308518B-4B1A-4AC0-A103-DC77311820F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36" i="94"/>
  <c r="H32" i="94"/>
  <c r="H31" i="94" s="1"/>
  <c r="H26" i="94" s="1"/>
  <c r="H27" i="94" s="1"/>
  <c r="AA28"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6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indexed="81"/>
            <rFont val="ＭＳ Ｐゴシック"/>
            <family val="3"/>
            <charset val="128"/>
          </rPr>
          <t>前年度（令和６年度）の実績を記入してください。</t>
        </r>
      </text>
    </comment>
    <comment ref="F26" authorId="0" shapeId="0" xr:uid="{00000000-0006-0000-1200-000019000000}">
      <text>
        <r>
          <rPr>
            <sz val="9"/>
            <color indexed="81"/>
            <rFont val="ＭＳ Ｐゴシック"/>
            <family val="3"/>
            <charset val="128"/>
          </rPr>
          <t>前年度（令和６年度）の実績を記入してください。</t>
        </r>
      </text>
    </comment>
    <comment ref="F27" authorId="0" shapeId="0" xr:uid="{00000000-0006-0000-1200-00001A000000}">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0000000-0006-0000-1200-000022000000}">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indexed="81"/>
            <rFont val="ＭＳ Ｐゴシック"/>
            <family val="3"/>
            <charset val="128"/>
          </rPr>
          <t>前年度（令和６年度）の実績を記入してください。</t>
        </r>
      </text>
    </comment>
    <comment ref="F33" authorId="0" shapeId="0" xr:uid="{00000000-0006-0000-1200-000029000000}">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indexed="81"/>
            <rFont val="ＭＳ Ｐゴシック"/>
            <family val="3"/>
            <charset val="128"/>
          </rPr>
          <t>前年度（令和６年度）の実績を記入してください。</t>
        </r>
      </text>
    </comment>
    <comment ref="F26" authorId="0" shapeId="0" xr:uid="{00000000-0006-0000-1300-000019000000}">
      <text>
        <r>
          <rPr>
            <sz val="9"/>
            <color indexed="81"/>
            <rFont val="ＭＳ Ｐゴシック"/>
            <family val="3"/>
            <charset val="128"/>
          </rPr>
          <t>前年度（令和６年度）の実績を記入してください。</t>
        </r>
      </text>
    </comment>
    <comment ref="F27" authorId="0" shapeId="0" xr:uid="{00000000-0006-0000-1300-00001A000000}">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00000000-0006-0000-1300-00002200000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indexed="81"/>
            <rFont val="ＭＳ Ｐゴシック"/>
            <family val="3"/>
            <charset val="128"/>
          </rPr>
          <t>前年度（令和６年度）の実績を記入してください。</t>
        </r>
      </text>
    </comment>
    <comment ref="F33" authorId="0" shapeId="0" xr:uid="{00000000-0006-0000-1300-000029000000}">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indexed="81"/>
            <rFont val="ＭＳ Ｐゴシック"/>
            <family val="3"/>
            <charset val="128"/>
          </rPr>
          <t>前年度（令和６年度）の実績を記入してください。</t>
        </r>
      </text>
    </comment>
    <comment ref="F26" authorId="0" shapeId="0" xr:uid="{00000000-0006-0000-1400-000019000000}">
      <text>
        <r>
          <rPr>
            <sz val="9"/>
            <color indexed="81"/>
            <rFont val="ＭＳ Ｐゴシック"/>
            <family val="3"/>
            <charset val="128"/>
          </rPr>
          <t>前年度（令和６年度）の実績を記入してください。</t>
        </r>
      </text>
    </comment>
    <comment ref="F27" authorId="0" shapeId="0" xr:uid="{00000000-0006-0000-1400-00001A000000}">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00000000-0006-0000-1400-000022000000}">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indexed="81"/>
            <rFont val="ＭＳ Ｐゴシック"/>
            <family val="3"/>
            <charset val="128"/>
          </rPr>
          <t>前年度（令和６年度）の実績を記入してください。</t>
        </r>
      </text>
    </comment>
    <comment ref="F33" authorId="0" shapeId="0" xr:uid="{00000000-0006-0000-1400-000029000000}">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<sst xmlns="http://schemas.openxmlformats.org/spreadsheetml/2006/main" count="3173" uniqueCount="459">
  <si>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</si>
  <si>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</si>
  <si>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</si>
  <si>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</si>
  <si>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</si>
  <si>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</si>
  <si>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</si>
  <si>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</si>
  <si>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</si>
  <si>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</si>
  <si>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</si>
  <si>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</si>
  <si>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</si>
  <si>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</si>
  <si>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</si>
  <si>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</si>
  <si>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</si>
  <si>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</si>
  <si>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</si>
  <si>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</si>
  <si>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</si>
  <si>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</si>
  <si>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</si>
  <si>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</si>
  <si>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</si>
  <si>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</si>
  <si>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</si>
  <si>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</si>
  <si>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</si>
  <si>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</si>
  <si>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</si>
  <si>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</si>
  <si>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</si>
  <si>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</si>
  <si>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</si>
  <si>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</si>
  <si>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</si>
  <si>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</si>
  <si>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</si>
  <si>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</si>
  <si>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</si>
  <si>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</si>
  <si>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</si>
  <si>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</si>
  <si>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</si>
  <si>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</si>
  <si>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</si>
  <si>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</si>
  <si>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</si>
  <si>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</si>
  <si>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</si>
  <si>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</si>
  <si>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</si>
  <si>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</si>
  <si>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</si>
  <si>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</si>
  <si>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</si>
  <si>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</si>
  <si>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</si>
  <si>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</si>
  <si>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</si>
  <si>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</si>
  <si>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</si>
  <si>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</si>
  <si>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</si>
  <si>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</si>
  <si>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</si>
  <si>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</si>
  <si>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</si>
  <si>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</si>
  <si>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</si>
  <si>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</si>
  <si>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</si>
  <si>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</si>
  <si>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</si>
  <si>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</si>
  <si>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</si>
  <si>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</si>
  <si>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</si>
  <si>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</si>
  <si>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</si>
  <si>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</si>
  <si>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</si>
  <si>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</si>
  <si>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</si>
  <si>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</si>
  <si>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</si>
  <si>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</si>
  <si>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</si>
  <si>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</si>
  <si>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</si>
  <si>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</si>
  <si>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</si>
  <si>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</si>
  <si>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</si>
  <si>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</si>
  <si>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</si>
  <si>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</si>
  <si>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</si>
  <si>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</si>
  <si>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</si>
  <si>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</si>
  <si>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</si>
  <si>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</si>
  <si>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</si>
  <si>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</si>
  <si>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</si>
  <si>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</si>
  <si>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</si>
  <si>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</si>
  <si>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</si>
  <si>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</si>
  <si>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</si>
  <si>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</si>
  <si>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</si>
  <si>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</si>
  <si>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</si>
  <si>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</si>
  <si>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</si>
  <si>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</si>
  <si>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</si>
  <si>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</si>
  <si>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</si>
  <si>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</si>
  <si>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</si>
  <si>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</si>
  <si>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</si>
  <si>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</si>
  <si>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</si>
  <si>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</si>
  <si>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</si>
  <si>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</si>
  <si>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</si>
  <si>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</si>
  <si>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</si>
  <si>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</si>
  <si>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</si>
  <si>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</si>
  <si>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</si>
  <si>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</si>
  <si>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</si>
  <si>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</si>
  <si>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</si>
  <si>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</si>
  <si>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</si>
  <si>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</si>
  <si>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</si>
  <si>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</si>
  <si>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</si>
  <si>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</si>
  <si>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</si>
  <si>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</si>
  <si>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</si>
  <si>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</si>
  <si>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</si>
  <si>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</si>
  <si>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</si>
  <si>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</si>
  <si>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</si>
  <si>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</si>
  <si>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</si>
  <si>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</si>
  <si>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</si>
  <si>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</si>
  <si>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</si>
  <si>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</si>
  <si>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</si>
  <si>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</si>
  <si>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</si>
  <si>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</si>
  <si>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</si>
  <si>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</si>
  <si>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</si>
  <si>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</si>
  <si>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</si>
  <si>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</si>
  <si>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</si>
  <si>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</si>
  <si>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</si>
  <si>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</si>
  <si>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</si>
  <si>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</si>
  <si>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</si>
  <si>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</si>
  <si>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</si>
  <si>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</si>
  <si>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</si>
  <si>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</si>
  <si>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</si>
  <si>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</si>
  <si>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</si>
  <si>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</si>
  <si>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</si>
  <si>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</si>
  <si>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</si>
  <si>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</si>
  <si>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</si>
  <si>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</si>
  <si>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</si>
  <si>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</si>
  <si>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</si>
  <si>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</si>
  <si>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</si>
  <si>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</si>
  <si>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</si>
  <si>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</si>
  <si>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</si>
  <si>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</si>
  <si>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</si>
  <si>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</si>
  <si>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</si>
  <si>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</si>
  <si>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</si>
  <si>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</si>
  <si>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</si>
  <si>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</si>
  <si>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</si>
  <si>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</si>
  <si>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</si>
  <si>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</si>
  <si>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</si>
  <si>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</si>
  <si>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</si>
  <si>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</si>
  <si>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</si>
  <si>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</si>
  <si>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</si>
  <si>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</si>
  <si>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</si>
  <si>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</si>
  <si>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</si>
  <si>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</si>
  <si>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</si>
  <si>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</si>
  <si>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</si>
  <si>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</si>
  <si>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</si>
  <si>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</si>
  <si>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</si>
  <si>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</si>
  <si>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</si>
  <si>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</si>
  <si>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</si>
  <si>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</si>
  <si>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</si>
  <si>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</si>
  <si>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</si>
  <si>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</si>
  <si>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</si>
  <si>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</si>
  <si>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</si>
  <si>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</si>
  <si>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</si>
  <si>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</si>
  <si>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</si>
  <si>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</si>
  <si>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</si>
  <si>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</si>
  <si>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</si>
  <si>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</si>
  <si>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</si>
  <si>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</si>
  <si>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</si>
  <si>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</si>
  <si>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</si>
  <si>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</si>
  <si>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</si>
  <si>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</si>
  <si>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</si>
  <si>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</si>
  <si>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</si>
  <si>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</si>
  <si>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</si>
  <si>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</si>
  <si>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</si>
  <si>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</si>
  <si>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</si>
  <si>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</si>
  <si>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</si>
  <si>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</si>
  <si>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</si>
  <si>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</si>
  <si>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</si>
  <si>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</si>
  <si>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</si>
  <si>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</si>
  <si>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</si>
  <si>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</si>
  <si>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</si>
  <si>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</si>
  <si>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</si>
  <si>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</si>
  <si>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</si>
  <si>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</si>
  <si>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</si>
  <si>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</si>
  <si>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</si>
  <si>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</si>
  <si>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</si>
  <si>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</si>
  <si>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</si>
  <si>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</si>
  <si>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</si>
  <si>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</si>
  <si>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</si>
  <si>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</si>
  <si>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</si>
  <si>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</si>
  <si>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</si>
  <si>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</si>
  <si>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</si>
  <si>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</si>
  <si>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</si>
  <si>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</si>
  <si>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</si>
  <si>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</si>
  <si>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</si>
  <si>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</si>
  <si>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</si>
  <si>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</si>
  <si>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</si>
  <si>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</si>
  <si>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</si>
  <si>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</si>
  <si>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</si>
  <si>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</si>
  <si>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</si>
  <si>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</si>
  <si>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</si>
  <si>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</si>
  <si>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</si>
  <si>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</si>
  <si>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</si>
  <si>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</si>
  <si>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</si>
  <si>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</si>
  <si>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</si>
  <si>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</si>
  <si>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</si>
  <si>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</si>
  <si>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</si>
  <si>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</si>
  <si>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</si>
  <si>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</si>
  <si>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</si>
  <si>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</si>
  <si>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</si>
  <si>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</si>
  <si>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</si>
  <si>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</si>
  <si>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</si>
  <si>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</si>
  <si>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</si>
  <si>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</si>
  <si>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</si>
  <si>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</si>
  <si>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</si>
  <si>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</si>
  <si>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</si>
  <si>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</si>
  <si>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</si>
  <si>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</si>
  <si>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</si>
  <si>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</si>
  <si>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</si>
  <si>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</si>
  <si>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</si>
  <si>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</si>
  <si>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</si>
  <si>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</si>
  <si>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</si>
  <si>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</si>
  <si>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</si>
  <si>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</si>
  <si>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</si>
  <si>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</si>
  <si>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</si>
  <si>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</si>
  <si>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</si>
  <si>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</si>
  <si>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</si>
  <si>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</si>
  <si>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</si>
  <si>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</si>
  <si>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</si>
  <si>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</si>
  <si>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</si>
  <si>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</si>
  <si>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</si>
  <si>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</si>
  <si>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</si>
  <si>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</si>
  <si>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</si>
  <si>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</si>
  <si>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</si>
  <si>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</si>
  <si>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</si>
  <si>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</si>
  <si>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</si>
  <si>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</si>
  <si>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</si>
  <si>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</si>
  <si>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</si>
  <si>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</si>
  <si>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</si>
  <si>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</si>
  <si>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</si>
  <si>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</si>
  <si>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</si>
  <si>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</si>
  <si>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</si>
  <si>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</si>
  <si>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</si>
  <si>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</si>
  <si>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</si>
  <si>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</si>
  <si>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</si>
  <si>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</si>
  <si>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</si>
  <si>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</si>
  <si>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</si>
  <si>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</si>
  <si>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</si>
  <si>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</si>
  <si>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</si>
  <si>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</si>
  <si>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</si>
  <si>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</si>
  <si>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</si>
  <si>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</si>
  <si>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</si>
  <si>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</si>
  <si>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</si>
  <si>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</si>
  <si>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</si>
  <si>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</si>
  <si>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</si>
  <si>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</si>
  <si>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</si>
  <si>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</si>
  <si>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</si>
  <si>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</si>
  <si>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</si>
  <si>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</si>
  <si>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</si>
  <si>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</si>
  <si>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神奈川県横浜市港北区新横浜2-3-12
新横浜スクエアビル18階</t>
    <phoneticPr fontId="3"/>
  </si>
  <si>
    <t>西武建設株式会社　横浜支店
執行役員　支店長　小野　啓志</t>
    <phoneticPr fontId="3"/>
  </si>
  <si>
    <t>西武建設株式会社　横浜支店</t>
    <phoneticPr fontId="3"/>
  </si>
  <si>
    <t>神奈川県横浜市港北区新横浜2-3-12</t>
    <phoneticPr fontId="3"/>
  </si>
  <si>
    <t>045-474-1141</t>
    <phoneticPr fontId="3"/>
  </si>
  <si>
    <t>Ｄ－建設業</t>
    <phoneticPr fontId="3"/>
  </si>
  <si>
    <t>総合建設業</t>
    <phoneticPr fontId="3"/>
  </si>
  <si>
    <t>別紙1　産業廃棄物の一連の処理工程</t>
    <rPh sb="0" eb="2">
      <t>ベッシ</t>
    </rPh>
    <rPh sb="4" eb="9">
      <t>サンギョウハイキブツ</t>
    </rPh>
    <rPh sb="10" eb="12">
      <t>イチレン</t>
    </rPh>
    <rPh sb="13" eb="15">
      <t>ショリ</t>
    </rPh>
    <rPh sb="15" eb="17">
      <t>コウテイ</t>
    </rPh>
    <phoneticPr fontId="3"/>
  </si>
  <si>
    <t>別紙2　建設副産物対策管理組織図</t>
    <rPh sb="0" eb="2">
      <t>ベッシ</t>
    </rPh>
    <rPh sb="4" eb="6">
      <t>ケンセツ</t>
    </rPh>
    <rPh sb="6" eb="9">
      <t>フクサンブツ</t>
    </rPh>
    <rPh sb="9" eb="11">
      <t>タイサク</t>
    </rPh>
    <rPh sb="11" eb="13">
      <t>カンリ</t>
    </rPh>
    <rPh sb="13" eb="16">
      <t>ソシキズ</t>
    </rPh>
    <phoneticPr fontId="3"/>
  </si>
  <si>
    <t>・現場へ搬入する資材の梱包を減らす
・現場へ搬入する資材を工場で加工し、端材が出ないようにする
・工法を検討する</t>
    <rPh sb="1" eb="3">
      <t>ゲンバ</t>
    </rPh>
    <rPh sb="4" eb="6">
      <t>ハンニュウ</t>
    </rPh>
    <rPh sb="8" eb="10">
      <t>シザイ</t>
    </rPh>
    <rPh sb="11" eb="13">
      <t>コンポウ</t>
    </rPh>
    <rPh sb="14" eb="15">
      <t>ヘ</t>
    </rPh>
    <rPh sb="19" eb="21">
      <t>ゲンバ</t>
    </rPh>
    <rPh sb="22" eb="24">
      <t>ハンニュウ</t>
    </rPh>
    <rPh sb="26" eb="28">
      <t>シザイ</t>
    </rPh>
    <rPh sb="29" eb="31">
      <t>コウジョウ</t>
    </rPh>
    <rPh sb="32" eb="34">
      <t>カコウ</t>
    </rPh>
    <rPh sb="36" eb="37">
      <t>ハシ</t>
    </rPh>
    <rPh sb="37" eb="38">
      <t>ザイ</t>
    </rPh>
    <rPh sb="39" eb="40">
      <t>デ</t>
    </rPh>
    <rPh sb="49" eb="51">
      <t>コウホウ</t>
    </rPh>
    <rPh sb="52" eb="54">
      <t>ケントウ</t>
    </rPh>
    <phoneticPr fontId="3"/>
  </si>
  <si>
    <t>・分別している産業廃棄物の種類は「入力支援用シート」による
・コンクリート塊、アスファルト塊、木くず及び石綿含有産業廃棄物、水銀使用製品産業廃棄物、特別管理産業廃棄物は他の産業廃棄物と混入しないように確実に分別・保管を実施する</t>
    <rPh sb="1" eb="3">
      <t>ブンベツ</t>
    </rPh>
    <rPh sb="7" eb="12">
      <t>サンギョウハイキブツ</t>
    </rPh>
    <rPh sb="13" eb="15">
      <t>シュルイ</t>
    </rPh>
    <rPh sb="17" eb="19">
      <t>ニュウリョク</t>
    </rPh>
    <rPh sb="19" eb="22">
      <t>シエンヨウ</t>
    </rPh>
    <rPh sb="37" eb="38">
      <t>カタマリ</t>
    </rPh>
    <rPh sb="45" eb="46">
      <t>カタマリ</t>
    </rPh>
    <rPh sb="47" eb="48">
      <t>キ</t>
    </rPh>
    <rPh sb="50" eb="51">
      <t>オヨ</t>
    </rPh>
    <rPh sb="52" eb="54">
      <t>イシワタ</t>
    </rPh>
    <rPh sb="54" eb="56">
      <t>ガンユウ</t>
    </rPh>
    <rPh sb="56" eb="61">
      <t>サンギョウハイキブツ</t>
    </rPh>
    <rPh sb="62" eb="66">
      <t>スイギンシヨウ</t>
    </rPh>
    <rPh sb="66" eb="68">
      <t>セイヒン</t>
    </rPh>
    <rPh sb="68" eb="73">
      <t>サンギョウハイキブツ</t>
    </rPh>
    <rPh sb="74" eb="76">
      <t>トクベツ</t>
    </rPh>
    <rPh sb="76" eb="78">
      <t>カンリ</t>
    </rPh>
    <rPh sb="78" eb="83">
      <t>サンギョウハイキブツ</t>
    </rPh>
    <rPh sb="84" eb="85">
      <t>ホカ</t>
    </rPh>
    <rPh sb="86" eb="91">
      <t>サンギョウハイキブツ</t>
    </rPh>
    <rPh sb="92" eb="94">
      <t>コンニュウ</t>
    </rPh>
    <rPh sb="100" eb="102">
      <t>カクジツ</t>
    </rPh>
    <rPh sb="103" eb="105">
      <t>ブンベツ</t>
    </rPh>
    <rPh sb="106" eb="108">
      <t>ホカン</t>
    </rPh>
    <rPh sb="109" eb="111">
      <t>ジッシ</t>
    </rPh>
    <phoneticPr fontId="3"/>
  </si>
  <si>
    <t>・パトロール等にて確認し、必要に応じて分別する種類を追加する
・各現場での分別を確実に実施すると共に、リサイクル率の高い業者へ委託する</t>
    <rPh sb="6" eb="7">
      <t>トウ</t>
    </rPh>
    <rPh sb="9" eb="11">
      <t>カクニン</t>
    </rPh>
    <rPh sb="13" eb="15">
      <t>ヒツヨウ</t>
    </rPh>
    <rPh sb="16" eb="17">
      <t>オウ</t>
    </rPh>
    <rPh sb="19" eb="21">
      <t>ブンベツ</t>
    </rPh>
    <rPh sb="23" eb="25">
      <t>シュルイ</t>
    </rPh>
    <rPh sb="26" eb="28">
      <t>ツイカ</t>
    </rPh>
    <rPh sb="32" eb="35">
      <t>カクゲンバ</t>
    </rPh>
    <rPh sb="37" eb="39">
      <t>ブンベツ</t>
    </rPh>
    <rPh sb="40" eb="42">
      <t>カクジツ</t>
    </rPh>
    <rPh sb="43" eb="45">
      <t>ジッシ</t>
    </rPh>
    <rPh sb="48" eb="49">
      <t>トモ</t>
    </rPh>
    <rPh sb="56" eb="57">
      <t>リツ</t>
    </rPh>
    <rPh sb="58" eb="59">
      <t>タカ</t>
    </rPh>
    <rPh sb="60" eb="62">
      <t>ギョウシャ</t>
    </rPh>
    <rPh sb="63" eb="65">
      <t>イタク</t>
    </rPh>
    <phoneticPr fontId="3"/>
  </si>
  <si>
    <t>・収集運搬及び処分の許可証を確認し、許可品目・有効期限を確認している
・電子委託契約及び電子マニフェストの運用により適正処理を行う</t>
    <rPh sb="1" eb="5">
      <t>シュウシュウウンパン</t>
    </rPh>
    <rPh sb="5" eb="6">
      <t>オヨ</t>
    </rPh>
    <rPh sb="7" eb="9">
      <t>ショブン</t>
    </rPh>
    <rPh sb="10" eb="13">
      <t>キョカショウ</t>
    </rPh>
    <rPh sb="14" eb="16">
      <t>カクニン</t>
    </rPh>
    <rPh sb="18" eb="22">
      <t>キョカヒンモク</t>
    </rPh>
    <rPh sb="23" eb="27">
      <t>ユウコウキゲン</t>
    </rPh>
    <rPh sb="28" eb="30">
      <t>カクニン</t>
    </rPh>
    <rPh sb="36" eb="38">
      <t>デンシ</t>
    </rPh>
    <rPh sb="38" eb="40">
      <t>イタク</t>
    </rPh>
    <rPh sb="40" eb="42">
      <t>ケイヤク</t>
    </rPh>
    <rPh sb="42" eb="43">
      <t>オヨ</t>
    </rPh>
    <rPh sb="44" eb="46">
      <t>デンシ</t>
    </rPh>
    <rPh sb="53" eb="55">
      <t>ウンヨウ</t>
    </rPh>
    <rPh sb="58" eb="60">
      <t>テキセイ</t>
    </rPh>
    <rPh sb="60" eb="62">
      <t>ショリ</t>
    </rPh>
    <rPh sb="63" eb="64">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</si>
</sst>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90" zoomScaleNormal="115" zoomScaleSheetLayoutView="100" workbookViewId="0">
      <selection activeCell="R240" sqref="R24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35" customHeight="1" x14ac:dyDescent="0.15">
      <c r="C34" s="86"/>
      <c r="U34" s="87"/>
      <c r="W34" s="21"/>
      <c r="X34" s="21"/>
      <c r="Y34" s="23"/>
    </row>
    <row r="35" spans="1:25" ht="14.25" x14ac:dyDescent="0.15">
      <c r="C35" s="86"/>
      <c r="P35" s="583">
        <v>45838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2282</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8413</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56</v>
      </c>
      <c r="G61" s="633"/>
      <c r="H61" s="633"/>
      <c r="I61" s="633"/>
      <c r="J61" s="633"/>
      <c r="K61" s="633"/>
      <c r="L61" s="633"/>
      <c r="M61" s="633"/>
      <c r="N61" s="633"/>
      <c r="O61" s="633"/>
      <c r="P61" s="633"/>
      <c r="Q61" s="633"/>
      <c r="R61" s="633"/>
      <c r="S61" s="633"/>
      <c r="T61" s="633"/>
      <c r="U61" s="634"/>
      <c r="W61" s="28"/>
    </row>
    <row r="62" spans="3:23" ht="14.1"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1"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4.1"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4.1"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4.1"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4.1"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4.1"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4.1"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4.1"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4.1"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8964</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4.1"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1"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1"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1"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1"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1"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1"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1"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8765.9000000000015</v>
      </c>
      <c r="L105" s="596"/>
      <c r="M105" s="596"/>
      <c r="N105" s="596"/>
      <c r="O105" s="596"/>
      <c r="P105" s="457" t="s">
        <v>291</v>
      </c>
      <c r="Q105" s="615"/>
      <c r="R105" s="615"/>
      <c r="S105" s="615"/>
      <c r="T105" s="615"/>
      <c r="U105" s="616"/>
      <c r="V105" s="292"/>
      <c r="W105" s="292"/>
      <c r="X105" s="102"/>
    </row>
    <row r="106" spans="1:27" ht="14.1"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4.1"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1"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1"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1"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1"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1"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1"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1"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4.1"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1"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1"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1"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4.1"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1"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1"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1"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1"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1"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4.1"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1"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1"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1"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1"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1"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1"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1"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4.1"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1"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1"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1"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1"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1"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1"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1"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1"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4.1"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1"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1"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1"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1"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1"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1"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1"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1"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4.1"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1"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1"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1"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1"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1"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1"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1"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1"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1"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1"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1"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1"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1"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1"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1"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1"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1"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1"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1"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1"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1"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1"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1"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494"/>
      <c r="E208" s="497"/>
      <c r="F208" s="511" t="s">
        <v>267</v>
      </c>
      <c r="G208" s="512"/>
      <c r="H208" s="512"/>
      <c r="I208" s="512"/>
      <c r="J208" s="512"/>
      <c r="K208" s="492">
        <f>+別紙!AA14</f>
        <v>8964</v>
      </c>
      <c r="L208" s="492"/>
      <c r="M208" s="492"/>
      <c r="N208" s="492"/>
      <c r="O208" s="492"/>
      <c r="P208" s="198" t="s">
        <v>13</v>
      </c>
      <c r="Q208" s="513" t="s">
        <v>365</v>
      </c>
      <c r="R208" s="514"/>
      <c r="S208" s="514"/>
      <c r="T208" s="514"/>
      <c r="U208" s="515"/>
      <c r="V208" s="164"/>
      <c r="W208" s="165"/>
      <c r="X208" s="165"/>
      <c r="Y208" s="165"/>
    </row>
    <row r="209" spans="3:26" ht="43.35" customHeight="1" x14ac:dyDescent="0.15">
      <c r="C209" s="195"/>
      <c r="D209" s="494"/>
      <c r="E209" s="497"/>
      <c r="F209" s="263"/>
      <c r="G209" s="505" t="s">
        <v>223</v>
      </c>
      <c r="H209" s="506"/>
      <c r="I209" s="506"/>
      <c r="J209" s="506"/>
      <c r="K209" s="492">
        <f>+別紙!AA15</f>
        <v>1234</v>
      </c>
      <c r="L209" s="492"/>
      <c r="M209" s="492"/>
      <c r="N209" s="492"/>
      <c r="O209" s="492"/>
      <c r="P209" s="346" t="s">
        <v>13</v>
      </c>
      <c r="Q209" s="516"/>
      <c r="R209" s="517"/>
      <c r="S209" s="517"/>
      <c r="T209" s="517"/>
      <c r="U209" s="518"/>
      <c r="V209" s="164"/>
      <c r="W209" s="165"/>
      <c r="X209" s="165"/>
      <c r="Y209" s="165"/>
    </row>
    <row r="210" spans="3:26" ht="43.35" customHeight="1" x14ac:dyDescent="0.15">
      <c r="C210" s="195"/>
      <c r="D210" s="494"/>
      <c r="E210" s="497"/>
      <c r="F210" s="263"/>
      <c r="G210" s="505" t="s">
        <v>224</v>
      </c>
      <c r="H210" s="506"/>
      <c r="I210" s="506"/>
      <c r="J210" s="506"/>
      <c r="K210" s="492">
        <f>+別紙!AA16</f>
        <v>8964</v>
      </c>
      <c r="L210" s="492"/>
      <c r="M210" s="492"/>
      <c r="N210" s="492"/>
      <c r="O210" s="492"/>
      <c r="P210" s="346" t="s">
        <v>13</v>
      </c>
      <c r="Q210" s="516"/>
      <c r="R210" s="517"/>
      <c r="S210" s="517"/>
      <c r="T210" s="517"/>
      <c r="U210" s="518"/>
      <c r="V210" s="164"/>
      <c r="W210" s="165"/>
      <c r="X210" s="165"/>
      <c r="Y210" s="165"/>
    </row>
    <row r="211" spans="3:26" ht="43.3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3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1"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494"/>
      <c r="E214" s="497"/>
      <c r="F214" s="499" t="s">
        <v>458</v>
      </c>
      <c r="G214" s="500"/>
      <c r="H214" s="500"/>
      <c r="I214" s="500"/>
      <c r="J214" s="500"/>
      <c r="K214" s="500"/>
      <c r="L214" s="500"/>
      <c r="M214" s="500"/>
      <c r="N214" s="500"/>
      <c r="O214" s="500"/>
      <c r="P214" s="500"/>
      <c r="Q214" s="500"/>
      <c r="R214" s="500"/>
      <c r="S214" s="500"/>
      <c r="T214" s="500"/>
      <c r="U214" s="501"/>
      <c r="V214" s="164"/>
      <c r="W214" s="165"/>
      <c r="X214" s="165"/>
      <c r="Y214" s="165"/>
    </row>
    <row r="215" spans="3:26" ht="14.1"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1"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1"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1"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1"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1"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1"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1"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8765.9000000000015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1209.2</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8765.9000000000015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1"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4.1"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1"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1"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1"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1"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1"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1"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1"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1"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1"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1"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5"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15.6</v>
      </c>
      <c r="P27" s="718"/>
      <c r="Q27" s="718"/>
      <c r="R27" s="718"/>
      <c r="S27" s="49" t="s">
        <v>38</v>
      </c>
      <c r="T27" s="70"/>
      <c r="U27" s="70"/>
      <c r="X27" s="68" t="s">
        <v>39</v>
      </c>
      <c r="Y27" s="71"/>
      <c r="AG27" s="58"/>
      <c r="AH27" s="58"/>
      <c r="AI27" s="58"/>
      <c r="AJ27" s="58"/>
      <c r="AK27" s="668">
        <f>+AG18+O27</f>
        <v>15.6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v>
      </c>
      <c r="G30" s="674"/>
      <c r="H30" s="214" t="s">
        <v>198</v>
      </c>
      <c r="L30" s="682"/>
      <c r="O30" s="61"/>
      <c r="Q30" s="684">
        <f>+ROUND(Z28,1)+ROUND(Z29,1)+ROUND(Z30,1)</f>
        <v>15.6</v>
      </c>
      <c r="R30" s="718"/>
      <c r="S30" s="718"/>
      <c r="T30" s="718"/>
      <c r="U30" s="49" t="s">
        <v>16</v>
      </c>
      <c r="X30" s="726" t="s">
        <v>186</v>
      </c>
      <c r="Y30" s="727"/>
      <c r="Z30" s="670"/>
      <c r="AA30" s="671"/>
      <c r="AB30" s="671"/>
      <c r="AC30" s="671"/>
      <c r="AD30" s="671"/>
      <c r="AE30" s="49" t="s">
        <v>13</v>
      </c>
      <c r="AK30" s="655">
        <v>1.9</v>
      </c>
      <c r="AL30" s="656"/>
      <c r="AM30" s="656"/>
      <c r="AN30" s="656"/>
      <c r="AO30" s="57" t="s">
        <v>13</v>
      </c>
      <c r="AR30" s="667"/>
      <c r="AS30" s="664"/>
      <c r="AT30" s="664"/>
      <c r="AU30" s="665"/>
    </row>
    <row r="31" spans="2:48" ht="27" customHeight="1" thickTop="1" thickBot="1" x14ac:dyDescent="0.2">
      <c r="B31" s="690" t="s">
        <v>375</v>
      </c>
      <c r="C31" s="679"/>
      <c r="D31" s="679"/>
      <c r="E31" s="680"/>
      <c r="F31" s="673">
        <v>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4.9000000000000004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4.9000000000000004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4.9000000000000004</v>
      </c>
      <c r="P27" s="718"/>
      <c r="Q27" s="718"/>
      <c r="R27" s="718"/>
      <c r="S27" s="49" t="s">
        <v>38</v>
      </c>
      <c r="T27" s="70"/>
      <c r="U27" s="70"/>
      <c r="X27" s="68" t="s">
        <v>39</v>
      </c>
      <c r="Y27" s="71"/>
      <c r="AG27" s="58"/>
      <c r="AH27" s="58"/>
      <c r="AI27" s="58"/>
      <c r="AJ27" s="58"/>
      <c r="AK27" s="668">
        <f>+AG18+O27</f>
        <v>4.9000000000000004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4.9000000000000004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v>
      </c>
      <c r="G30" s="674"/>
      <c r="H30" s="214" t="s">
        <v>198</v>
      </c>
      <c r="L30" s="682"/>
      <c r="O30" s="61"/>
      <c r="Q30" s="684">
        <f>+ROUND(Z28,1)+ROUND(Z29,1)+ROUND(Z30,1)</f>
        <v>4.9000000000000004</v>
      </c>
      <c r="R30" s="718"/>
      <c r="S30" s="718"/>
      <c r="T30" s="718"/>
      <c r="U30" s="49" t="s">
        <v>16</v>
      </c>
      <c r="X30" s="726" t="s">
        <v>186</v>
      </c>
      <c r="Y30" s="727"/>
      <c r="Z30" s="670"/>
      <c r="AA30" s="671"/>
      <c r="AB30" s="671"/>
      <c r="AC30" s="671"/>
      <c r="AD30" s="671"/>
      <c r="AE30" s="49" t="s">
        <v>13</v>
      </c>
      <c r="AK30" s="655">
        <v>4.9000000000000004</v>
      </c>
      <c r="AL30" s="656"/>
      <c r="AM30" s="656"/>
      <c r="AN30" s="656"/>
      <c r="AO30" s="57" t="s">
        <v>13</v>
      </c>
      <c r="AR30" s="667"/>
      <c r="AS30" s="664"/>
      <c r="AT30" s="664"/>
      <c r="AU30" s="665"/>
    </row>
    <row r="31" spans="2:48" ht="27" customHeight="1" thickTop="1" thickBot="1" x14ac:dyDescent="0.2">
      <c r="B31" s="690" t="s">
        <v>375</v>
      </c>
      <c r="C31" s="679"/>
      <c r="D31" s="679"/>
      <c r="E31" s="680"/>
      <c r="F31" s="673">
        <v>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6223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6350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6223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6223</v>
      </c>
      <c r="P27" s="718"/>
      <c r="Q27" s="718"/>
      <c r="R27" s="718"/>
      <c r="S27" s="49" t="s">
        <v>38</v>
      </c>
      <c r="T27" s="70"/>
      <c r="U27" s="70"/>
      <c r="X27" s="68" t="s">
        <v>39</v>
      </c>
      <c r="Y27" s="71"/>
      <c r="AG27" s="58"/>
      <c r="AH27" s="58"/>
      <c r="AI27" s="58"/>
      <c r="AJ27" s="58"/>
      <c r="AK27" s="668">
        <f>+AG18+O27</f>
        <v>6223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6223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6350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1085</v>
      </c>
      <c r="G30" s="674"/>
      <c r="H30" s="214" t="s">
        <v>198</v>
      </c>
      <c r="L30" s="682"/>
      <c r="O30" s="61"/>
      <c r="Q30" s="684">
        <f>+ROUND(Z28,1)+ROUND(Z29,1)+ROUND(Z30,1)</f>
        <v>6223</v>
      </c>
      <c r="R30" s="718"/>
      <c r="S30" s="718"/>
      <c r="T30" s="718"/>
      <c r="U30" s="49" t="s">
        <v>16</v>
      </c>
      <c r="X30" s="726" t="s">
        <v>186</v>
      </c>
      <c r="Y30" s="727"/>
      <c r="Z30" s="670"/>
      <c r="AA30" s="671"/>
      <c r="AB30" s="671"/>
      <c r="AC30" s="671"/>
      <c r="AD30" s="671"/>
      <c r="AE30" s="49" t="s">
        <v>13</v>
      </c>
      <c r="AK30" s="655">
        <v>1063.3</v>
      </c>
      <c r="AL30" s="656"/>
      <c r="AM30" s="656"/>
      <c r="AN30" s="656"/>
      <c r="AO30" s="57" t="s">
        <v>13</v>
      </c>
      <c r="AR30" s="667"/>
      <c r="AS30" s="664"/>
      <c r="AT30" s="664"/>
      <c r="AU30" s="665"/>
    </row>
    <row r="31" spans="2:48" ht="27" customHeight="1" thickTop="1" thickBot="1" x14ac:dyDescent="0.2">
      <c r="B31" s="690" t="s">
        <v>375</v>
      </c>
      <c r="C31" s="679"/>
      <c r="D31" s="679"/>
      <c r="E31" s="680"/>
      <c r="F31" s="673">
        <v>6350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西武建設株式会社　横浜支店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135.19999999999999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135.19999999999999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135.19999999999999</v>
      </c>
      <c r="P27" s="718"/>
      <c r="Q27" s="718"/>
      <c r="R27" s="718"/>
      <c r="S27" s="49" t="s">
        <v>38</v>
      </c>
      <c r="T27" s="70"/>
      <c r="U27" s="70"/>
      <c r="X27" s="68" t="s">
        <v>39</v>
      </c>
      <c r="Y27" s="71"/>
      <c r="AG27" s="58"/>
      <c r="AH27" s="58"/>
      <c r="AI27" s="58"/>
      <c r="AJ27" s="58"/>
      <c r="AK27" s="668">
        <f>+AG18+O27</f>
        <v>135.19999999999999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135.19999999999999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138</v>
      </c>
      <c r="G30" s="674"/>
      <c r="H30" s="214" t="s">
        <v>198</v>
      </c>
      <c r="L30" s="682"/>
      <c r="O30" s="61"/>
      <c r="Q30" s="684">
        <f>+ROUND(Z28,1)+ROUND(Z29,1)+ROUND(Z30,1)</f>
        <v>135.19999999999999</v>
      </c>
      <c r="R30" s="718"/>
      <c r="S30" s="718"/>
      <c r="T30" s="718"/>
      <c r="U30" s="49" t="s">
        <v>16</v>
      </c>
      <c r="X30" s="726" t="s">
        <v>186</v>
      </c>
      <c r="Y30" s="727"/>
      <c r="Z30" s="670"/>
      <c r="AA30" s="671"/>
      <c r="AB30" s="671"/>
      <c r="AC30" s="671"/>
      <c r="AD30" s="671"/>
      <c r="AE30" s="49" t="s">
        <v>13</v>
      </c>
      <c r="AK30" s="655">
        <v>135.19999999999999</v>
      </c>
      <c r="AL30" s="656"/>
      <c r="AM30" s="656"/>
      <c r="AN30" s="656"/>
      <c r="AO30" s="57" t="s">
        <v>13</v>
      </c>
      <c r="AR30" s="667"/>
      <c r="AS30" s="664"/>
      <c r="AT30" s="664"/>
      <c r="AU30" s="665"/>
    </row>
    <row r="31" spans="2:48" ht="27" customHeight="1" thickTop="1" thickBot="1" x14ac:dyDescent="0.2">
      <c r="B31" s="690" t="s">
        <v>375</v>
      </c>
      <c r="C31" s="679"/>
      <c r="D31" s="679"/>
      <c r="E31" s="680"/>
      <c r="F31" s="673">
        <v>157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topLeftCell="H1" zoomScale="80" zoomScaleNormal="80" workbookViewId="0">
      <selection activeCell="B1" sqref="B1"/>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西武建設株式会社　横浜支店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2429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16</v>
      </c>
      <c r="T9" s="377">
        <f>IF(OR(ｾ.ｶﾞﾗｽ･ｺﾝｸﾘ･陶磁器くず!F24&gt;0,ｾ.ｶﾞﾗｽ･ｺﾝｸﾘ･陶磁器くず!F24&lt;0),ｾ.ｶﾞﾗｽ･ｺﾝｸﾘ･陶磁器くず!F24,IF(T$19&gt;0,"0",0))</f>
        <v>5</v>
      </c>
      <c r="U9" s="377">
        <f>IF(OR(ｿ.鉱さい!F24&gt;0,ｿ.鉱さい!F24&lt;0),ｿ.鉱さい!F24,IF(U$19&gt;0,"0",0))</f>
        <v>0</v>
      </c>
      <c r="V9" s="377">
        <f>IF(OR(ﾀ.がれき類!F24&gt;0,ﾀ.がれき類!F24&lt;0),ﾀ.がれき類!F24,IF(V$19&gt;0,"0",0))</f>
        <v>6350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157</v>
      </c>
      <c r="AA9" s="379">
        <f>IF(SUM(G9:Z9)&gt;0,SUM(G9:Z9),IF(AA$19&gt;0,"0",0))</f>
        <v>8964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2429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16</v>
      </c>
      <c r="T14" s="383">
        <f>IF(OR(ｾ.ｶﾞﾗｽ･ｺﾝｸﾘ･陶磁器くず!F29&gt;0,ｾ.ｶﾞﾗｽ･ｺﾝｸﾘ･陶磁器くず!F29&lt;0),ｾ.ｶﾞﾗｽ･ｺﾝｸﾘ･陶磁器くず!F29,IF(T$19&gt;0,"0",0))</f>
        <v>5</v>
      </c>
      <c r="U14" s="383">
        <f>IF(OR(ｿ.鉱さい!F29&gt;0,ｿ.鉱さい!F29&lt;0),ｿ.鉱さい!F29,IF(U$19&gt;0,"0",0))</f>
        <v>0</v>
      </c>
      <c r="V14" s="383">
        <f>IF(OR(ﾀ.がれき類!F29&gt;0,ﾀ.がれき類!F29&lt;0),ﾀ.がれき類!F29,IF(V$19&gt;0,"0",0))</f>
        <v>6350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157</v>
      </c>
      <c r="AA14" s="385">
        <f t="shared" si="0"/>
        <v>8964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4</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v>
      </c>
      <c r="T15" s="383">
        <f>IF(OR(ｾ.ｶﾞﾗｽ･ｺﾝｸﾘ･陶磁器くず!F30&gt;0,ｾ.ｶﾞﾗｽ･ｺﾝｸﾘ･陶磁器くず!F30&lt;0),ｾ.ｶﾞﾗｽ･ｺﾝｸﾘ･陶磁器くず!F30,IF(T$19&gt;0,"0",0))</f>
        <v>5</v>
      </c>
      <c r="U15" s="383">
        <f>IF(OR(ｿ.鉱さい!F30&gt;0,ｿ.鉱さい!F30&lt;0),ｿ.鉱さい!F30,IF(U$19&gt;0,"0",0))</f>
        <v>0</v>
      </c>
      <c r="V15" s="383">
        <f>IF(OR(ﾀ.がれき類!F30&gt;0,ﾀ.がれき類!F30&lt;0),ﾀ.がれき類!F30,IF(V$19&gt;0,"0",0))</f>
        <v>1085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138</v>
      </c>
      <c r="AA15" s="385">
        <f t="shared" si="0"/>
        <v>1234</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2429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16</v>
      </c>
      <c r="T16" s="383">
        <f>IF(OR(ｾ.ｶﾞﾗｽ･ｺﾝｸﾘ･陶磁器くず!F31&gt;0,ｾ.ｶﾞﾗｽ･ｺﾝｸﾘ･陶磁器くず!F31&lt;0),ｾ.ｶﾞﾗｽ･ｺﾝｸﾘ･陶磁器くず!F31,IF(T$19&gt;0,"0",0))</f>
        <v>5</v>
      </c>
      <c r="U16" s="383">
        <f>IF(OR(ｿ.鉱さい!F31&gt;0,ｿ.鉱さい!F31&lt;0),ｿ.鉱さい!F31,IF(U$19&gt;0,"0",0))</f>
        <v>0</v>
      </c>
      <c r="V16" s="383">
        <f>IF(OR(ﾀ.がれき類!F31&gt;0,ﾀ.がれき類!F31&lt;0),ﾀ.がれき類!F31,IF(V$19&gt;0,"0",0))</f>
        <v>6350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157</v>
      </c>
      <c r="AA16" s="385">
        <f t="shared" si="0"/>
        <v>8964</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2380.4</v>
      </c>
      <c r="I19" s="389">
        <f t="shared" si="1"/>
        <v>0</v>
      </c>
      <c r="J19" s="389">
        <f t="shared" si="1"/>
        <v>0</v>
      </c>
      <c r="K19" s="389">
        <f t="shared" si="1"/>
        <v>0</v>
      </c>
      <c r="L19" s="389">
        <f t="shared" si="1"/>
        <v>6.8</v>
      </c>
      <c r="M19" s="389">
        <f t="shared" si="1"/>
        <v>0</v>
      </c>
      <c r="N19" s="389">
        <f t="shared" si="1"/>
        <v>0</v>
      </c>
      <c r="O19" s="389">
        <f t="shared" si="1"/>
        <v>0</v>
      </c>
      <c r="P19" s="389">
        <f t="shared" si="1"/>
        <v>0</v>
      </c>
      <c r="Q19" s="389">
        <f t="shared" si="1"/>
        <v>0</v>
      </c>
      <c r="R19" s="389">
        <f t="shared" si="1"/>
        <v>0</v>
      </c>
      <c r="S19" s="389">
        <f t="shared" si="1"/>
        <v>15.6</v>
      </c>
      <c r="T19" s="389">
        <f t="shared" si="1"/>
        <v>4.9000000000000004</v>
      </c>
      <c r="U19" s="389">
        <f t="shared" si="1"/>
        <v>0</v>
      </c>
      <c r="V19" s="389">
        <f t="shared" si="1"/>
        <v>6223</v>
      </c>
      <c r="W19" s="389">
        <f t="shared" si="1"/>
        <v>0</v>
      </c>
      <c r="X19" s="389">
        <f t="shared" si="1"/>
        <v>0</v>
      </c>
      <c r="Y19" s="389">
        <f t="shared" si="1"/>
        <v>0</v>
      </c>
      <c r="Z19" s="390">
        <f t="shared" si="1"/>
        <v>135.19999999999999</v>
      </c>
      <c r="AA19" s="391">
        <f t="shared" ref="AA19:AA25" si="2">SUM(G19:Z19)</f>
        <v>8765.9000000000015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2380.4</v>
      </c>
      <c r="I37" s="424">
        <f t="shared" si="8"/>
        <v>0</v>
      </c>
      <c r="J37" s="424">
        <f t="shared" si="8"/>
        <v>0</v>
      </c>
      <c r="K37" s="424">
        <f t="shared" si="8"/>
        <v>0</v>
      </c>
      <c r="L37" s="424">
        <f t="shared" si="8"/>
        <v>6.8</v>
      </c>
      <c r="M37" s="424">
        <f t="shared" si="8"/>
        <v>0</v>
      </c>
      <c r="N37" s="424">
        <f t="shared" si="8"/>
        <v>0</v>
      </c>
      <c r="O37" s="424">
        <f t="shared" si="8"/>
        <v>0</v>
      </c>
      <c r="P37" s="424">
        <f t="shared" si="8"/>
        <v>0</v>
      </c>
      <c r="Q37" s="424">
        <f t="shared" si="8"/>
        <v>0</v>
      </c>
      <c r="R37" s="424">
        <f t="shared" si="8"/>
        <v>0</v>
      </c>
      <c r="S37" s="424">
        <f t="shared" si="8"/>
        <v>15.6</v>
      </c>
      <c r="T37" s="424">
        <f t="shared" si="8"/>
        <v>4.9000000000000004</v>
      </c>
      <c r="U37" s="424">
        <f t="shared" si="8"/>
        <v>0</v>
      </c>
      <c r="V37" s="424">
        <f t="shared" si="8"/>
        <v>6223</v>
      </c>
      <c r="W37" s="424">
        <f t="shared" si="8"/>
        <v>0</v>
      </c>
      <c r="X37" s="424">
        <f t="shared" si="8"/>
        <v>0</v>
      </c>
      <c r="Y37" s="424">
        <f t="shared" si="8"/>
        <v>0</v>
      </c>
      <c r="Z37" s="425">
        <f t="shared" si="8"/>
        <v>135.19999999999999</v>
      </c>
      <c r="AA37" s="426">
        <f t="shared" si="4"/>
        <v>8765.9000000000015</v>
      </c>
    </row>
    <row r="38" spans="2:27" ht="24" customHeight="1" x14ac:dyDescent="0.15">
      <c r="B38" s="170"/>
      <c r="C38" s="809"/>
      <c r="D38" s="227"/>
      <c r="E38" s="225" t="s">
        <v>319</v>
      </c>
      <c r="F38" s="443"/>
      <c r="G38" s="415">
        <f t="shared" ref="G38:Z38" si="9">SUM(G39:G41)</f>
        <v>0</v>
      </c>
      <c r="H38" s="415">
        <f t="shared" si="9"/>
        <v>2380.4</v>
      </c>
      <c r="I38" s="415">
        <f t="shared" si="9"/>
        <v>0</v>
      </c>
      <c r="J38" s="415">
        <f t="shared" si="9"/>
        <v>0</v>
      </c>
      <c r="K38" s="415">
        <f t="shared" si="9"/>
        <v>0</v>
      </c>
      <c r="L38" s="415">
        <f t="shared" si="9"/>
        <v>6.8</v>
      </c>
      <c r="M38" s="415">
        <f t="shared" si="9"/>
        <v>0</v>
      </c>
      <c r="N38" s="415">
        <f t="shared" si="9"/>
        <v>0</v>
      </c>
      <c r="O38" s="415">
        <f t="shared" si="9"/>
        <v>0</v>
      </c>
      <c r="P38" s="415">
        <f t="shared" si="9"/>
        <v>0</v>
      </c>
      <c r="Q38" s="415">
        <f t="shared" si="9"/>
        <v>0</v>
      </c>
      <c r="R38" s="415">
        <f t="shared" si="9"/>
        <v>0</v>
      </c>
      <c r="S38" s="415">
        <f t="shared" si="9"/>
        <v>15.6</v>
      </c>
      <c r="T38" s="415">
        <f t="shared" si="9"/>
        <v>4.9000000000000004</v>
      </c>
      <c r="U38" s="415">
        <f t="shared" si="9"/>
        <v>0</v>
      </c>
      <c r="V38" s="415">
        <f t="shared" si="9"/>
        <v>6223</v>
      </c>
      <c r="W38" s="415">
        <f t="shared" si="9"/>
        <v>0</v>
      </c>
      <c r="X38" s="415">
        <f t="shared" si="9"/>
        <v>0</v>
      </c>
      <c r="Y38" s="415">
        <f t="shared" si="9"/>
        <v>0</v>
      </c>
      <c r="Z38" s="416">
        <f t="shared" si="9"/>
        <v>135.19999999999999</v>
      </c>
      <c r="AA38" s="417">
        <f t="shared" si="4"/>
        <v>8765.9000000000015</v>
      </c>
    </row>
    <row r="39" spans="2:27" ht="24" customHeight="1" x14ac:dyDescent="0.15">
      <c r="B39" s="170"/>
      <c r="C39" s="809"/>
      <c r="D39" s="228"/>
      <c r="E39" s="223"/>
      <c r="F39" s="221" t="s">
        <v>233</v>
      </c>
      <c r="G39" s="418">
        <f>+ｱ.燃え殻!$Z$28</f>
        <v>0</v>
      </c>
      <c r="H39" s="418">
        <f>+ｲ.汚泥!$Z$28</f>
        <v>2380.4</v>
      </c>
      <c r="I39" s="418">
        <f>+ｳ.廃油!$Z$28</f>
        <v>0</v>
      </c>
      <c r="J39" s="418">
        <f>+ｴ.廃酸!$Z$28</f>
        <v>0</v>
      </c>
      <c r="K39" s="418">
        <f>+ｵ.廃ｱﾙｶﾘ!$Z$28</f>
        <v>0</v>
      </c>
      <c r="L39" s="418">
        <f>+ｶ.廃ﾌﾟﾗ類!$Z$28</f>
        <v>6.8</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15.6</v>
      </c>
      <c r="T39" s="418">
        <f>+ｾ.ｶﾞﾗｽ･ｺﾝｸﾘ･陶磁器くず!$Z$28</f>
        <v>4.9000000000000004</v>
      </c>
      <c r="U39" s="418">
        <f>+ｿ.鉱さい!$Z$28</f>
        <v>0</v>
      </c>
      <c r="V39" s="418">
        <f>+ﾀ.がれき類!$Z$28</f>
        <v>6223</v>
      </c>
      <c r="W39" s="418">
        <f>+ﾁ.動物のふん尿!$Z$28</f>
        <v>0</v>
      </c>
      <c r="X39" s="418">
        <f>+ﾂ.動物の死体!$Z$28</f>
        <v>0</v>
      </c>
      <c r="Y39" s="418">
        <f>+ﾃ.ばいじん!$Z$28</f>
        <v>0</v>
      </c>
      <c r="Z39" s="419">
        <f>+ﾄ.混合廃棄物その他!$Z$28</f>
        <v>135.19999999999999</v>
      </c>
      <c r="AA39" s="420">
        <f t="shared" si="4"/>
        <v>8765.9000000000015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2380.4</v>
      </c>
      <c r="I43" s="427">
        <f>+ｳ.廃油!$AK$27</f>
        <v>0</v>
      </c>
      <c r="J43" s="427">
        <f>+ｴ.廃酸!$AK$27</f>
        <v>0</v>
      </c>
      <c r="K43" s="427">
        <f>+ｵ.廃ｱﾙｶﾘ!$AK$27</f>
        <v>0</v>
      </c>
      <c r="L43" s="427">
        <f>+ｶ.廃ﾌﾟﾗ類!$AK$27</f>
        <v>6.8</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15.6</v>
      </c>
      <c r="T43" s="427">
        <f>+ｾ.ｶﾞﾗｽ･ｺﾝｸﾘ･陶磁器くず!$AK$27</f>
        <v>4.9000000000000004</v>
      </c>
      <c r="U43" s="427">
        <f>+ｿ.鉱さい!$AK$27</f>
        <v>0</v>
      </c>
      <c r="V43" s="427">
        <f>+ﾀ.がれき類!$AK$27</f>
        <v>6223</v>
      </c>
      <c r="W43" s="427">
        <f>+ﾁ.動物のふん尿!$AK$27</f>
        <v>0</v>
      </c>
      <c r="X43" s="427">
        <f>+ﾂ.動物の死体!$AK$27</f>
        <v>0</v>
      </c>
      <c r="Y43" s="427">
        <f>+ﾃ.ばいじん!$AK$27</f>
        <v>0</v>
      </c>
      <c r="Z43" s="428">
        <f>+ﾄ.混合廃棄物その他!$AK$27</f>
        <v>135.19999999999999</v>
      </c>
      <c r="AA43" s="429">
        <f t="shared" si="4"/>
        <v>8765.9000000000015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3.9</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1.9</v>
      </c>
      <c r="T44" s="430">
        <f>+ｾ.ｶﾞﾗｽ･ｺﾝｸﾘ･陶磁器くず!$AK$30</f>
        <v>4.9000000000000004</v>
      </c>
      <c r="U44" s="430">
        <f>+ｿ.鉱さい!$AK$30</f>
        <v>0</v>
      </c>
      <c r="V44" s="430">
        <f>+ﾀ.がれき類!$AK$30</f>
        <v>1063.3</v>
      </c>
      <c r="W44" s="430">
        <f>+ﾁ.動物のふん尿!$AK$30</f>
        <v>0</v>
      </c>
      <c r="X44" s="430">
        <f>+ﾂ.動物の死体!$AK$30</f>
        <v>0</v>
      </c>
      <c r="Y44" s="430">
        <f>+ﾃ.ばいじん!$AK$30</f>
        <v>0</v>
      </c>
      <c r="Z44" s="431">
        <f>+ﾄ.混合廃棄物その他!$AK$30</f>
        <v>135.19999999999999</v>
      </c>
      <c r="AA44" s="432">
        <f t="shared" si="4"/>
        <v>1209.2</v>
      </c>
    </row>
    <row r="45" spans="2:27" ht="24" customHeight="1" x14ac:dyDescent="0.15">
      <c r="B45" s="170"/>
      <c r="C45" s="177"/>
      <c r="D45" s="442" t="s">
        <v>190</v>
      </c>
      <c r="E45" s="799" t="s">
        <v>237</v>
      </c>
      <c r="F45" s="800"/>
      <c r="G45" s="433">
        <f>+ｱ.燃え殻!$AR$24</f>
        <v>0</v>
      </c>
      <c r="H45" s="433">
        <f>+ｲ.汚泥!$AR$24</f>
        <v>2380.4</v>
      </c>
      <c r="I45" s="433">
        <f>+ｳ.廃油!$AR$24</f>
        <v>0</v>
      </c>
      <c r="J45" s="433">
        <f>+ｴ.廃酸!$AR$24</f>
        <v>0</v>
      </c>
      <c r="K45" s="433">
        <f>+ｵ.廃ｱﾙｶﾘ!$AR$24</f>
        <v>0</v>
      </c>
      <c r="L45" s="433">
        <f>+ｶ.廃ﾌﾟﾗ類!$AR$24</f>
        <v>6.8</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15.6</v>
      </c>
      <c r="T45" s="433">
        <f>+ｾ.ｶﾞﾗｽ･ｺﾝｸﾘ･陶磁器くず!$AR$24</f>
        <v>4.9000000000000004</v>
      </c>
      <c r="U45" s="433">
        <f>+ｿ.鉱さい!$AR$24</f>
        <v>0</v>
      </c>
      <c r="V45" s="433">
        <f>+ﾀ.がれき類!$AR$24</f>
        <v>6223</v>
      </c>
      <c r="W45" s="433">
        <f>+ﾁ.動物のふん尿!$AR$24</f>
        <v>0</v>
      </c>
      <c r="X45" s="433">
        <f>+ﾂ.動物の死体!$AR$24</f>
        <v>0</v>
      </c>
      <c r="Y45" s="433">
        <f>+ﾃ.ばいじん!$AR$24</f>
        <v>0</v>
      </c>
      <c r="Z45" s="434">
        <f>+ﾄ.混合廃棄物その他!$AR$24</f>
        <v>135.19999999999999</v>
      </c>
      <c r="AA45" s="435">
        <f t="shared" si="4"/>
        <v>8765.9000000000015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4809.3999999999996</v>
      </c>
      <c r="I55" s="480">
        <f t="shared" si="10"/>
        <v>0</v>
      </c>
      <c r="J55" s="480">
        <f t="shared" si="10"/>
        <v>0</v>
      </c>
      <c r="K55" s="480">
        <f t="shared" si="10"/>
        <v>0</v>
      </c>
      <c r="L55" s="480">
        <f t="shared" si="10"/>
        <v>13.8</v>
      </c>
      <c r="M55" s="480">
        <f t="shared" si="10"/>
        <v>0</v>
      </c>
      <c r="N55" s="480">
        <f t="shared" si="10"/>
        <v>0</v>
      </c>
      <c r="O55" s="480">
        <f t="shared" si="10"/>
        <v>0</v>
      </c>
      <c r="P55" s="480">
        <f t="shared" si="10"/>
        <v>0</v>
      </c>
      <c r="Q55" s="480">
        <f t="shared" si="10"/>
        <v>0</v>
      </c>
      <c r="R55" s="480">
        <f t="shared" si="10"/>
        <v>0</v>
      </c>
      <c r="S55" s="480">
        <f t="shared" si="10"/>
        <v>31.6</v>
      </c>
      <c r="T55" s="480">
        <f t="shared" si="10"/>
        <v>9.9</v>
      </c>
      <c r="U55" s="480">
        <f t="shared" si="10"/>
        <v>0</v>
      </c>
      <c r="V55" s="480">
        <f t="shared" si="10"/>
        <v>12573</v>
      </c>
      <c r="W55" s="480">
        <f t="shared" si="10"/>
        <v>0</v>
      </c>
      <c r="X55" s="480">
        <f t="shared" si="10"/>
        <v>0</v>
      </c>
      <c r="Y55" s="480">
        <f t="shared" si="10"/>
        <v>0</v>
      </c>
      <c r="Z55" s="480">
        <f t="shared" si="10"/>
        <v>292.2</v>
      </c>
      <c r="AA55" s="481">
        <f>+AA9+AA19+AA20</f>
        <v>17729.900000000001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35" customHeight="1" x14ac:dyDescent="0.15">
      <c r="C10" s="86"/>
      <c r="U10" s="87"/>
    </row>
    <row r="11" spans="1:23" ht="13.5" x14ac:dyDescent="0.15">
      <c r="C11" s="86"/>
      <c r="P11" s="875">
        <f>+表紙!P35</f>
        <v>45838</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神奈川県横浜市港北区新横浜2-3-12
新横浜スクエアビル18階</v>
      </c>
      <c r="M16" s="884"/>
      <c r="N16" s="884"/>
      <c r="O16" s="884"/>
      <c r="P16" s="884"/>
      <c r="Q16" s="884"/>
      <c r="R16" s="884"/>
      <c r="S16" s="884"/>
      <c r="T16" s="884"/>
      <c r="U16" s="282"/>
    </row>
    <row r="17" spans="1:21" ht="26.25" customHeight="1" x14ac:dyDescent="0.15">
      <c r="C17" s="86"/>
      <c r="I17" s="25"/>
      <c r="J17" s="25" t="s">
        <v>7</v>
      </c>
      <c r="K17" s="25"/>
      <c r="L17" s="884" t="str">
        <f>+表紙!L41</f>
        <v>西武建設株式会社　横浜支店
執行役員　支店長　小野　啓志</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045-474-1141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西武建設株式会社　横浜支店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2282</v>
      </c>
      <c r="Q25" s="891"/>
      <c r="R25" s="891"/>
      <c r="S25" s="891"/>
      <c r="T25" s="891"/>
      <c r="U25" s="892"/>
    </row>
    <row r="26" spans="1:21" ht="26.25" customHeight="1" x14ac:dyDescent="0.15">
      <c r="C26" s="538" t="s">
        <v>11</v>
      </c>
      <c r="D26" s="539"/>
      <c r="E26" s="540"/>
      <c r="F26" s="906" t="str">
        <f>+表紙!F50</f>
        <v>神奈川県横浜市港北区新横浜2-3-12</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8413</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56</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4.1"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4.1"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4.1"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4.1"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4.1"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8964</v>
      </c>
      <c r="L66" s="873"/>
      <c r="M66" s="873"/>
      <c r="N66" s="873"/>
      <c r="O66" s="873"/>
      <c r="P66" s="193" t="s">
        <v>13</v>
      </c>
      <c r="Q66" s="871"/>
      <c r="R66" s="871"/>
      <c r="S66" s="871"/>
      <c r="T66" s="871"/>
      <c r="U66" s="872"/>
      <c r="V66" s="292"/>
      <c r="W66" s="292"/>
      <c r="X66" s="102"/>
    </row>
    <row r="67" spans="1:24" ht="14.1"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3"/>
      <c r="E70" s="592"/>
      <c r="F70" s="819" t="str">
        <f>IF(COUNTA(表紙!F94)=1,+表紙!F94,"")</f>
        <v>・現場へ搬入する資材の梱包を減らす
・現場へ搬入する資材を工場で加工し、端材が出ないようにする
・工法を検討する</v>
      </c>
      <c r="G70" s="820"/>
      <c r="H70" s="820"/>
      <c r="I70" s="820"/>
      <c r="J70" s="820"/>
      <c r="K70" s="820"/>
      <c r="L70" s="820"/>
      <c r="M70" s="820"/>
      <c r="N70" s="820"/>
      <c r="O70" s="820"/>
      <c r="P70" s="820"/>
      <c r="Q70" s="820"/>
      <c r="R70" s="820"/>
      <c r="S70" s="820"/>
      <c r="T70" s="820"/>
      <c r="U70" s="821"/>
      <c r="V70" s="164"/>
    </row>
    <row r="71" spans="1:24" ht="14.1"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8765.9000000000015</v>
      </c>
      <c r="L81" s="873"/>
      <c r="M81" s="873"/>
      <c r="N81" s="873"/>
      <c r="O81" s="873"/>
      <c r="P81" s="246" t="s">
        <v>13</v>
      </c>
      <c r="Q81" s="871"/>
      <c r="R81" s="871"/>
      <c r="S81" s="871"/>
      <c r="T81" s="871"/>
      <c r="U81" s="872"/>
      <c r="V81" s="292"/>
      <c r="W81" s="292"/>
      <c r="X81" s="102"/>
    </row>
    <row r="82" spans="1:24" ht="14.1"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494"/>
      <c r="E85" s="497"/>
      <c r="F85" s="819" t="str">
        <f>IF(COUNTA(表紙!F109)=1,+表紙!F109,"")</f>
        <v>・現場へ搬入する資材の梱包を減らす
・現場へ搬入する資材を工場で加工し、端材が出ないようにする
・工法を検討する</v>
      </c>
      <c r="G85" s="820"/>
      <c r="H85" s="820"/>
      <c r="I85" s="820"/>
      <c r="J85" s="820"/>
      <c r="K85" s="820"/>
      <c r="L85" s="820"/>
      <c r="M85" s="820"/>
      <c r="N85" s="820"/>
      <c r="O85" s="820"/>
      <c r="P85" s="820"/>
      <c r="Q85" s="820"/>
      <c r="R85" s="820"/>
      <c r="S85" s="820"/>
      <c r="T85" s="820"/>
      <c r="U85" s="821"/>
      <c r="V85" s="179"/>
    </row>
    <row r="86" spans="1:24" ht="14.1"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494"/>
      <c r="E96" s="497"/>
      <c r="F96" s="819" t="str">
        <f>IF(COUNTA(表紙!F120)=1,+表紙!F120,"")</f>
        <v>・分別している産業廃棄物の種類は「入力支援用シート」による
・コンクリート塊、アスファルト塊、木くず及び石綿含有産業廃棄物、水銀使用製品産業廃棄物、特別管理産業廃棄物は他の産業廃棄物と混入しないように確実に分別・保管を実施する</v>
      </c>
      <c r="G96" s="820"/>
      <c r="H96" s="820"/>
      <c r="I96" s="820"/>
      <c r="J96" s="820"/>
      <c r="K96" s="820"/>
      <c r="L96" s="820"/>
      <c r="M96" s="820"/>
      <c r="N96" s="820"/>
      <c r="O96" s="820"/>
      <c r="P96" s="820"/>
      <c r="Q96" s="820"/>
      <c r="R96" s="820"/>
      <c r="S96" s="820"/>
      <c r="T96" s="820"/>
      <c r="U96" s="821"/>
      <c r="V96" s="179"/>
    </row>
    <row r="97" spans="3:24" ht="14.1"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494"/>
      <c r="E102" s="497"/>
      <c r="F102" s="839" t="str">
        <f>IF(COUNTA(表紙!F126)=1,+表紙!F126,"")</f>
        <v>・パトロール等にて確認し、必要に応じて分別する種類を追加する
・各現場での分別を確実に実施すると共に、リサイクル率の高い業者へ委託する</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494"/>
      <c r="E184" s="497"/>
      <c r="F184" s="511" t="s">
        <v>267</v>
      </c>
      <c r="G184" s="512"/>
      <c r="H184" s="512"/>
      <c r="I184" s="512"/>
      <c r="J184" s="512"/>
      <c r="K184" s="838">
        <f>+表紙!K208</f>
        <v>8964</v>
      </c>
      <c r="L184" s="838"/>
      <c r="M184" s="838"/>
      <c r="N184" s="838"/>
      <c r="O184" s="838"/>
      <c r="P184" s="198" t="s">
        <v>13</v>
      </c>
      <c r="Q184" s="828" t="s">
        <v>293</v>
      </c>
      <c r="R184" s="829"/>
      <c r="S184" s="829"/>
      <c r="T184" s="829"/>
      <c r="U184" s="830"/>
      <c r="V184" s="292"/>
      <c r="W184" s="292"/>
      <c r="X184" s="179"/>
    </row>
    <row r="185" spans="3:24" ht="43.35" customHeight="1" x14ac:dyDescent="0.15">
      <c r="C185" s="195"/>
      <c r="D185" s="494"/>
      <c r="E185" s="497"/>
      <c r="F185" s="263"/>
      <c r="G185" s="505" t="s">
        <v>223</v>
      </c>
      <c r="H185" s="506"/>
      <c r="I185" s="506"/>
      <c r="J185" s="506"/>
      <c r="K185" s="838">
        <f>+表紙!K209</f>
        <v>1234</v>
      </c>
      <c r="L185" s="838"/>
      <c r="M185" s="838"/>
      <c r="N185" s="838"/>
      <c r="O185" s="838"/>
      <c r="P185" s="346" t="s">
        <v>13</v>
      </c>
      <c r="Q185" s="831"/>
      <c r="R185" s="832"/>
      <c r="S185" s="832"/>
      <c r="T185" s="832"/>
      <c r="U185" s="833"/>
      <c r="V185" s="292"/>
      <c r="W185" s="292"/>
      <c r="X185" s="179"/>
    </row>
    <row r="186" spans="3:24" ht="43.35" customHeight="1" x14ac:dyDescent="0.15">
      <c r="C186" s="195"/>
      <c r="D186" s="494"/>
      <c r="E186" s="497"/>
      <c r="F186" s="263"/>
      <c r="G186" s="505" t="s">
        <v>224</v>
      </c>
      <c r="H186" s="506"/>
      <c r="I186" s="506"/>
      <c r="J186" s="506"/>
      <c r="K186" s="838">
        <f>+表紙!K210</f>
        <v>8964</v>
      </c>
      <c r="L186" s="838"/>
      <c r="M186" s="838"/>
      <c r="N186" s="838"/>
      <c r="O186" s="838"/>
      <c r="P186" s="346" t="s">
        <v>13</v>
      </c>
      <c r="Q186" s="831"/>
      <c r="R186" s="832"/>
      <c r="S186" s="832"/>
      <c r="T186" s="832"/>
      <c r="U186" s="833"/>
      <c r="V186" s="292"/>
      <c r="W186" s="292"/>
      <c r="X186" s="179"/>
    </row>
    <row r="187" spans="3:24" ht="43.3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494"/>
      <c r="E190" s="497"/>
      <c r="F190" s="819" t="str">
        <f>IF(COUNTA(表紙!F214)=1,+表紙!F214,"")</f>
        <v>・収集運搬及び処分の許可証を確認し、許可品目・有効期限を確認している
・電子委託契約及び電子マニフェストの運用により適正処理を行う</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8765.9000000000015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1209.2</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8765.9000000000015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494"/>
      <c r="E207" s="497"/>
      <c r="F207" s="819" t="str">
        <f>IF(COUNTA(表紙!F231)=1,+表紙!F231,"")</f>
        <v>・収集運搬及び処分の許可証を確認し、許可品目・有効期限を確認している
・電子委託契約及び電子マニフェストの運用により適正処理を行う</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1"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1"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1"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2380.4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2380.4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2380.4</v>
      </c>
      <c r="P27" s="718"/>
      <c r="Q27" s="718"/>
      <c r="R27" s="718"/>
      <c r="S27" s="49" t="s">
        <v>38</v>
      </c>
      <c r="T27" s="70"/>
      <c r="U27" s="70"/>
      <c r="X27" s="68" t="s">
        <v>39</v>
      </c>
      <c r="Y27" s="71"/>
      <c r="AG27" s="58"/>
      <c r="AH27" s="58"/>
      <c r="AI27" s="58"/>
      <c r="AJ27" s="58"/>
      <c r="AK27" s="668">
        <f>+AG18+O27</f>
        <v>2380.4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2380.4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2429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2380.4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2429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6"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6.8</v>
      </c>
      <c r="P27" s="718"/>
      <c r="Q27" s="718"/>
      <c r="R27" s="718"/>
      <c r="S27" s="49" t="s">
        <v>38</v>
      </c>
      <c r="T27" s="70"/>
      <c r="U27" s="70"/>
      <c r="X27" s="68" t="s">
        <v>39</v>
      </c>
      <c r="Y27" s="71"/>
      <c r="AG27" s="58"/>
      <c r="AH27" s="58"/>
      <c r="AI27" s="58"/>
      <c r="AJ27" s="58"/>
      <c r="AK27" s="668">
        <f>+AG18+O27</f>
        <v>6.8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v>
      </c>
      <c r="G30" s="674"/>
      <c r="H30" s="214" t="s">
        <v>198</v>
      </c>
      <c r="L30" s="682"/>
      <c r="O30" s="61"/>
      <c r="Q30" s="684">
        <f>+ROUND(Z28,1)+ROUND(Z29,1)+ROUND(Z30,1)</f>
        <v>6.8</v>
      </c>
      <c r="R30" s="718"/>
      <c r="S30" s="718"/>
      <c r="T30" s="718"/>
      <c r="U30" s="49" t="s">
        <v>16</v>
      </c>
      <c r="X30" s="726" t="s">
        <v>186</v>
      </c>
      <c r="Y30" s="727"/>
      <c r="Z30" s="670"/>
      <c r="AA30" s="671"/>
      <c r="AB30" s="671"/>
      <c r="AC30" s="671"/>
      <c r="AD30" s="671"/>
      <c r="AE30" s="49" t="s">
        <v>13</v>
      </c>
      <c r="AK30" s="655">
        <v>3.9</v>
      </c>
      <c r="AL30" s="656"/>
      <c r="AM30" s="656"/>
      <c r="AN30" s="656"/>
      <c r="AO30" s="57" t="s">
        <v>13</v>
      </c>
      <c r="AR30" s="667"/>
      <c r="AS30" s="664"/>
      <c r="AT30" s="664"/>
      <c r="AU30" s="665"/>
    </row>
    <row r="31" spans="2:48" ht="27" customHeight="1" thickTop="1" thickBot="1" x14ac:dyDescent="0.2">
      <c r="B31" s="690" t="s">
        <v>375</v>
      </c>
      <c r="C31" s="679"/>
      <c r="D31" s="679"/>
      <c r="E31" s="680"/>
      <c r="F31" s="673">
        <v>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西武建設株式会社　横浜支店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2025-08-26T06:26:23Z</dcterms:created>
  <dcterms:modified xsi:type="dcterms:W3CDTF">2025-08-26T06:26:24Z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