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B984FCAE-8E5A-4768-827B-65B11A22553C}"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82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8" i="94" l="1"/>
  <c r="AA44" i="94"/>
  <c r="K226" i="95" s="1"/>
  <c r="K202" i="98" s="1"/>
  <c r="H32" i="94"/>
  <c r="H31" i="94" s="1"/>
  <c r="H26" i="94" s="1"/>
  <c r="H27" i="94" s="1"/>
  <c r="AA36" i="94"/>
  <c r="AA29" i="94"/>
  <c r="H38" i="94"/>
  <c r="H37" i="94" s="1"/>
  <c r="O38" i="94"/>
  <c r="O37" i="94" s="1"/>
  <c r="O19" i="94" s="1"/>
  <c r="O17" i="94" s="1"/>
  <c r="AK27" i="82"/>
  <c r="X32" i="94"/>
  <c r="X31" i="94" s="1"/>
  <c r="X26" i="94" s="1"/>
  <c r="X27" i="94" s="1"/>
  <c r="X18" i="82"/>
  <c r="O16" i="83"/>
  <c r="Y50" i="94" s="1"/>
  <c r="X21" i="83"/>
  <c r="AK27" i="83"/>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AK31" i="81" s="1"/>
  <c r="S52" i="94" s="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3" i="94"/>
  <c r="O15" i="94"/>
  <c r="O10" i="94"/>
  <c r="O14" i="94"/>
  <c r="O18" i="94"/>
  <c r="O16" i="94"/>
  <c r="O12" i="94"/>
  <c r="O9" i="94"/>
  <c r="O55" i="94" s="1"/>
  <c r="K145" i="95"/>
  <c r="K121" i="98" s="1"/>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<sst xmlns="http://schemas.openxmlformats.org/spreadsheetml/2006/main" count="3181" uniqueCount="463">
  <si>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</si>
  <si>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</si>
  <si>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</si>
  <si>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</si>
  <si>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</si>
  <si>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</si>
  <si>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</si>
  <si>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</si>
  <si>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</si>
  <si>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</si>
  <si>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</si>
  <si>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</si>
  <si>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</si>
  <si>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</si>
  <si>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</si>
  <si>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</si>
  <si>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</si>
  <si>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</si>
  <si>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</si>
  <si>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</si>
  <si>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</si>
  <si>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</si>
  <si>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</si>
  <si>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</si>
  <si>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</si>
  <si>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</si>
  <si>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</si>
  <si>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</si>
  <si>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</si>
  <si>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</si>
  <si>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</si>
  <si>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</si>
  <si>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</si>
  <si>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</si>
  <si>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</si>
  <si>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</si>
  <si>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</si>
  <si>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</si>
  <si>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</si>
  <si>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</si>
  <si>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</si>
  <si>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</si>
  <si>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</si>
  <si>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</si>
  <si>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</si>
  <si>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</si>
  <si>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</si>
  <si>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</si>
  <si>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</si>
  <si>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</si>
  <si>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</si>
  <si>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</si>
  <si>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</si>
  <si>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</si>
  <si>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</si>
  <si>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</si>
  <si>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</si>
  <si>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</si>
  <si>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</si>
  <si>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</si>
  <si>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</si>
  <si>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</si>
  <si>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</si>
  <si>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</si>
  <si>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</si>
  <si>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</si>
  <si>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</si>
  <si>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</si>
  <si>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</si>
  <si>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</si>
  <si>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</si>
  <si>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</si>
  <si>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</si>
  <si>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</si>
  <si>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</si>
  <si>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</si>
  <si>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</si>
  <si>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</si>
  <si>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</si>
  <si>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</si>
  <si>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</si>
  <si>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</si>
  <si>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</si>
  <si>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</si>
  <si>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</si>
  <si>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</si>
  <si>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</si>
  <si>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</si>
  <si>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</si>
  <si>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</si>
  <si>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</si>
  <si>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</si>
  <si>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</si>
  <si>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</si>
  <si>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</si>
  <si>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</si>
  <si>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</si>
  <si>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</si>
  <si>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</si>
  <si>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</si>
  <si>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</si>
  <si>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</si>
  <si>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</si>
  <si>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</si>
  <si>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</si>
  <si>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</si>
  <si>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</si>
  <si>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</si>
  <si>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</si>
  <si>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</si>
  <si>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</si>
  <si>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</si>
  <si>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</si>
  <si>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</si>
  <si>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</si>
  <si>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</si>
  <si>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</si>
  <si>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</si>
  <si>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</si>
  <si>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</si>
  <si>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</si>
  <si>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</si>
  <si>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</si>
  <si>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</si>
  <si>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</si>
  <si>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</si>
  <si>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</si>
  <si>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</si>
  <si>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</si>
  <si>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</si>
  <si>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</si>
  <si>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</si>
  <si>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</si>
  <si>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</si>
  <si>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</si>
  <si>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</si>
  <si>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</si>
  <si>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</si>
  <si>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</si>
  <si>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</si>
  <si>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</si>
  <si>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</si>
  <si>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</si>
  <si>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</si>
  <si>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</si>
  <si>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</si>
  <si>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</si>
  <si>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</si>
  <si>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</si>
  <si>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</si>
  <si>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</si>
  <si>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</si>
  <si>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</si>
  <si>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</si>
  <si>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</si>
  <si>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</si>
  <si>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</si>
  <si>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</si>
  <si>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</si>
  <si>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</si>
  <si>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</si>
  <si>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</si>
  <si>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</si>
  <si>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</si>
  <si>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</si>
  <si>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</si>
  <si>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</si>
  <si>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</si>
  <si>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</si>
  <si>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</si>
  <si>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</si>
  <si>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</si>
  <si>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</si>
  <si>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</si>
  <si>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</si>
  <si>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</si>
  <si>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</si>
  <si>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</si>
  <si>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</si>
  <si>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</si>
  <si>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</si>
  <si>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</si>
  <si>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</si>
  <si>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</si>
  <si>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</si>
  <si>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</si>
  <si>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</si>
  <si>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</si>
  <si>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</si>
  <si>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</si>
  <si>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</si>
  <si>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</si>
  <si>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</si>
  <si>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</si>
  <si>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</si>
  <si>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</si>
  <si>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</si>
  <si>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</si>
  <si>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</si>
  <si>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</si>
  <si>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</si>
  <si>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</si>
  <si>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</si>
  <si>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</si>
  <si>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</si>
  <si>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</si>
  <si>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</si>
  <si>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</si>
  <si>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</si>
  <si>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</si>
  <si>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</si>
  <si>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</si>
  <si>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</si>
  <si>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</si>
  <si>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</si>
  <si>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</si>
  <si>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</si>
  <si>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</si>
  <si>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</si>
  <si>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</si>
  <si>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</si>
  <si>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</si>
  <si>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</si>
  <si>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</si>
  <si>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</si>
  <si>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</si>
  <si>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</si>
  <si>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</si>
  <si>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</si>
  <si>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</si>
  <si>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</si>
  <si>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</si>
  <si>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</si>
  <si>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</si>
  <si>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</si>
  <si>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</si>
  <si>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</si>
  <si>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</si>
  <si>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</si>
  <si>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</si>
  <si>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</si>
  <si>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</si>
  <si>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</si>
  <si>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</si>
  <si>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</si>
  <si>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</si>
  <si>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</si>
  <si>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</si>
  <si>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</si>
  <si>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</si>
  <si>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</si>
  <si>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</si>
  <si>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</si>
  <si>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</si>
  <si>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</si>
  <si>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</si>
  <si>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</si>
  <si>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</si>
  <si>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</si>
  <si>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</si>
  <si>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</si>
  <si>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</si>
  <si>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</si>
  <si>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</si>
  <si>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</si>
  <si>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</si>
  <si>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</si>
  <si>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</si>
  <si>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</si>
  <si>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</si>
  <si>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</si>
  <si>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</si>
  <si>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</si>
  <si>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</si>
  <si>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</si>
  <si>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</si>
  <si>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</si>
  <si>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</si>
  <si>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</si>
  <si>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</si>
  <si>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</si>
  <si>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</si>
  <si>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</si>
  <si>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</si>
  <si>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</si>
  <si>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</si>
  <si>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</si>
  <si>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</si>
  <si>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</si>
  <si>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</si>
  <si>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</si>
  <si>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</si>
  <si>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</si>
  <si>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</si>
  <si>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</si>
  <si>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</si>
  <si>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</si>
  <si>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</si>
  <si>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</si>
  <si>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</si>
  <si>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</si>
  <si>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</si>
  <si>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</si>
  <si>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</si>
  <si>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</si>
  <si>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</si>
  <si>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</si>
  <si>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</si>
  <si>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</si>
  <si>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</si>
  <si>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</si>
  <si>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</si>
  <si>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</si>
  <si>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</si>
  <si>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</si>
  <si>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</si>
  <si>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</si>
  <si>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</si>
  <si>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</si>
  <si>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</si>
  <si>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</si>
  <si>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</si>
  <si>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</si>
  <si>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</si>
  <si>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</si>
  <si>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</si>
  <si>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</si>
  <si>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</si>
  <si>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</si>
  <si>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</si>
  <si>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</si>
  <si>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</si>
  <si>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</si>
  <si>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</si>
  <si>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</si>
  <si>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</si>
  <si>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</si>
  <si>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</si>
  <si>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</si>
  <si>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</si>
  <si>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</si>
  <si>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</si>
  <si>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</si>
  <si>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</si>
  <si>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</si>
  <si>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</si>
  <si>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</si>
  <si>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</si>
  <si>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</si>
  <si>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</si>
  <si>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</si>
  <si>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</si>
  <si>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</si>
  <si>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</si>
  <si>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</si>
  <si>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</si>
  <si>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</si>
  <si>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</si>
  <si>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</si>
  <si>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</si>
  <si>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</si>
  <si>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</si>
  <si>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</si>
  <si>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</si>
  <si>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</si>
  <si>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</si>
  <si>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</si>
  <si>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</si>
  <si>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</si>
  <si>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</si>
  <si>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</si>
  <si>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</si>
  <si>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</si>
  <si>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</si>
  <si>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</si>
  <si>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</si>
  <si>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</si>
  <si>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</si>
  <si>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</si>
  <si>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</si>
  <si>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</si>
  <si>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</si>
  <si>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</si>
  <si>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</si>
  <si>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</si>
  <si>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</si>
  <si>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</si>
  <si>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</si>
  <si>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</si>
  <si>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</si>
  <si>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</si>
  <si>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</si>
  <si>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</si>
  <si>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</si>
  <si>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</si>
  <si>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</si>
  <si>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</si>
  <si>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</si>
  <si>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</si>
  <si>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</si>
  <si>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</si>
  <si>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</si>
  <si>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</si>
  <si>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</si>
  <si>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</si>
  <si>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</si>
  <si>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</si>
  <si>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</si>
  <si>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</si>
  <si>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</si>
  <si>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</si>
  <si>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</si>
  <si>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</si>
  <si>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</si>
  <si>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</si>
  <si>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</si>
  <si>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</si>
  <si>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</si>
  <si>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</si>
  <si>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</si>
  <si>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</si>
  <si>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</si>
  <si>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</si>
  <si>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</si>
  <si>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</si>
  <si>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</si>
  <si>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</si>
  <si>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</si>
  <si>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</si>
  <si>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</si>
  <si>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</si>
  <si>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</si>
  <si>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</si>
  <si>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</si>
  <si>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</si>
  <si>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</si>
  <si>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</si>
  <si>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</si>
  <si>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</si>
  <si>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</si>
  <si>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</si>
  <si>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</si>
  <si>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</si>
  <si>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</si>
  <si>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</si>
  <si>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</si>
  <si>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横浜市西区平沼１－１－８</t>
    <phoneticPr fontId="3"/>
  </si>
  <si>
    <t>050-3133-2098</t>
    <phoneticPr fontId="3"/>
  </si>
  <si>
    <t>株式会社関電工　南関東・東海営業本部　神奈川支店</t>
    <phoneticPr fontId="3"/>
  </si>
  <si>
    <t>・汚泥⇒脱水⇒再資源化
・廃油⇒蒸留分離⇒再資源化
・廃酸⇒還元・不溶化⇒再資源化
・廃アルカリ⇒還元・不溶化⇒再資源化
・廃プラスチック⇒破砕・圧縮⇒再資源化
・紙くず⇒破砕・圧縮⇒再資源化
・木くず⇒圧縮・破砕・溶融⇒再資源化
・金属くず⇒選別・破砕・溶解⇒再資源化
・ガラス・コンクリート・陶磁器くず⇒破砕⇒再資源化
・鉱さい⇒破砕⇒再資源化（再生砂・砕石・骨材）
・がれき類⇒破砕⇒再資源化（再生砂・砕石・骨材）
・混合廃棄物⇒破砕・選別⇒再資源化・埋立</t>
    <phoneticPr fontId="3"/>
  </si>
  <si>
    <r>
      <t>【本社】
社長
　｜
【南関東・東海営業本部】
本部長</t>
    </r>
    <r>
      <rPr>
        <sz val="10"/>
        <rFont val="Microsoft JhengHei"/>
        <family val="3"/>
      </rPr>
      <t>━</t>
    </r>
    <r>
      <rPr>
        <sz val="10"/>
        <rFont val="Microsoft JhengHei"/>
        <family val="3"/>
        <charset val="128"/>
      </rPr>
      <t>総括チーム</t>
    </r>
    <r>
      <rPr>
        <sz val="10"/>
        <rFont val="ＭＳ Ｐゴシック"/>
        <family val="3"/>
        <charset val="128"/>
      </rPr>
      <t xml:space="preserve">
　</t>
    </r>
    <r>
      <rPr>
        <sz val="10"/>
        <rFont val="Microsoft JhengHei"/>
        <family val="3"/>
      </rPr>
      <t>│</t>
    </r>
    <r>
      <rPr>
        <sz val="10"/>
        <rFont val="Microsoft JhengHei"/>
        <family val="3"/>
        <charset val="128"/>
      </rPr>
      <t>　</t>
    </r>
    <r>
      <rPr>
        <sz val="10"/>
        <rFont val="Microsoft JhengHei"/>
        <family val="3"/>
      </rPr>
      <t>│━</t>
    </r>
    <r>
      <rPr>
        <sz val="10"/>
        <rFont val="Microsoft JhengHei"/>
        <family val="3"/>
        <charset val="128"/>
      </rPr>
      <t>安全チーム</t>
    </r>
    <r>
      <rPr>
        <sz val="10"/>
        <rFont val="ＭＳ Ｐゴシック"/>
        <family val="3"/>
        <charset val="128"/>
      </rPr>
      <t xml:space="preserve">
　</t>
    </r>
    <r>
      <rPr>
        <sz val="10"/>
        <rFont val="Microsoft JhengHei"/>
        <family val="3"/>
      </rPr>
      <t>│</t>
    </r>
    <r>
      <rPr>
        <sz val="10"/>
        <rFont val="ＭＳ Ｐゴシック"/>
        <family val="3"/>
        <charset val="128"/>
      </rPr>
      <t xml:space="preserve">
【神奈川支店】
支店長</t>
    </r>
    <r>
      <rPr>
        <sz val="10"/>
        <rFont val="Microsoft JhengHei"/>
        <family val="3"/>
      </rPr>
      <t>━</t>
    </r>
    <r>
      <rPr>
        <sz val="10"/>
        <rFont val="Microsoft JhengHei"/>
        <family val="3"/>
        <charset val="128"/>
      </rPr>
      <t>業務チーム</t>
    </r>
    <r>
      <rPr>
        <sz val="10"/>
        <rFont val="ＭＳ Ｐゴシック"/>
        <family val="3"/>
        <charset val="128"/>
      </rPr>
      <t xml:space="preserve">
　　　</t>
    </r>
    <r>
      <rPr>
        <sz val="10"/>
        <rFont val="Microsoft JhengHei"/>
        <family val="3"/>
      </rPr>
      <t>│━</t>
    </r>
    <r>
      <rPr>
        <sz val="10"/>
        <rFont val="Microsoft JhengHei"/>
        <family val="3"/>
        <charset val="128"/>
      </rPr>
      <t>安全グループ</t>
    </r>
    <phoneticPr fontId="3"/>
  </si>
  <si>
    <t>・現場内で分別可能な廃棄物については分別を行い、排出量の削減と有価物化率向上に努めた。</t>
    <phoneticPr fontId="3"/>
  </si>
  <si>
    <t>・現場ごとに現場代理人及び担当者による排出量の確認。
・管理者による環境パトロールを行う他、従業員の環境保全意識を高める啓蒙活動や環境研修会実施により産廃排出抑制に努める。</t>
    <phoneticPr fontId="3"/>
  </si>
  <si>
    <t>がれき類コンクリート片と廃アスファルトも確実に分別されており、それぞれが中間処分場で再資源化され、ほぼ100%リサイクルが行わている。</t>
    <phoneticPr fontId="3"/>
  </si>
  <si>
    <t>・現在、全ての廃棄物は確実に分別されているが、今後もこの体制を継続できるよう管理を徹底していく。
・可能な限り、残渣が少なくリサイクル材の品質向上に取り組む中間処理場への委託量を増やすようにする。</t>
    <phoneticPr fontId="3"/>
  </si>
  <si>
    <t>該当なし</t>
    <phoneticPr fontId="3"/>
  </si>
  <si>
    <t>・がれき類の中間処理を残渣率の少ない業者を優先して委託した。</t>
    <phoneticPr fontId="3"/>
  </si>
  <si>
    <t>・中間処理施設及び最終処分施設の稼働状況を実施する。
・社内の環境パトロールを継続するほか、従業員一人ひとりの環境保全意識を高めるための研修会を実施して産廃排出抑制及び３R意識を高めるように努める。</t>
    <phoneticPr fontId="3"/>
  </si>
  <si>
    <t>令和 ７ 年 ６ 月 ３０ 日</t>
    <phoneticPr fontId="3"/>
  </si>
  <si>
    <t>株式会社関電工　南関東・東海営業本部
神奈川支店　　　支店長　　土居　誠</t>
    <phoneticPr fontId="3"/>
  </si>
  <si>
    <t>Ｄ－建設業</t>
    <phoneticPr fontId="3"/>
  </si>
  <si>
    <t>設備工事業</t>
    <phoneticPr fontId="3"/>
  </si>
  <si>
    <t>横浜市長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</si>
</sst>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sz val="10"/>
      <name val="Microsoft JhengHei"/>
      <family val="3"/>
    </font>
    <font>
      <sz val="10"/>
      <name val="Microsoft JhengHei"/>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7" zoomScaleNormal="115" zoomScaleSheetLayoutView="100" workbookViewId="0">
      <selection activeCell="G39" sqref="G39"/>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458</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462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459</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447</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2279</v>
      </c>
      <c r="Q49" s="754"/>
      <c r="R49" s="754"/>
      <c r="S49" s="754"/>
      <c r="T49" s="754"/>
      <c r="U49" s="755"/>
    </row>
    <row r="50" spans="3:54" ht="26.25" customHeight="1" x14ac:dyDescent="0.15">
      <c r="C50" s="726" t="s">
        <v>11</v>
      </c>
      <c r="D50" s="727"/>
      <c r="E50" s="728"/>
      <c r="F50" s="737" t="s">
        <v>446</v>
      </c>
      <c r="G50" s="738"/>
      <c r="H50" s="738"/>
      <c r="I50" s="738"/>
      <c r="J50" s="738"/>
      <c r="K50" s="738"/>
      <c r="L50" s="738"/>
      <c r="M50" s="738"/>
      <c r="N50" s="592" t="s">
        <v>172</v>
      </c>
      <c r="O50" s="595"/>
      <c r="P50" s="596"/>
      <c r="Q50" s="741" t="s">
        <v>447</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460</v>
      </c>
      <c r="G54" s="649"/>
      <c r="H54" s="649"/>
      <c r="I54" s="649"/>
      <c r="J54" s="649"/>
      <c r="K54" s="649"/>
      <c r="L54" s="38" t="s">
        <v>48</v>
      </c>
      <c r="M54" s="38"/>
      <c r="N54" s="655" t="s">
        <v>461</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37242</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309</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449</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450</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6599.3</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451</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8</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5955.2</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452</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453</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454</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t="s">
        <v>455</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t="s">
        <v>455</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t="s">
        <v>455</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t="s">
        <v>455</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t="s">
        <v>455</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t="s">
        <v>455</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6599.3</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50</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6599.2000000000007</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456</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5955.2</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1071.0999999999999</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5955.2</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457</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AT19" sqref="AT1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AR27" sqref="AR27:AT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194.5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194.5</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150</v>
      </c>
      <c r="R30" s="863"/>
      <c r="S30" s="863"/>
      <c r="T30" s="863"/>
      <c r="U30" s="59" t="s">
        <v>16</v>
      </c>
      <c r="X30" s="860" t="s">
        <v>186</v>
      </c>
      <c r="Y30" s="861"/>
      <c r="Z30" s="853">
        <v>0</v>
      </c>
      <c r="AA30" s="854"/>
      <c r="AB30" s="854"/>
      <c r="AC30" s="854"/>
      <c r="AD30" s="854"/>
      <c r="AE30" s="59" t="s">
        <v>13</v>
      </c>
      <c r="AK30" s="814">
        <v>20</v>
      </c>
      <c r="AL30" s="815"/>
      <c r="AM30" s="815"/>
      <c r="AN30" s="815"/>
      <c r="AO30" s="67" t="s">
        <v>13</v>
      </c>
      <c r="AR30" s="921"/>
      <c r="AS30" s="918"/>
      <c r="AT30" s="918"/>
      <c r="AU30" s="919"/>
    </row>
    <row r="31" spans="2:48" ht="27" customHeight="1" thickTop="1" thickBot="1" x14ac:dyDescent="0.2">
      <c r="B31" s="888" t="s">
        <v>375</v>
      </c>
      <c r="C31" s="839"/>
      <c r="D31" s="839"/>
      <c r="E31" s="840"/>
      <c r="F31" s="874">
        <v>194.5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0.2</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0.2</v>
      </c>
      <c r="P27" s="863"/>
      <c r="Q27" s="863"/>
      <c r="R27" s="863"/>
      <c r="S27" s="59" t="s">
        <v>38</v>
      </c>
      <c r="T27" s="80"/>
      <c r="U27" s="80"/>
      <c r="X27" s="78" t="s">
        <v>39</v>
      </c>
      <c r="Y27" s="81"/>
      <c r="AG27" s="68"/>
      <c r="AH27" s="68"/>
      <c r="AI27" s="68"/>
      <c r="AJ27" s="68"/>
      <c r="AK27" s="905">
        <f>+AG18+O27</f>
        <v>0.2</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0.2</v>
      </c>
      <c r="R30" s="863"/>
      <c r="S30" s="863"/>
      <c r="T30" s="863"/>
      <c r="U30" s="59" t="s">
        <v>16</v>
      </c>
      <c r="X30" s="860" t="s">
        <v>186</v>
      </c>
      <c r="Y30" s="861"/>
      <c r="Z30" s="853">
        <v>0</v>
      </c>
      <c r="AA30" s="854"/>
      <c r="AB30" s="854"/>
      <c r="AC30" s="854"/>
      <c r="AD30" s="854"/>
      <c r="AE30" s="59" t="s">
        <v>13</v>
      </c>
      <c r="AK30" s="814">
        <v>0.1</v>
      </c>
      <c r="AL30" s="815"/>
      <c r="AM30" s="815"/>
      <c r="AN30" s="815"/>
      <c r="AO30" s="67" t="s">
        <v>13</v>
      </c>
      <c r="AR30" s="921"/>
      <c r="AS30" s="918"/>
      <c r="AT30" s="918"/>
      <c r="AU30" s="919"/>
    </row>
    <row r="31" spans="2:48" ht="27" customHeight="1" thickTop="1" thickBot="1" x14ac:dyDescent="0.2">
      <c r="B31" s="888" t="s">
        <v>375</v>
      </c>
      <c r="C31" s="839"/>
      <c r="D31" s="839"/>
      <c r="E31" s="840"/>
      <c r="F31" s="874">
        <v>0.3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5500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5990.1</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5500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5500</v>
      </c>
      <c r="P27" s="863"/>
      <c r="Q27" s="863"/>
      <c r="R27" s="863"/>
      <c r="S27" s="59" t="s">
        <v>38</v>
      </c>
      <c r="T27" s="80"/>
      <c r="U27" s="80"/>
      <c r="X27" s="78" t="s">
        <v>39</v>
      </c>
      <c r="Y27" s="81"/>
      <c r="AG27" s="68"/>
      <c r="AH27" s="68"/>
      <c r="AI27" s="68"/>
      <c r="AJ27" s="68"/>
      <c r="AK27" s="905">
        <f>+AG18+O27</f>
        <v>5500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5500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5990.1</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5500</v>
      </c>
      <c r="R30" s="863"/>
      <c r="S30" s="863"/>
      <c r="T30" s="863"/>
      <c r="U30" s="59" t="s">
        <v>16</v>
      </c>
      <c r="X30" s="860" t="s">
        <v>186</v>
      </c>
      <c r="Y30" s="861"/>
      <c r="Z30" s="853">
        <v>0</v>
      </c>
      <c r="AA30" s="854"/>
      <c r="AB30" s="854"/>
      <c r="AC30" s="854"/>
      <c r="AD30" s="854"/>
      <c r="AE30" s="59" t="s">
        <v>13</v>
      </c>
      <c r="AK30" s="814">
        <v>1000</v>
      </c>
      <c r="AL30" s="815"/>
      <c r="AM30" s="815"/>
      <c r="AN30" s="815"/>
      <c r="AO30" s="67" t="s">
        <v>13</v>
      </c>
      <c r="AR30" s="921"/>
      <c r="AS30" s="918"/>
      <c r="AT30" s="918"/>
      <c r="AU30" s="919"/>
    </row>
    <row r="31" spans="2:48" ht="27" customHeight="1" thickTop="1" thickBot="1" x14ac:dyDescent="0.2">
      <c r="B31" s="888" t="s">
        <v>375</v>
      </c>
      <c r="C31" s="839"/>
      <c r="D31" s="839"/>
      <c r="E31" s="840"/>
      <c r="F31" s="874">
        <v>5990.1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Q34" sqref="Q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1"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株式会社関電工　南関東・東海営業本部　神奈川支店</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AR27" sqref="AR27:AT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34.5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30</v>
      </c>
      <c r="P27" s="863"/>
      <c r="Q27" s="863"/>
      <c r="R27" s="863"/>
      <c r="S27" s="59" t="s">
        <v>38</v>
      </c>
      <c r="T27" s="80"/>
      <c r="U27" s="80"/>
      <c r="X27" s="78" t="s">
        <v>39</v>
      </c>
      <c r="Y27" s="81"/>
      <c r="AG27" s="68"/>
      <c r="AH27" s="68"/>
      <c r="AI27" s="68"/>
      <c r="AJ27" s="68"/>
      <c r="AK27" s="905">
        <f>+AG18+O27</f>
        <v>30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34.5</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30</v>
      </c>
      <c r="R30" s="863"/>
      <c r="S30" s="863"/>
      <c r="T30" s="863"/>
      <c r="U30" s="59" t="s">
        <v>16</v>
      </c>
      <c r="X30" s="860" t="s">
        <v>186</v>
      </c>
      <c r="Y30" s="861"/>
      <c r="Z30" s="853">
        <v>0</v>
      </c>
      <c r="AA30" s="854"/>
      <c r="AB30" s="854"/>
      <c r="AC30" s="854"/>
      <c r="AD30" s="854"/>
      <c r="AE30" s="59" t="s">
        <v>13</v>
      </c>
      <c r="AK30" s="814">
        <v>10</v>
      </c>
      <c r="AL30" s="815"/>
      <c r="AM30" s="815"/>
      <c r="AN30" s="815"/>
      <c r="AO30" s="67" t="s">
        <v>13</v>
      </c>
      <c r="AR30" s="921"/>
      <c r="AS30" s="918"/>
      <c r="AT30" s="918"/>
      <c r="AU30" s="919"/>
    </row>
    <row r="31" spans="2:48" ht="27" customHeight="1" thickTop="1" thickBot="1" x14ac:dyDescent="0.2">
      <c r="B31" s="888" t="s">
        <v>375</v>
      </c>
      <c r="C31" s="839"/>
      <c r="D31" s="839"/>
      <c r="E31" s="840"/>
      <c r="F31" s="874">
        <v>34.5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株式会社関電工　南関東・東海営業本部　神奈川支店</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195.9</v>
      </c>
      <c r="I9" s="507">
        <f>IF(OR(ｳ.廃油!F24&gt;0,ｳ.廃油!F24&lt;0),ｳ.廃油!F24,IF(I$19&gt;0,"0",0))</f>
        <v>9.9</v>
      </c>
      <c r="J9" s="507">
        <f>IF(OR(ｴ.廃酸!$F24&gt;0,ｴ.廃酸!$F24&lt;0),ｴ.廃酸!F24,IF(J$19&gt;0,"0",0))</f>
        <v>0.2</v>
      </c>
      <c r="K9" s="507">
        <f>IF(OR(ｵ.廃ｱﾙｶﾘ!$F24&gt;0,ｵ.廃ｱﾙｶﾘ!$F24&lt;0),ｵ.廃ｱﾙｶﾘ!F24,IF(K$19&gt;0,"0",0))</f>
        <v>0</v>
      </c>
      <c r="L9" s="507">
        <f>IF(OR(ｶ.廃ﾌﾟﾗ類!F24&gt;0,ｶ.廃ﾌﾟﾗ類!F24&lt;0),ｶ.廃ﾌﾟﾗ類!F24,IF(L$19&gt;0,"0",0))</f>
        <v>23.900000000000002</v>
      </c>
      <c r="M9" s="507">
        <f>IF(OR(ｷ.紙くず!F24&gt;0,ｷ.紙くず!F24&lt;0),ｷ.紙くず!F24,IF(M$19&gt;0,"0",0))</f>
        <v>0</v>
      </c>
      <c r="N9" s="507">
        <f>IF(OR(ｸ.木くず!F24&gt;0,ｸ.木くず!F24&lt;0),ｸ.木くず!F24,IF(N$19&gt;0,"0",0))</f>
        <v>150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194.5</v>
      </c>
      <c r="T9" s="507">
        <f>IF(OR(ｾ.ｶﾞﾗｽ･ｺﾝｸﾘ･陶磁器くず!F24&gt;0,ｾ.ｶﾞﾗｽ･ｺﾝｸﾘ･陶磁器くず!F24&lt;0),ｾ.ｶﾞﾗｽ･ｺﾝｸﾘ･陶磁器くず!F24,IF(T$19&gt;0,"0",0))</f>
        <v>0.3</v>
      </c>
      <c r="U9" s="507">
        <f>IF(OR(ｿ.鉱さい!F24&gt;0,ｿ.鉱さい!F24&lt;0),ｿ.鉱さい!F24,IF(U$19&gt;0,"0",0))</f>
        <v>0</v>
      </c>
      <c r="V9" s="507">
        <f>IF(OR(ﾀ.がれき類!F24&gt;0,ﾀ.がれき類!F24&lt;0),ﾀ.がれき類!F24,IF(V$19&gt;0,"0",0))</f>
        <v>5990.1</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34.5</v>
      </c>
      <c r="AA9" s="509">
        <f>IF(SUM(G9:Z9)&gt;0,SUM(G9:Z9),IF(AA$19&gt;0,"0",0))</f>
        <v>6599.3</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195.9</v>
      </c>
      <c r="I14" s="513">
        <f>IF(OR(ｳ.廃油!F29&gt;0,ｳ.廃油!F29&lt;0),ｳ.廃油!F29,IF(I$19&gt;0,"0",0))</f>
        <v>9.9</v>
      </c>
      <c r="J14" s="513">
        <f>IF(OR(ｴ.廃酸!$F29&gt;0,ｴ.廃酸!$F29&lt;0),ｴ.廃酸!F29,IF(J$19&gt;0,"0",0))</f>
        <v>0.2</v>
      </c>
      <c r="K14" s="513">
        <f>IF(OR(ｵ.廃ｱﾙｶﾘ!$F29&gt;0,ｵ.廃ｱﾙｶﾘ!$F29&lt;0),ｵ.廃ｱﾙｶﾘ!F29,IF(K$19&gt;0,"0",0))</f>
        <v>0</v>
      </c>
      <c r="L14" s="513">
        <f>IF(OR(ｶ.廃ﾌﾟﾗ類!F29&gt;0,ｶ.廃ﾌﾟﾗ類!F29&lt;0),ｶ.廃ﾌﾟﾗ類!F29,IF(L$19&gt;0,"0",0))</f>
        <v>23.900000000000002</v>
      </c>
      <c r="M14" s="513">
        <f>IF(OR(ｷ.紙くず!F29&gt;0,ｷ.紙くず!F29&lt;0),ｷ.紙くず!F29,IF(M$19&gt;0,"0",0))</f>
        <v>0</v>
      </c>
      <c r="N14" s="513">
        <f>IF(OR(ｸ.木くず!F29&gt;0,ｸ.木くず!F29&lt;0),ｸ.木くず!F29,IF(N$19&gt;0,"0",0))</f>
        <v>150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194.5</v>
      </c>
      <c r="T14" s="513">
        <f>IF(OR(ｾ.ｶﾞﾗｽ･ｺﾝｸﾘ･陶磁器くず!F29&gt;0,ｾ.ｶﾞﾗｽ･ｺﾝｸﾘ･陶磁器くず!F29&lt;0),ｾ.ｶﾞﾗｽ･ｺﾝｸﾘ･陶磁器くず!F29,IF(T$19&gt;0,"0",0))</f>
        <v>0.3</v>
      </c>
      <c r="U14" s="513">
        <f>IF(OR(ｿ.鉱さい!F29&gt;0,ｿ.鉱さい!F29&lt;0),ｿ.鉱さい!F29,IF(U$19&gt;0,"0",0))</f>
        <v>0</v>
      </c>
      <c r="V14" s="513">
        <f>IF(OR(ﾀ.がれき類!F29&gt;0,ﾀ.がれき類!F29&lt;0),ﾀ.がれき類!F29,IF(V$19&gt;0,"0",0))</f>
        <v>5990.1</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34.5</v>
      </c>
      <c r="AA14" s="515">
        <f t="shared" si="0"/>
        <v>6599.3</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50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50</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195.9</v>
      </c>
      <c r="I16" s="513">
        <f>IF(OR(ｳ.廃油!F31&gt;0,ｳ.廃油!F31&lt;0),ｳ.廃油!F31,IF(I$19&gt;0,"0",0))</f>
        <v>9.9</v>
      </c>
      <c r="J16" s="513">
        <f>IF(OR(ｴ.廃酸!$F31&gt;0,ｴ.廃酸!$F31&lt;0),ｴ.廃酸!F31,IF(J$19&gt;0,"0",0))</f>
        <v>0.2</v>
      </c>
      <c r="K16" s="513">
        <f>IF(OR(ｵ.廃ｱﾙｶﾘ!$F31&gt;0,ｵ.廃ｱﾙｶﾘ!$F31&lt;0),ｵ.廃ｱﾙｶﾘ!F31,IF(K$19&gt;0,"0",0))</f>
        <v>0</v>
      </c>
      <c r="L16" s="513">
        <f>IF(OR(ｶ.廃ﾌﾟﾗ類!F31&gt;0,ｶ.廃ﾌﾟﾗ類!F31&lt;0),ｶ.廃ﾌﾟﾗ類!F31,IF(L$19&gt;0,"0",0))</f>
        <v>23.8</v>
      </c>
      <c r="M16" s="513">
        <f>IF(OR(ｷ.紙くず!F31&gt;0,ｷ.紙くず!F31&lt;0),ｷ.紙くず!F31,IF(M$19&gt;0,"0",0))</f>
        <v>0</v>
      </c>
      <c r="N16" s="513">
        <f>IF(OR(ｸ.木くず!F31&gt;0,ｸ.木くず!F31&lt;0),ｸ.木くず!F31,IF(N$19&gt;0,"0",0))</f>
        <v>150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194.5</v>
      </c>
      <c r="T16" s="513">
        <f>IF(OR(ｾ.ｶﾞﾗｽ･ｺﾝｸﾘ･陶磁器くず!F31&gt;0,ｾ.ｶﾞﾗｽ･ｺﾝｸﾘ･陶磁器くず!F31&lt;0),ｾ.ｶﾞﾗｽ･ｺﾝｸﾘ･陶磁器くず!F31,IF(T$19&gt;0,"0",0))</f>
        <v>0.3</v>
      </c>
      <c r="U16" s="513">
        <f>IF(OR(ｿ.鉱さい!F31&gt;0,ｿ.鉱さい!F31&lt;0),ｿ.鉱さい!F31,IF(U$19&gt;0,"0",0))</f>
        <v>0</v>
      </c>
      <c r="V16" s="513">
        <f>IF(OR(ﾀ.がれき類!F31&gt;0,ﾀ.がれき類!F31&lt;0),ﾀ.がれき類!F31,IF(V$19&gt;0,"0",0))</f>
        <v>5990.1</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34.5</v>
      </c>
      <c r="AA16" s="515">
        <f t="shared" si="0"/>
        <v>6599.2000000000007</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150</v>
      </c>
      <c r="I19" s="519">
        <f t="shared" si="1"/>
        <v>5</v>
      </c>
      <c r="J19" s="519">
        <f t="shared" si="1"/>
        <v>0</v>
      </c>
      <c r="K19" s="519">
        <f t="shared" si="1"/>
        <v>0</v>
      </c>
      <c r="L19" s="519">
        <f t="shared" si="1"/>
        <v>20</v>
      </c>
      <c r="M19" s="519">
        <f t="shared" si="1"/>
        <v>0</v>
      </c>
      <c r="N19" s="519">
        <f t="shared" si="1"/>
        <v>100</v>
      </c>
      <c r="O19" s="519">
        <f t="shared" si="1"/>
        <v>0</v>
      </c>
      <c r="P19" s="519">
        <f t="shared" si="1"/>
        <v>0</v>
      </c>
      <c r="Q19" s="519">
        <f t="shared" si="1"/>
        <v>0</v>
      </c>
      <c r="R19" s="519">
        <f t="shared" si="1"/>
        <v>0</v>
      </c>
      <c r="S19" s="519">
        <f t="shared" si="1"/>
        <v>150</v>
      </c>
      <c r="T19" s="519">
        <f t="shared" si="1"/>
        <v>0.2</v>
      </c>
      <c r="U19" s="519">
        <f t="shared" si="1"/>
        <v>0</v>
      </c>
      <c r="V19" s="519">
        <f t="shared" si="1"/>
        <v>5500</v>
      </c>
      <c r="W19" s="519">
        <f t="shared" si="1"/>
        <v>0</v>
      </c>
      <c r="X19" s="519">
        <f t="shared" si="1"/>
        <v>0</v>
      </c>
      <c r="Y19" s="519">
        <f t="shared" si="1"/>
        <v>0</v>
      </c>
      <c r="Z19" s="520">
        <f t="shared" si="1"/>
        <v>30</v>
      </c>
      <c r="AA19" s="521">
        <f t="shared" ref="AA19:AA25" si="2">SUM(G19:Z19)</f>
        <v>5955.2</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150</v>
      </c>
      <c r="I37" s="554">
        <f t="shared" si="8"/>
        <v>5</v>
      </c>
      <c r="J37" s="554">
        <f t="shared" si="8"/>
        <v>0</v>
      </c>
      <c r="K37" s="554">
        <f t="shared" si="8"/>
        <v>0</v>
      </c>
      <c r="L37" s="554">
        <f t="shared" si="8"/>
        <v>20</v>
      </c>
      <c r="M37" s="554">
        <f t="shared" si="8"/>
        <v>0</v>
      </c>
      <c r="N37" s="554">
        <f t="shared" si="8"/>
        <v>100</v>
      </c>
      <c r="O37" s="554">
        <f t="shared" si="8"/>
        <v>0</v>
      </c>
      <c r="P37" s="554">
        <f t="shared" si="8"/>
        <v>0</v>
      </c>
      <c r="Q37" s="554">
        <f t="shared" si="8"/>
        <v>0</v>
      </c>
      <c r="R37" s="554">
        <f t="shared" si="8"/>
        <v>0</v>
      </c>
      <c r="S37" s="554">
        <f t="shared" si="8"/>
        <v>150</v>
      </c>
      <c r="T37" s="554">
        <f t="shared" si="8"/>
        <v>0.2</v>
      </c>
      <c r="U37" s="554">
        <f t="shared" si="8"/>
        <v>0</v>
      </c>
      <c r="V37" s="554">
        <f t="shared" si="8"/>
        <v>5500</v>
      </c>
      <c r="W37" s="554">
        <f t="shared" si="8"/>
        <v>0</v>
      </c>
      <c r="X37" s="554">
        <f t="shared" si="8"/>
        <v>0</v>
      </c>
      <c r="Y37" s="554">
        <f t="shared" si="8"/>
        <v>0</v>
      </c>
      <c r="Z37" s="555">
        <f t="shared" si="8"/>
        <v>30</v>
      </c>
      <c r="AA37" s="556">
        <f t="shared" si="4"/>
        <v>5955.2</v>
      </c>
    </row>
    <row r="38" spans="2:27" ht="24" customHeight="1" x14ac:dyDescent="0.15">
      <c r="B38" s="186"/>
      <c r="C38" s="939"/>
      <c r="D38" s="247"/>
      <c r="E38" s="245" t="s">
        <v>319</v>
      </c>
      <c r="F38" s="585"/>
      <c r="G38" s="545">
        <f t="shared" ref="G38:Z38" si="9">SUM(G39:G41)</f>
        <v>0</v>
      </c>
      <c r="H38" s="545">
        <f t="shared" si="9"/>
        <v>150</v>
      </c>
      <c r="I38" s="545">
        <f t="shared" si="9"/>
        <v>5</v>
      </c>
      <c r="J38" s="545">
        <f t="shared" si="9"/>
        <v>0</v>
      </c>
      <c r="K38" s="545">
        <f t="shared" si="9"/>
        <v>0</v>
      </c>
      <c r="L38" s="545">
        <f t="shared" si="9"/>
        <v>20</v>
      </c>
      <c r="M38" s="545">
        <f t="shared" si="9"/>
        <v>0</v>
      </c>
      <c r="N38" s="545">
        <f t="shared" si="9"/>
        <v>100</v>
      </c>
      <c r="O38" s="545">
        <f t="shared" si="9"/>
        <v>0</v>
      </c>
      <c r="P38" s="545">
        <f t="shared" si="9"/>
        <v>0</v>
      </c>
      <c r="Q38" s="545">
        <f t="shared" si="9"/>
        <v>0</v>
      </c>
      <c r="R38" s="545">
        <f t="shared" si="9"/>
        <v>0</v>
      </c>
      <c r="S38" s="545">
        <f t="shared" si="9"/>
        <v>150</v>
      </c>
      <c r="T38" s="545">
        <f t="shared" si="9"/>
        <v>0.2</v>
      </c>
      <c r="U38" s="545">
        <f t="shared" si="9"/>
        <v>0</v>
      </c>
      <c r="V38" s="545">
        <f t="shared" si="9"/>
        <v>5500</v>
      </c>
      <c r="W38" s="545">
        <f t="shared" si="9"/>
        <v>0</v>
      </c>
      <c r="X38" s="545">
        <f t="shared" si="9"/>
        <v>0</v>
      </c>
      <c r="Y38" s="545">
        <f t="shared" si="9"/>
        <v>0</v>
      </c>
      <c r="Z38" s="546">
        <f t="shared" si="9"/>
        <v>30</v>
      </c>
      <c r="AA38" s="547">
        <f t="shared" si="4"/>
        <v>5955.2</v>
      </c>
    </row>
    <row r="39" spans="2:27" ht="24" customHeight="1" x14ac:dyDescent="0.15">
      <c r="B39" s="186"/>
      <c r="C39" s="939"/>
      <c r="D39" s="248"/>
      <c r="E39" s="243"/>
      <c r="F39" s="241" t="s">
        <v>233</v>
      </c>
      <c r="G39" s="548">
        <f>+ｱ.燃え殻!$Z$28</f>
        <v>0</v>
      </c>
      <c r="H39" s="548">
        <f>+ｲ.汚泥!$Z$28</f>
        <v>150</v>
      </c>
      <c r="I39" s="548">
        <f>+ｳ.廃油!$Z$28</f>
        <v>5</v>
      </c>
      <c r="J39" s="548">
        <f>+ｴ.廃酸!$Z$28</f>
        <v>0</v>
      </c>
      <c r="K39" s="548">
        <f>+ｵ.廃ｱﾙｶﾘ!$Z$28</f>
        <v>0</v>
      </c>
      <c r="L39" s="548">
        <f>+ｶ.廃ﾌﾟﾗ類!$Z$28</f>
        <v>20</v>
      </c>
      <c r="M39" s="548">
        <f>+ｷ.紙くず!$Z$28</f>
        <v>0</v>
      </c>
      <c r="N39" s="548">
        <f>+ｸ.木くず!$Z$28</f>
        <v>100</v>
      </c>
      <c r="O39" s="548">
        <f>+ｹ.繊維くず!$Z$28</f>
        <v>0</v>
      </c>
      <c r="P39" s="548">
        <f>+ｺ.動植物性残さ!$Z$28</f>
        <v>0</v>
      </c>
      <c r="Q39" s="548">
        <f>+ｻ.動物系固形不要物!$Z$28</f>
        <v>0</v>
      </c>
      <c r="R39" s="548">
        <f>+ｼ.ｺﾞﾑくず!$Z$28</f>
        <v>0</v>
      </c>
      <c r="S39" s="548">
        <f>+ｽ.金属くず!$Z$28</f>
        <v>150</v>
      </c>
      <c r="T39" s="548">
        <f>+ｾ.ｶﾞﾗｽ･ｺﾝｸﾘ･陶磁器くず!$Z$28</f>
        <v>0.2</v>
      </c>
      <c r="U39" s="548">
        <f>+ｿ.鉱さい!$Z$28</f>
        <v>0</v>
      </c>
      <c r="V39" s="548">
        <f>+ﾀ.がれき類!$Z$28</f>
        <v>5500</v>
      </c>
      <c r="W39" s="548">
        <f>+ﾁ.動物のふん尿!$Z$28</f>
        <v>0</v>
      </c>
      <c r="X39" s="548">
        <f>+ﾂ.動物の死体!$Z$28</f>
        <v>0</v>
      </c>
      <c r="Y39" s="548">
        <f>+ﾃ.ばいじん!$Z$28</f>
        <v>0</v>
      </c>
      <c r="Z39" s="549">
        <f>+ﾄ.混合廃棄物その他!$Z$28</f>
        <v>30</v>
      </c>
      <c r="AA39" s="550">
        <f t="shared" si="4"/>
        <v>5955.2</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150</v>
      </c>
      <c r="I43" s="557">
        <f>+ｳ.廃油!$AK$27</f>
        <v>5</v>
      </c>
      <c r="J43" s="557">
        <f>+ｴ.廃酸!$AK$27</f>
        <v>0</v>
      </c>
      <c r="K43" s="557">
        <f>+ｵ.廃ｱﾙｶﾘ!$AK$27</f>
        <v>0</v>
      </c>
      <c r="L43" s="557">
        <f>+ｶ.廃ﾌﾟﾗ類!$AK$27</f>
        <v>20</v>
      </c>
      <c r="M43" s="557">
        <f>+ｷ.紙くず!$AK$27</f>
        <v>0</v>
      </c>
      <c r="N43" s="557">
        <f>+ｸ.木くず!$AK$27</f>
        <v>100</v>
      </c>
      <c r="O43" s="557">
        <f>+ｹ.繊維くず!$AK$27</f>
        <v>0</v>
      </c>
      <c r="P43" s="557">
        <f>+ｺ.動植物性残さ!$AK$27</f>
        <v>0</v>
      </c>
      <c r="Q43" s="557">
        <f>+ｻ.動物系固形不要物!$AK$27</f>
        <v>0</v>
      </c>
      <c r="R43" s="557">
        <f>+ｼ.ｺﾞﾑくず!$AK$27</f>
        <v>0</v>
      </c>
      <c r="S43" s="557">
        <f>+ｽ.金属くず!$AK$27</f>
        <v>150</v>
      </c>
      <c r="T43" s="557">
        <f>+ｾ.ｶﾞﾗｽ･ｺﾝｸﾘ･陶磁器くず!$AK$27</f>
        <v>0.2</v>
      </c>
      <c r="U43" s="557">
        <f>+ｿ.鉱さい!$AK$27</f>
        <v>0</v>
      </c>
      <c r="V43" s="557">
        <f>+ﾀ.がれき類!$AK$27</f>
        <v>5500</v>
      </c>
      <c r="W43" s="557">
        <f>+ﾁ.動物のふん尿!$AK$27</f>
        <v>0</v>
      </c>
      <c r="X43" s="557">
        <f>+ﾂ.動物の死体!$AK$27</f>
        <v>0</v>
      </c>
      <c r="Y43" s="557">
        <f>+ﾃ.ばいじん!$AK$27</f>
        <v>0</v>
      </c>
      <c r="Z43" s="558">
        <f>+ﾄ.混合廃棄物その他!$AK$27</f>
        <v>30</v>
      </c>
      <c r="AA43" s="559">
        <f t="shared" si="4"/>
        <v>5955.2</v>
      </c>
    </row>
    <row r="44" spans="2:27" ht="24" customHeight="1" x14ac:dyDescent="0.15">
      <c r="B44" s="186"/>
      <c r="C44" s="193"/>
      <c r="D44" s="191" t="s">
        <v>188</v>
      </c>
      <c r="E44" s="941" t="s">
        <v>236</v>
      </c>
      <c r="F44" s="942"/>
      <c r="G44" s="560">
        <f>+ｱ.燃え殻!$AK$30</f>
        <v>0</v>
      </c>
      <c r="H44" s="560">
        <f>+ｲ.汚泥!$AK$30</f>
        <v>15</v>
      </c>
      <c r="I44" s="560">
        <f>+ｳ.廃油!$AK$30</f>
        <v>1</v>
      </c>
      <c r="J44" s="560">
        <f>+ｴ.廃酸!$AK$30</f>
        <v>0</v>
      </c>
      <c r="K44" s="560">
        <f>+ｵ.廃ｱﾙｶﾘ!$AK$30</f>
        <v>0</v>
      </c>
      <c r="L44" s="560">
        <f>+ｶ.廃ﾌﾟﾗ類!$AK$30</f>
        <v>5</v>
      </c>
      <c r="M44" s="560">
        <f>+ｷ.紙くず!$AK$30</f>
        <v>0</v>
      </c>
      <c r="N44" s="560">
        <f>+ｸ.木くず!$AK$30</f>
        <v>20</v>
      </c>
      <c r="O44" s="560">
        <f>+ｹ.繊維くず!$AK$30</f>
        <v>0</v>
      </c>
      <c r="P44" s="560">
        <f>+ｺ.動植物性残さ!$AK$30</f>
        <v>0</v>
      </c>
      <c r="Q44" s="560">
        <f>+ｻ.動物系固形不要物!$AK$30</f>
        <v>0</v>
      </c>
      <c r="R44" s="560">
        <f>+ｼ.ｺﾞﾑくず!$AK$30</f>
        <v>0</v>
      </c>
      <c r="S44" s="560">
        <f>+ｽ.金属くず!$AK$30</f>
        <v>20</v>
      </c>
      <c r="T44" s="560">
        <f>+ｾ.ｶﾞﾗｽ･ｺﾝｸﾘ･陶磁器くず!$AK$30</f>
        <v>0.1</v>
      </c>
      <c r="U44" s="560">
        <f>+ｿ.鉱さい!$AK$30</f>
        <v>0</v>
      </c>
      <c r="V44" s="560">
        <f>+ﾀ.がれき類!$AK$30</f>
        <v>1000</v>
      </c>
      <c r="W44" s="560">
        <f>+ﾁ.動物のふん尿!$AK$30</f>
        <v>0</v>
      </c>
      <c r="X44" s="560">
        <f>+ﾂ.動物の死体!$AK$30</f>
        <v>0</v>
      </c>
      <c r="Y44" s="560">
        <f>+ﾃ.ばいじん!$AK$30</f>
        <v>0</v>
      </c>
      <c r="Z44" s="561">
        <f>+ﾄ.混合廃棄物その他!$AK$30</f>
        <v>10</v>
      </c>
      <c r="AA44" s="562">
        <f t="shared" si="4"/>
        <v>1071.0999999999999</v>
      </c>
    </row>
    <row r="45" spans="2:27" ht="24" customHeight="1" x14ac:dyDescent="0.15">
      <c r="B45" s="186"/>
      <c r="C45" s="193"/>
      <c r="D45" s="584" t="s">
        <v>190</v>
      </c>
      <c r="E45" s="968" t="s">
        <v>237</v>
      </c>
      <c r="F45" s="969"/>
      <c r="G45" s="563">
        <f>+ｱ.燃え殻!$AR$24</f>
        <v>0</v>
      </c>
      <c r="H45" s="563">
        <f>+ｲ.汚泥!$AR$24</f>
        <v>150</v>
      </c>
      <c r="I45" s="563">
        <f>+ｳ.廃油!$AR$24</f>
        <v>5</v>
      </c>
      <c r="J45" s="563">
        <f>+ｴ.廃酸!$AR$24</f>
        <v>0</v>
      </c>
      <c r="K45" s="563">
        <f>+ｵ.廃ｱﾙｶﾘ!$AR$24</f>
        <v>0</v>
      </c>
      <c r="L45" s="563">
        <f>+ｶ.廃ﾌﾟﾗ類!$AR$24</f>
        <v>20</v>
      </c>
      <c r="M45" s="563">
        <f>+ｷ.紙くず!$AR$24</f>
        <v>0</v>
      </c>
      <c r="N45" s="563">
        <f>+ｸ.木くず!$AR$24</f>
        <v>100</v>
      </c>
      <c r="O45" s="563">
        <f>+ｹ.繊維くず!$AR$24</f>
        <v>0</v>
      </c>
      <c r="P45" s="563">
        <f>+ｺ.動植物性残さ!$AR$24</f>
        <v>0</v>
      </c>
      <c r="Q45" s="563">
        <f>+ｻ.動物系固形不要物!$AR$24</f>
        <v>0</v>
      </c>
      <c r="R45" s="563">
        <f>+ｼ.ｺﾞﾑくず!$AR$24</f>
        <v>0</v>
      </c>
      <c r="S45" s="563">
        <f>+ｽ.金属くず!$AR$24</f>
        <v>150</v>
      </c>
      <c r="T45" s="563">
        <f>+ｾ.ｶﾞﾗｽ･ｺﾝｸﾘ･陶磁器くず!$AR$24</f>
        <v>0.2</v>
      </c>
      <c r="U45" s="563">
        <f>+ｿ.鉱さい!$AR$24</f>
        <v>0</v>
      </c>
      <c r="V45" s="563">
        <f>+ﾀ.がれき類!$AR$24</f>
        <v>5500</v>
      </c>
      <c r="W45" s="563">
        <f>+ﾁ.動物のふん尿!$AR$24</f>
        <v>0</v>
      </c>
      <c r="X45" s="563">
        <f>+ﾂ.動物の死体!$AR$24</f>
        <v>0</v>
      </c>
      <c r="Y45" s="563">
        <f>+ﾃ.ばいじん!$AR$24</f>
        <v>0</v>
      </c>
      <c r="Z45" s="564">
        <f>+ﾄ.混合廃棄物その他!$AR$24</f>
        <v>30</v>
      </c>
      <c r="AA45" s="565">
        <f t="shared" si="4"/>
        <v>5955.2</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345.9</v>
      </c>
      <c r="I55" s="634">
        <f t="shared" si="10"/>
        <v>14.9</v>
      </c>
      <c r="J55" s="634">
        <f t="shared" si="10"/>
        <v>0.2</v>
      </c>
      <c r="K55" s="634">
        <f t="shared" si="10"/>
        <v>0</v>
      </c>
      <c r="L55" s="634">
        <f t="shared" si="10"/>
        <v>43.900000000000006</v>
      </c>
      <c r="M55" s="634">
        <f t="shared" si="10"/>
        <v>0</v>
      </c>
      <c r="N55" s="634">
        <f t="shared" si="10"/>
        <v>250</v>
      </c>
      <c r="O55" s="634">
        <f t="shared" si="10"/>
        <v>0</v>
      </c>
      <c r="P55" s="634">
        <f t="shared" si="10"/>
        <v>0</v>
      </c>
      <c r="Q55" s="634">
        <f t="shared" si="10"/>
        <v>0</v>
      </c>
      <c r="R55" s="634">
        <f t="shared" si="10"/>
        <v>0</v>
      </c>
      <c r="S55" s="634">
        <f t="shared" si="10"/>
        <v>344.5</v>
      </c>
      <c r="T55" s="634">
        <f t="shared" si="10"/>
        <v>0.5</v>
      </c>
      <c r="U55" s="634">
        <f t="shared" si="10"/>
        <v>0</v>
      </c>
      <c r="V55" s="634">
        <f t="shared" si="10"/>
        <v>11490.1</v>
      </c>
      <c r="W55" s="634">
        <f t="shared" si="10"/>
        <v>0</v>
      </c>
      <c r="X55" s="634">
        <f t="shared" si="10"/>
        <v>0</v>
      </c>
      <c r="Y55" s="634">
        <f t="shared" si="10"/>
        <v>0</v>
      </c>
      <c r="Z55" s="634">
        <f t="shared" si="10"/>
        <v>64.5</v>
      </c>
      <c r="AA55" s="633">
        <f>+AA9+AA19+AA20</f>
        <v>12554.5</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７ 年 ６ 月 ３０ 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横浜市西区平沼１－１－８</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株式会社関電工　南関東・東海営業本部
神奈川支店　　　支店長　　土居　誠</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050-3133-2098</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株式会社関電工　南関東・東海営業本部　神奈川支店</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2279</v>
      </c>
      <c r="Q25" s="989"/>
      <c r="R25" s="989"/>
      <c r="S25" s="989"/>
      <c r="T25" s="989"/>
      <c r="U25" s="990"/>
    </row>
    <row r="26" spans="1:22" ht="26.25" customHeight="1" x14ac:dyDescent="0.15">
      <c r="C26" s="1002" t="s">
        <v>11</v>
      </c>
      <c r="D26" s="1003"/>
      <c r="E26" s="1004"/>
      <c r="F26" s="1021" t="str">
        <f>+表紙!F50</f>
        <v>横浜市西区平沼１－１－８</v>
      </c>
      <c r="G26" s="1022"/>
      <c r="H26" s="1022"/>
      <c r="I26" s="1022"/>
      <c r="J26" s="1022"/>
      <c r="K26" s="1022"/>
      <c r="L26" s="1022"/>
      <c r="M26" s="1022"/>
      <c r="N26" s="454" t="s">
        <v>172</v>
      </c>
      <c r="O26" s="383"/>
      <c r="P26" s="383"/>
      <c r="Q26" s="1016" t="str">
        <f>IF(+表紙!Q50="","",+表紙!Q50)</f>
        <v>050-3133-2098</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設備工事業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37242</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309</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6599.3</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・現場内で分別可能な廃棄物については分別を行い、排出量の削減と有価物化率向上に努めた。</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8</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5955.2</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・現場ごとに現場代理人及び担当者による排出量の確認。
・管理者による環境パトロールを行う他、従業員の環境保全意識を高める啓蒙活動や環境研修会実施により産廃排出抑制に努める。</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がれき類コンクリート片と廃アスファルトも確実に分別されており、それぞれが中間処分場で再資源化され、ほぼ100%リサイクルが行わている。</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・現在、全ての廃棄物は確実に分別されているが、今後もこの体制を継続できるよう管理を徹底していく。
・可能な限り、残渣が少なくリサイクル材の品質向上に取り組む中間処理場への委託量を増やすようにする。</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該当なし</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該当なし</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該当なし</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該当なし</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該当なし</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該当なし</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6599.3</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50</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6599.2000000000007</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・がれき類の中間処理を残渣率の少ない業者を優先して委託した。</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5955.2</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1071.0999999999999</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5955.2</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・中間処理施設及び最終処分施設の稼働状況を実施する。
・社内の環境パトロールを継続するほか、従業員一人ひとりの環境保全意識を高めるための研修会を実施して産廃排出抑制及び３R意識を高めるように努める。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AR27" sqref="AR27:AT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195.9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195.9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50</v>
      </c>
      <c r="G30" s="875"/>
      <c r="H30" s="234" t="s">
        <v>198</v>
      </c>
      <c r="L30" s="872"/>
      <c r="O30" s="71"/>
      <c r="Q30" s="862">
        <f>+ROUND(Z28,1)+ROUND(Z29,1)+ROUND(Z30,1)</f>
        <v>150</v>
      </c>
      <c r="R30" s="863"/>
      <c r="S30" s="863"/>
      <c r="T30" s="863"/>
      <c r="U30" s="59" t="s">
        <v>16</v>
      </c>
      <c r="X30" s="860" t="s">
        <v>186</v>
      </c>
      <c r="Y30" s="861"/>
      <c r="Z30" s="853">
        <v>0</v>
      </c>
      <c r="AA30" s="854"/>
      <c r="AB30" s="854"/>
      <c r="AC30" s="854"/>
      <c r="AD30" s="854"/>
      <c r="AE30" s="59" t="s">
        <v>13</v>
      </c>
      <c r="AK30" s="814">
        <v>15</v>
      </c>
      <c r="AL30" s="815"/>
      <c r="AM30" s="815"/>
      <c r="AN30" s="815"/>
      <c r="AO30" s="67" t="s">
        <v>13</v>
      </c>
      <c r="AR30" s="921"/>
      <c r="AS30" s="918"/>
      <c r="AT30" s="918"/>
      <c r="AU30" s="919"/>
    </row>
    <row r="31" spans="2:48" ht="27" customHeight="1" thickTop="1" thickBot="1" x14ac:dyDescent="0.2">
      <c r="B31" s="888" t="s">
        <v>375</v>
      </c>
      <c r="C31" s="839"/>
      <c r="D31" s="839"/>
      <c r="E31" s="840"/>
      <c r="F31" s="874">
        <v>195.9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AR27" sqref="AR27:AT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5</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9.9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v>
      </c>
      <c r="P27" s="863"/>
      <c r="Q27" s="863"/>
      <c r="R27" s="863"/>
      <c r="S27" s="59" t="s">
        <v>38</v>
      </c>
      <c r="T27" s="80"/>
      <c r="U27" s="80"/>
      <c r="X27" s="78" t="s">
        <v>39</v>
      </c>
      <c r="Y27" s="81"/>
      <c r="AG27" s="68"/>
      <c r="AH27" s="68"/>
      <c r="AI27" s="68"/>
      <c r="AJ27" s="68"/>
      <c r="AK27" s="905">
        <f>+AG18+O27</f>
        <v>5</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9.9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5</v>
      </c>
      <c r="R30" s="863"/>
      <c r="S30" s="863"/>
      <c r="T30" s="863"/>
      <c r="U30" s="59" t="s">
        <v>16</v>
      </c>
      <c r="X30" s="860" t="s">
        <v>186</v>
      </c>
      <c r="Y30" s="861"/>
      <c r="Z30" s="853">
        <v>0</v>
      </c>
      <c r="AA30" s="854"/>
      <c r="AB30" s="854"/>
      <c r="AC30" s="854"/>
      <c r="AD30" s="854"/>
      <c r="AE30" s="59" t="s">
        <v>13</v>
      </c>
      <c r="AK30" s="814">
        <v>1</v>
      </c>
      <c r="AL30" s="815"/>
      <c r="AM30" s="815"/>
      <c r="AN30" s="815"/>
      <c r="AO30" s="67" t="s">
        <v>13</v>
      </c>
      <c r="AR30" s="921"/>
      <c r="AS30" s="918"/>
      <c r="AT30" s="918"/>
      <c r="AU30" s="919"/>
    </row>
    <row r="31" spans="2:48" ht="27" customHeight="1" thickTop="1" thickBot="1" x14ac:dyDescent="0.2">
      <c r="B31" s="888" t="s">
        <v>375</v>
      </c>
      <c r="C31" s="839"/>
      <c r="D31" s="839"/>
      <c r="E31" s="840"/>
      <c r="F31" s="874">
        <v>9.9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T31" sqref="T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0.2</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0.2</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AR32" sqref="AR32"/>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23.900000000000002</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20</v>
      </c>
      <c r="P27" s="863"/>
      <c r="Q27" s="863"/>
      <c r="R27" s="863"/>
      <c r="S27" s="59" t="s">
        <v>38</v>
      </c>
      <c r="T27" s="80"/>
      <c r="U27" s="80"/>
      <c r="X27" s="78" t="s">
        <v>39</v>
      </c>
      <c r="Y27" s="81"/>
      <c r="AG27" s="68"/>
      <c r="AH27" s="68"/>
      <c r="AI27" s="68"/>
      <c r="AJ27" s="68"/>
      <c r="AK27" s="905">
        <f>+AG18+O27</f>
        <v>20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23.900000000000002</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20</v>
      </c>
      <c r="R30" s="863"/>
      <c r="S30" s="863"/>
      <c r="T30" s="863"/>
      <c r="U30" s="59" t="s">
        <v>16</v>
      </c>
      <c r="X30" s="860" t="s">
        <v>186</v>
      </c>
      <c r="Y30" s="861"/>
      <c r="Z30" s="853">
        <v>0</v>
      </c>
      <c r="AA30" s="854"/>
      <c r="AB30" s="854"/>
      <c r="AC30" s="854"/>
      <c r="AD30" s="854"/>
      <c r="AE30" s="59" t="s">
        <v>13</v>
      </c>
      <c r="AK30" s="814">
        <v>5</v>
      </c>
      <c r="AL30" s="815"/>
      <c r="AM30" s="815"/>
      <c r="AN30" s="815"/>
      <c r="AO30" s="67" t="s">
        <v>13</v>
      </c>
      <c r="AR30" s="921"/>
      <c r="AS30" s="918"/>
      <c r="AT30" s="918"/>
      <c r="AU30" s="919"/>
    </row>
    <row r="31" spans="2:48" ht="27" customHeight="1" thickTop="1" thickBot="1" x14ac:dyDescent="0.2">
      <c r="B31" s="888" t="s">
        <v>375</v>
      </c>
      <c r="C31" s="839"/>
      <c r="D31" s="839"/>
      <c r="E31" s="840"/>
      <c r="F31" s="874">
        <v>23.8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v>0</v>
      </c>
      <c r="AA30" s="854"/>
      <c r="AB30" s="854"/>
      <c r="AC30" s="854"/>
      <c r="AD30" s="854"/>
      <c r="AE30" s="59" t="s">
        <v>13</v>
      </c>
      <c r="AK30" s="814">
        <v>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O27" sqref="O27:R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株式会社関電工　南関東・東海営業本部　神奈川支店</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100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150</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100</v>
      </c>
      <c r="P27" s="863"/>
      <c r="Q27" s="863"/>
      <c r="R27" s="863"/>
      <c r="S27" s="59" t="s">
        <v>38</v>
      </c>
      <c r="T27" s="80"/>
      <c r="U27" s="80"/>
      <c r="X27" s="78" t="s">
        <v>39</v>
      </c>
      <c r="Y27" s="81"/>
      <c r="AG27" s="68"/>
      <c r="AH27" s="68"/>
      <c r="AI27" s="68"/>
      <c r="AJ27" s="68"/>
      <c r="AK27" s="905">
        <f>+AG18+O27</f>
        <v>100</v>
      </c>
      <c r="AL27" s="906"/>
      <c r="AM27" s="906"/>
      <c r="AN27" s="906"/>
      <c r="AO27" s="67" t="s">
        <v>13</v>
      </c>
      <c r="AP27" s="417"/>
      <c r="AQ27" s="146"/>
      <c r="AR27" s="814">
        <v>0</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150</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100</v>
      </c>
      <c r="R30" s="863"/>
      <c r="S30" s="863"/>
      <c r="T30" s="863"/>
      <c r="U30" s="59" t="s">
        <v>16</v>
      </c>
      <c r="X30" s="860" t="s">
        <v>186</v>
      </c>
      <c r="Y30" s="861"/>
      <c r="Z30" s="853">
        <v>0</v>
      </c>
      <c r="AA30" s="854"/>
      <c r="AB30" s="854"/>
      <c r="AC30" s="854"/>
      <c r="AD30" s="854"/>
      <c r="AE30" s="59" t="s">
        <v>13</v>
      </c>
      <c r="AK30" s="814">
        <v>20</v>
      </c>
      <c r="AL30" s="815"/>
      <c r="AM30" s="815"/>
      <c r="AN30" s="815"/>
      <c r="AO30" s="67" t="s">
        <v>13</v>
      </c>
      <c r="AR30" s="921"/>
      <c r="AS30" s="918"/>
      <c r="AT30" s="918"/>
      <c r="AU30" s="919"/>
    </row>
    <row r="31" spans="2:48" ht="27" customHeight="1" thickTop="1" thickBot="1" x14ac:dyDescent="0.2">
      <c r="B31" s="888" t="s">
        <v>375</v>
      </c>
      <c r="C31" s="839"/>
      <c r="D31" s="839"/>
      <c r="E31" s="840"/>
      <c r="F31" s="874">
        <v>150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2025-07-01T07:42:14Z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