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0FF00F28-82EB-4D98-B3BB-2AEE4A1CCA20}"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<sst xmlns="http://schemas.openxmlformats.org/spreadsheetml/2006/main" count="3174" uniqueCount="462">
  <si>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</si>
  <si>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</si>
  <si>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</si>
  <si>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</si>
  <si>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</si>
  <si>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</si>
  <si>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</si>
  <si>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</si>
  <si>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</si>
  <si>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</si>
  <si>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</si>
  <si>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</si>
  <si>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</si>
  <si>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</si>
  <si>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</si>
  <si>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</si>
  <si>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</si>
  <si>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</si>
  <si>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</si>
  <si>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</si>
  <si>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</si>
  <si>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</si>
  <si>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</si>
  <si>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</si>
  <si>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</si>
  <si>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</si>
  <si>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</si>
  <si>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</si>
  <si>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</si>
  <si>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</si>
  <si>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</si>
  <si>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</si>
  <si>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</si>
  <si>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</si>
  <si>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</si>
  <si>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</si>
  <si>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</si>
  <si>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</si>
  <si>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</si>
  <si>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</si>
  <si>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</si>
  <si>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</si>
  <si>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</si>
  <si>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</si>
  <si>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</si>
  <si>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</si>
  <si>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</si>
  <si>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</si>
  <si>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</si>
  <si>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</si>
  <si>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</si>
  <si>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</si>
  <si>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</si>
  <si>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</si>
  <si>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</si>
  <si>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</si>
  <si>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</si>
  <si>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</si>
  <si>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</si>
  <si>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</si>
  <si>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</si>
  <si>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</si>
  <si>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</si>
  <si>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</si>
  <si>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</si>
  <si>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</si>
  <si>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</si>
  <si>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</si>
  <si>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</si>
  <si>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</si>
  <si>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</si>
  <si>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</si>
  <si>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</si>
  <si>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</si>
  <si>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</si>
  <si>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</si>
  <si>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</si>
  <si>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</si>
  <si>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</si>
  <si>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</si>
  <si>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</si>
  <si>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</si>
  <si>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</si>
  <si>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</si>
  <si>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</si>
  <si>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</si>
  <si>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</si>
  <si>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</si>
  <si>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</si>
  <si>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</si>
  <si>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</si>
  <si>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</si>
  <si>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</si>
  <si>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</si>
  <si>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</si>
  <si>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</si>
  <si>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</si>
  <si>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</si>
  <si>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</si>
  <si>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</si>
  <si>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</si>
  <si>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</si>
  <si>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</si>
  <si>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</si>
  <si>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</si>
  <si>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</si>
  <si>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</si>
  <si>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</si>
  <si>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</si>
  <si>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</si>
  <si>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</si>
  <si>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</si>
  <si>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</si>
  <si>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</si>
  <si>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</si>
  <si>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</si>
  <si>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</si>
  <si>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</si>
  <si>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</si>
  <si>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</si>
  <si>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</si>
  <si>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</si>
  <si>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</si>
  <si>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</si>
  <si>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</si>
  <si>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</si>
  <si>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</si>
  <si>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</si>
  <si>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</si>
  <si>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</si>
  <si>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</si>
  <si>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</si>
  <si>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</si>
  <si>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</si>
  <si>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</si>
  <si>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</si>
  <si>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</si>
  <si>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</si>
  <si>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</si>
  <si>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</si>
  <si>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</si>
  <si>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</si>
  <si>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</si>
  <si>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</si>
  <si>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</si>
  <si>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</si>
  <si>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</si>
  <si>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</si>
  <si>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</si>
  <si>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</si>
  <si>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</si>
  <si>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</si>
  <si>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</si>
  <si>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</si>
  <si>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</si>
  <si>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</si>
  <si>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</si>
  <si>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</si>
  <si>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</si>
  <si>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</si>
  <si>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</si>
  <si>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</si>
  <si>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</si>
  <si>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</si>
  <si>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</si>
  <si>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</si>
  <si>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</si>
  <si>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</si>
  <si>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</si>
  <si>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</si>
  <si>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</si>
  <si>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</si>
  <si>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</si>
  <si>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</si>
  <si>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</si>
  <si>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</si>
  <si>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</si>
  <si>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</si>
  <si>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</si>
  <si>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</si>
  <si>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</si>
  <si>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</si>
  <si>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</si>
  <si>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</si>
  <si>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</si>
  <si>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</si>
  <si>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</si>
  <si>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</si>
  <si>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</si>
  <si>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</si>
  <si>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</si>
  <si>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</si>
  <si>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</si>
  <si>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</si>
  <si>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</si>
  <si>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</si>
  <si>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</si>
  <si>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</si>
  <si>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</si>
  <si>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</si>
  <si>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</si>
  <si>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</si>
  <si>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</si>
  <si>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</si>
  <si>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</si>
  <si>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</si>
  <si>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</si>
  <si>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</si>
  <si>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</si>
  <si>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</si>
  <si>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</si>
  <si>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</si>
  <si>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</si>
  <si>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</si>
  <si>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</si>
  <si>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</si>
  <si>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</si>
  <si>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</si>
  <si>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</si>
  <si>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</si>
  <si>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</si>
  <si>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</si>
  <si>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</si>
  <si>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</si>
  <si>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</si>
  <si>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</si>
  <si>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</si>
  <si>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</si>
  <si>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</si>
  <si>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</si>
  <si>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</si>
  <si>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</si>
  <si>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</si>
  <si>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</si>
  <si>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</si>
  <si>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</si>
  <si>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</si>
  <si>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</si>
  <si>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</si>
  <si>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</si>
  <si>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</si>
  <si>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</si>
  <si>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</si>
  <si>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</si>
  <si>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</si>
  <si>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</si>
  <si>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</si>
  <si>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</si>
  <si>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</si>
  <si>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</si>
  <si>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</si>
  <si>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</si>
  <si>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</si>
  <si>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</si>
  <si>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</si>
  <si>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</si>
  <si>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</si>
  <si>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</si>
  <si>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</si>
  <si>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</si>
  <si>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</si>
  <si>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</si>
  <si>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</si>
  <si>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</si>
  <si>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</si>
  <si>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</si>
  <si>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</si>
  <si>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</si>
  <si>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</si>
  <si>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</si>
  <si>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</si>
  <si>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</si>
  <si>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</si>
  <si>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</si>
  <si>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</si>
  <si>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</si>
  <si>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</si>
  <si>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</si>
  <si>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</si>
  <si>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</si>
  <si>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</si>
  <si>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</si>
  <si>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</si>
  <si>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</si>
  <si>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</si>
  <si>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</si>
  <si>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</si>
  <si>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</si>
  <si>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</si>
  <si>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</si>
  <si>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</si>
  <si>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</si>
  <si>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</si>
  <si>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</si>
  <si>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</si>
  <si>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</si>
  <si>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</si>
  <si>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</si>
  <si>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</si>
  <si>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</si>
  <si>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</si>
  <si>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</si>
  <si>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</si>
  <si>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</si>
  <si>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</si>
  <si>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</si>
  <si>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</si>
  <si>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</si>
  <si>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</si>
  <si>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</si>
  <si>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</si>
  <si>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</si>
  <si>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</si>
  <si>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</si>
  <si>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</si>
  <si>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</si>
  <si>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</si>
  <si>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</si>
  <si>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</si>
  <si>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</si>
  <si>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</si>
  <si>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</si>
  <si>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</si>
  <si>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</si>
  <si>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</si>
  <si>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</si>
  <si>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</si>
  <si>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</si>
  <si>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</si>
  <si>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</si>
  <si>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</si>
  <si>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</si>
  <si>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</si>
  <si>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</si>
  <si>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</si>
  <si>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</si>
  <si>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</si>
  <si>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</si>
  <si>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</si>
  <si>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</si>
  <si>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</si>
  <si>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</si>
  <si>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</si>
  <si>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</si>
  <si>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</si>
  <si>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</si>
  <si>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</si>
  <si>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</si>
  <si>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</si>
  <si>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</si>
  <si>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</si>
  <si>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</si>
  <si>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</si>
  <si>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</si>
  <si>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</si>
  <si>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</si>
  <si>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</si>
  <si>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</si>
  <si>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</si>
  <si>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</si>
  <si>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</si>
  <si>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</si>
  <si>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</si>
  <si>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</si>
  <si>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</si>
  <si>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</si>
  <si>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</si>
  <si>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</si>
  <si>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</si>
  <si>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</si>
  <si>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</si>
  <si>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</si>
  <si>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</si>
  <si>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</si>
  <si>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</si>
  <si>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</si>
  <si>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</si>
  <si>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</si>
  <si>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</si>
  <si>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</si>
  <si>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</si>
  <si>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</si>
  <si>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</si>
  <si>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</si>
  <si>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</si>
  <si>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</si>
  <si>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</si>
  <si>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</si>
  <si>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</si>
  <si>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</si>
  <si>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</si>
  <si>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</si>
  <si>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</si>
  <si>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</si>
  <si>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</si>
  <si>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</si>
  <si>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</si>
  <si>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</si>
  <si>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</si>
  <si>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</si>
  <si>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</si>
  <si>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</si>
  <si>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</si>
  <si>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</si>
  <si>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</si>
  <si>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</si>
  <si>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</si>
  <si>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</si>
  <si>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</si>
  <si>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</si>
  <si>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</si>
  <si>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</si>
  <si>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</si>
  <si>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</si>
  <si>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</si>
  <si>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</si>
  <si>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</si>
  <si>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</si>
  <si>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</si>
  <si>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</si>
  <si>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</si>
  <si>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</si>
  <si>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</si>
  <si>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</si>
  <si>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</si>
  <si>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</si>
  <si>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</si>
  <si>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</si>
  <si>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</si>
  <si>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</si>
  <si>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</si>
  <si>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</si>
  <si>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</si>
  <si>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</si>
  <si>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</si>
  <si>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</si>
  <si>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</si>
  <si>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</si>
  <si>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</si>
  <si>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</si>
  <si>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</si>
  <si>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</si>
  <si>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</si>
  <si>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</si>
  <si>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</si>
  <si>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</si>
  <si>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30日</t>
    <phoneticPr fontId="3"/>
  </si>
  <si>
    <t>横浜市神奈川区栄町５番地１</t>
    <phoneticPr fontId="3"/>
  </si>
  <si>
    <t>京王建設横浜株式会社
　　代表取締役社長　山菅　正人</t>
    <phoneticPr fontId="3"/>
  </si>
  <si>
    <t>京王建設横浜株式会社</t>
    <phoneticPr fontId="3"/>
  </si>
  <si>
    <t>横浜市神奈川区栄町５番地１　（横浜市内の現場）</t>
    <phoneticPr fontId="3"/>
  </si>
  <si>
    <t>045-451-8950</t>
    <phoneticPr fontId="3"/>
  </si>
  <si>
    <t>横浜市長</t>
    <phoneticPr fontId="3"/>
  </si>
  <si>
    <t>Ｄ－建設業</t>
    <phoneticPr fontId="3"/>
  </si>
  <si>
    <t>総合工事業</t>
    <phoneticPr fontId="3"/>
  </si>
  <si>
    <t>・汚泥⇒分級・混練⇒再資源化
・廃プラスチック⇒選別・破砕・圧縮⇒再資源化
・紙くず⇒選別・破砕・圧縮⇒再資源化
・木くず⇒選別・破砕・圧縮⇒再資源化
・繊維くず⇒選別・切断・圧縮⇒再資源化
・金属くず⇒破砕・圧縮⇒再資源化
・ガラスくず⇒選別・破砕・圧縮⇒再資源化
・がれき類⇒破砕⇒再資源化
・混合廃棄物⇒選別・破砕・圧縮⇒再資源化</t>
    <phoneticPr fontId="3"/>
  </si>
  <si>
    <t>本　　　社：廃棄物担当役員
　　　　　　 廃棄物管理責任者〔安全環境品質部長〕
　　　　　　　　↓
発生部門：建設廃棄物管理者〔発生事業所担当部長〕
　　　　　　 建設廃棄物責任者〔発生事業所担当課長〕
　　　　　　　　↓
発生事業所：産業廃棄物処理責任者〔工事事務所長等〕
　　　　　　　　↓
　　　　　　　処理委託業者</t>
    <phoneticPr fontId="3"/>
  </si>
  <si>
    <t>・材料納入時の梱包材の納入業者引き取り
・分別による混合廃棄物の減少</t>
    <phoneticPr fontId="3"/>
  </si>
  <si>
    <t>･施工計画作成時の廃棄物排出量の少ない工法の検討
・引き続き、廃棄物減量の教育実施</t>
    <phoneticPr fontId="3"/>
  </si>
  <si>
    <t>・がれき・ガラスくず・廃プラ・金属・木・紙・繊維・石膏ボード・混合廃棄物に分別
・混合廃棄物の排出時に分別を行い、混合廃棄物量を減少させる</t>
    <phoneticPr fontId="3"/>
  </si>
  <si>
    <t>・現状と同様の取組み</t>
    <phoneticPr fontId="3"/>
  </si>
  <si>
    <t>・リサイクル率の高い業者の選定
・優良認定業者の選定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</si>
</sst>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83" zoomScale="145" zoomScaleNormal="115" zoomScaleSheetLayoutView="145" workbookViewId="0">
      <selection activeCell="N59" sqref="N59"/>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452</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451</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2278</v>
      </c>
      <c r="Q49" s="567"/>
      <c r="R49" s="567"/>
      <c r="S49" s="567"/>
      <c r="T49" s="567"/>
      <c r="U49" s="568"/>
    </row>
    <row r="50" spans="3:23" ht="26.25" customHeight="1" x14ac:dyDescent="0.15">
      <c r="C50" s="538" t="s">
        <v>11</v>
      </c>
      <c r="D50" s="539"/>
      <c r="E50" s="540"/>
      <c r="F50" s="549" t="s">
        <v>450</v>
      </c>
      <c r="G50" s="550"/>
      <c r="H50" s="550"/>
      <c r="I50" s="550"/>
      <c r="J50" s="550"/>
      <c r="K50" s="550"/>
      <c r="L50" s="550"/>
      <c r="M50" s="550"/>
      <c r="N50" s="341" t="s">
        <v>172</v>
      </c>
      <c r="O50" s="449"/>
      <c r="P50" s="450"/>
      <c r="Q50" s="553"/>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453</v>
      </c>
      <c r="G54" s="631"/>
      <c r="H54" s="631"/>
      <c r="I54" s="631"/>
      <c r="J54" s="631"/>
      <c r="K54" s="631"/>
      <c r="L54" s="32" t="s">
        <v>48</v>
      </c>
      <c r="M54" s="32"/>
      <c r="N54" s="635" t="s">
        <v>454</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v>5521</v>
      </c>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200</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455</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456</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9783.4</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457</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8153</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458</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459</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460</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9783.4</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9783.4</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461</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8153</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8153</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461</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24"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127.5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150</v>
      </c>
      <c r="P27" s="718"/>
      <c r="Q27" s="718"/>
      <c r="R27" s="718"/>
      <c r="S27" s="49" t="s">
        <v>38</v>
      </c>
      <c r="T27" s="70"/>
      <c r="U27" s="70"/>
      <c r="X27" s="68" t="s">
        <v>39</v>
      </c>
      <c r="Y27" s="71"/>
      <c r="AG27" s="58"/>
      <c r="AH27" s="58"/>
      <c r="AI27" s="58"/>
      <c r="AJ27" s="58"/>
      <c r="AK27" s="668">
        <f>+AG18+O27</f>
        <v>150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127.5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150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127.5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7"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68.900000000000006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50</v>
      </c>
      <c r="P27" s="718"/>
      <c r="Q27" s="718"/>
      <c r="R27" s="718"/>
      <c r="S27" s="49" t="s">
        <v>38</v>
      </c>
      <c r="T27" s="70"/>
      <c r="U27" s="70"/>
      <c r="X27" s="68" t="s">
        <v>39</v>
      </c>
      <c r="Y27" s="71"/>
      <c r="AG27" s="58"/>
      <c r="AH27" s="58"/>
      <c r="AI27" s="58"/>
      <c r="AJ27" s="58"/>
      <c r="AK27" s="668">
        <f>+AG18+O27</f>
        <v>50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68.900000000000006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68.900000000000006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4523.5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3000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3000</v>
      </c>
      <c r="P27" s="718"/>
      <c r="Q27" s="718"/>
      <c r="R27" s="718"/>
      <c r="S27" s="49" t="s">
        <v>38</v>
      </c>
      <c r="T27" s="70"/>
      <c r="U27" s="70"/>
      <c r="X27" s="68" t="s">
        <v>39</v>
      </c>
      <c r="Y27" s="71"/>
      <c r="AG27" s="58"/>
      <c r="AH27" s="58"/>
      <c r="AI27" s="58"/>
      <c r="AJ27" s="58"/>
      <c r="AK27" s="668">
        <f>+AG18+O27</f>
        <v>3000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3000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4523.5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3000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4523.5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京王建設横浜株式会社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326.89999999999998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300</v>
      </c>
      <c r="P27" s="718"/>
      <c r="Q27" s="718"/>
      <c r="R27" s="718"/>
      <c r="S27" s="49" t="s">
        <v>38</v>
      </c>
      <c r="T27" s="70"/>
      <c r="U27" s="70"/>
      <c r="X27" s="68" t="s">
        <v>39</v>
      </c>
      <c r="Y27" s="71"/>
      <c r="AG27" s="58"/>
      <c r="AH27" s="58"/>
      <c r="AI27" s="58"/>
      <c r="AJ27" s="58"/>
      <c r="AK27" s="668">
        <f>+AG18+O27</f>
        <v>300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326.89999999999998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326.89999999999998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A8" zoomScale="80" zoomScaleNormal="80" workbookViewId="0">
      <selection activeCell="Y16" sqref="Y16"/>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京王建設横浜株式会社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4622</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70.8</v>
      </c>
      <c r="M9" s="377">
        <f>IF(OR(ｷ.紙くず!F24&gt;0,ｷ.紙くず!F24&lt;0),ｷ.紙くず!F24,IF(M$19&gt;0,"0",0))</f>
        <v>4.9000000000000004</v>
      </c>
      <c r="N9" s="377">
        <f>IF(OR(ｸ.木くず!F24&gt;0,ｸ.木くず!F24&lt;0),ｸ.木くず!F24,IF(N$19&gt;0,"0",0))</f>
        <v>38.9</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127.5</v>
      </c>
      <c r="T9" s="377">
        <f>IF(OR(ｾ.ｶﾞﾗｽ･ｺﾝｸﾘ･陶磁器くず!F24&gt;0,ｾ.ｶﾞﾗｽ･ｺﾝｸﾘ･陶磁器くず!F24&lt;0),ｾ.ｶﾞﾗｽ･ｺﾝｸﾘ･陶磁器くず!F24,IF(T$19&gt;0,"0",0))</f>
        <v>68.900000000000006</v>
      </c>
      <c r="U9" s="377">
        <f>IF(OR(ｿ.鉱さい!F24&gt;0,ｿ.鉱さい!F24&lt;0),ｿ.鉱さい!F24,IF(U$19&gt;0,"0",0))</f>
        <v>0</v>
      </c>
      <c r="V9" s="377">
        <f>IF(OR(ﾀ.がれき類!F24&gt;0,ﾀ.がれき類!F24&lt;0),ﾀ.がれき類!F24,IF(V$19&gt;0,"0",0))</f>
        <v>4523.5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326.89999999999998</v>
      </c>
      <c r="AA9" s="379">
        <f>IF(SUM(G9:Z9)&gt;0,SUM(G9:Z9),IF(AA$19&gt;0,"0",0))</f>
        <v>9783.4</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4622</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70.8</v>
      </c>
      <c r="M14" s="383">
        <f>IF(OR(ｷ.紙くず!F29&gt;0,ｷ.紙くず!F29&lt;0),ｷ.紙くず!F29,IF(M$19&gt;0,"0",0))</f>
        <v>4.9000000000000004</v>
      </c>
      <c r="N14" s="383">
        <f>IF(OR(ｸ.木くず!F29&gt;0,ｸ.木くず!F29&lt;0),ｸ.木くず!F29,IF(N$19&gt;0,"0",0))</f>
        <v>38.9</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127.5</v>
      </c>
      <c r="T14" s="383">
        <f>IF(OR(ｾ.ｶﾞﾗｽ･ｺﾝｸﾘ･陶磁器くず!F29&gt;0,ｾ.ｶﾞﾗｽ･ｺﾝｸﾘ･陶磁器くず!F29&lt;0),ｾ.ｶﾞﾗｽ･ｺﾝｸﾘ･陶磁器くず!F29,IF(T$19&gt;0,"0",0))</f>
        <v>68.900000000000006</v>
      </c>
      <c r="U14" s="383">
        <f>IF(OR(ｿ.鉱さい!F29&gt;0,ｿ.鉱さい!F29&lt;0),ｿ.鉱さい!F29,IF(U$19&gt;0,"0",0))</f>
        <v>0</v>
      </c>
      <c r="V14" s="383">
        <f>IF(OR(ﾀ.がれき類!F29&gt;0,ﾀ.がれき類!F29&lt;0),ﾀ.がれき類!F29,IF(V$19&gt;0,"0",0))</f>
        <v>4523.5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326.89999999999998</v>
      </c>
      <c r="AA14" s="385">
        <f t="shared" si="0"/>
        <v>9783.4</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4622</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70.8</v>
      </c>
      <c r="M16" s="383">
        <f>IF(OR(ｷ.紙くず!F31&gt;0,ｷ.紙くず!F31&lt;0),ｷ.紙くず!F31,IF(M$19&gt;0,"0",0))</f>
        <v>4.9000000000000004</v>
      </c>
      <c r="N16" s="383">
        <f>IF(OR(ｸ.木くず!F31&gt;0,ｸ.木くず!F31&lt;0),ｸ.木くず!F31,IF(N$19&gt;0,"0",0))</f>
        <v>38.9</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127.5</v>
      </c>
      <c r="T16" s="383">
        <f>IF(OR(ｾ.ｶﾞﾗｽ･ｺﾝｸﾘ･陶磁器くず!F31&gt;0,ｾ.ｶﾞﾗｽ･ｺﾝｸﾘ･陶磁器くず!F31&lt;0),ｾ.ｶﾞﾗｽ･ｺﾝｸﾘ･陶磁器くず!F31,IF(T$19&gt;0,"0",0))</f>
        <v>68.900000000000006</v>
      </c>
      <c r="U16" s="383">
        <f>IF(OR(ｿ.鉱さい!F31&gt;0,ｿ.鉱さい!F31&lt;0),ｿ.鉱さい!F31,IF(U$19&gt;0,"0",0))</f>
        <v>0</v>
      </c>
      <c r="V16" s="383">
        <f>IF(OR(ﾀ.がれき類!F31&gt;0,ﾀ.がれき類!F31&lt;0),ﾀ.がれき類!F31,IF(V$19&gt;0,"0",0))</f>
        <v>4523.5</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326.89999999999998</v>
      </c>
      <c r="AA16" s="385">
        <f t="shared" si="0"/>
        <v>9783.4</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4500</v>
      </c>
      <c r="I19" s="389">
        <f t="shared" si="1"/>
        <v>0</v>
      </c>
      <c r="J19" s="389">
        <f t="shared" si="1"/>
        <v>0</v>
      </c>
      <c r="K19" s="389">
        <f t="shared" si="1"/>
        <v>0</v>
      </c>
      <c r="L19" s="389">
        <f t="shared" si="1"/>
        <v>100</v>
      </c>
      <c r="M19" s="389">
        <f t="shared" si="1"/>
        <v>3</v>
      </c>
      <c r="N19" s="389">
        <f t="shared" si="1"/>
        <v>50</v>
      </c>
      <c r="O19" s="389">
        <f t="shared" si="1"/>
        <v>0</v>
      </c>
      <c r="P19" s="389">
        <f t="shared" si="1"/>
        <v>0</v>
      </c>
      <c r="Q19" s="389">
        <f t="shared" si="1"/>
        <v>0</v>
      </c>
      <c r="R19" s="389">
        <f t="shared" si="1"/>
        <v>0</v>
      </c>
      <c r="S19" s="389">
        <f t="shared" si="1"/>
        <v>150</v>
      </c>
      <c r="T19" s="389">
        <f t="shared" si="1"/>
        <v>50</v>
      </c>
      <c r="U19" s="389">
        <f t="shared" si="1"/>
        <v>0</v>
      </c>
      <c r="V19" s="389">
        <f t="shared" si="1"/>
        <v>3000</v>
      </c>
      <c r="W19" s="389">
        <f t="shared" si="1"/>
        <v>0</v>
      </c>
      <c r="X19" s="389">
        <f t="shared" si="1"/>
        <v>0</v>
      </c>
      <c r="Y19" s="389">
        <f t="shared" si="1"/>
        <v>0</v>
      </c>
      <c r="Z19" s="390">
        <f t="shared" si="1"/>
        <v>300</v>
      </c>
      <c r="AA19" s="391">
        <f t="shared" ref="AA19:AA25" si="2">SUM(G19:Z19)</f>
        <v>8153</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4500</v>
      </c>
      <c r="I37" s="424">
        <f t="shared" si="8"/>
        <v>0</v>
      </c>
      <c r="J37" s="424">
        <f t="shared" si="8"/>
        <v>0</v>
      </c>
      <c r="K37" s="424">
        <f t="shared" si="8"/>
        <v>0</v>
      </c>
      <c r="L37" s="424">
        <f t="shared" si="8"/>
        <v>100</v>
      </c>
      <c r="M37" s="424">
        <f t="shared" si="8"/>
        <v>3</v>
      </c>
      <c r="N37" s="424">
        <f t="shared" si="8"/>
        <v>50</v>
      </c>
      <c r="O37" s="424">
        <f t="shared" si="8"/>
        <v>0</v>
      </c>
      <c r="P37" s="424">
        <f t="shared" si="8"/>
        <v>0</v>
      </c>
      <c r="Q37" s="424">
        <f t="shared" si="8"/>
        <v>0</v>
      </c>
      <c r="R37" s="424">
        <f t="shared" si="8"/>
        <v>0</v>
      </c>
      <c r="S37" s="424">
        <f t="shared" si="8"/>
        <v>150</v>
      </c>
      <c r="T37" s="424">
        <f t="shared" si="8"/>
        <v>50</v>
      </c>
      <c r="U37" s="424">
        <f t="shared" si="8"/>
        <v>0</v>
      </c>
      <c r="V37" s="424">
        <f t="shared" si="8"/>
        <v>3000</v>
      </c>
      <c r="W37" s="424">
        <f t="shared" si="8"/>
        <v>0</v>
      </c>
      <c r="X37" s="424">
        <f t="shared" si="8"/>
        <v>0</v>
      </c>
      <c r="Y37" s="424">
        <f t="shared" si="8"/>
        <v>0</v>
      </c>
      <c r="Z37" s="425">
        <f t="shared" si="8"/>
        <v>300</v>
      </c>
      <c r="AA37" s="426">
        <f t="shared" si="4"/>
        <v>8153</v>
      </c>
    </row>
    <row r="38" spans="2:27" ht="24" customHeight="1" x14ac:dyDescent="0.15">
      <c r="B38" s="170"/>
      <c r="C38" s="809"/>
      <c r="D38" s="227"/>
      <c r="E38" s="225" t="s">
        <v>319</v>
      </c>
      <c r="F38" s="443"/>
      <c r="G38" s="415">
        <f t="shared" ref="G38:Z38" si="9">SUM(G39:G41)</f>
        <v>0</v>
      </c>
      <c r="H38" s="415">
        <f t="shared" si="9"/>
        <v>4500</v>
      </c>
      <c r="I38" s="415">
        <f t="shared" si="9"/>
        <v>0</v>
      </c>
      <c r="J38" s="415">
        <f t="shared" si="9"/>
        <v>0</v>
      </c>
      <c r="K38" s="415">
        <f t="shared" si="9"/>
        <v>0</v>
      </c>
      <c r="L38" s="415">
        <f t="shared" si="9"/>
        <v>100</v>
      </c>
      <c r="M38" s="415">
        <f t="shared" si="9"/>
        <v>3</v>
      </c>
      <c r="N38" s="415">
        <f t="shared" si="9"/>
        <v>50</v>
      </c>
      <c r="O38" s="415">
        <f t="shared" si="9"/>
        <v>0</v>
      </c>
      <c r="P38" s="415">
        <f t="shared" si="9"/>
        <v>0</v>
      </c>
      <c r="Q38" s="415">
        <f t="shared" si="9"/>
        <v>0</v>
      </c>
      <c r="R38" s="415">
        <f t="shared" si="9"/>
        <v>0</v>
      </c>
      <c r="S38" s="415">
        <f t="shared" si="9"/>
        <v>150</v>
      </c>
      <c r="T38" s="415">
        <f t="shared" si="9"/>
        <v>50</v>
      </c>
      <c r="U38" s="415">
        <f t="shared" si="9"/>
        <v>0</v>
      </c>
      <c r="V38" s="415">
        <f t="shared" si="9"/>
        <v>3000</v>
      </c>
      <c r="W38" s="415">
        <f t="shared" si="9"/>
        <v>0</v>
      </c>
      <c r="X38" s="415">
        <f t="shared" si="9"/>
        <v>0</v>
      </c>
      <c r="Y38" s="415">
        <f t="shared" si="9"/>
        <v>0</v>
      </c>
      <c r="Z38" s="416">
        <f t="shared" si="9"/>
        <v>300</v>
      </c>
      <c r="AA38" s="417">
        <f t="shared" si="4"/>
        <v>8153</v>
      </c>
    </row>
    <row r="39" spans="2:27" ht="24" customHeight="1" x14ac:dyDescent="0.15">
      <c r="B39" s="170"/>
      <c r="C39" s="809"/>
      <c r="D39" s="228"/>
      <c r="E39" s="223"/>
      <c r="F39" s="221" t="s">
        <v>233</v>
      </c>
      <c r="G39" s="418">
        <f>+ｱ.燃え殻!$Z$28</f>
        <v>0</v>
      </c>
      <c r="H39" s="418">
        <f>+ｲ.汚泥!$Z$28</f>
        <v>4500</v>
      </c>
      <c r="I39" s="418">
        <f>+ｳ.廃油!$Z$28</f>
        <v>0</v>
      </c>
      <c r="J39" s="418">
        <f>+ｴ.廃酸!$Z$28</f>
        <v>0</v>
      </c>
      <c r="K39" s="418">
        <f>+ｵ.廃ｱﾙｶﾘ!$Z$28</f>
        <v>0</v>
      </c>
      <c r="L39" s="418">
        <f>+ｶ.廃ﾌﾟﾗ類!$Z$28</f>
        <v>100</v>
      </c>
      <c r="M39" s="418">
        <f>+ｷ.紙くず!$Z$28</f>
        <v>3</v>
      </c>
      <c r="N39" s="418">
        <f>+ｸ.木くず!$Z$28</f>
        <v>50</v>
      </c>
      <c r="O39" s="418">
        <f>+ｹ.繊維くず!$Z$28</f>
        <v>0</v>
      </c>
      <c r="P39" s="418">
        <f>+ｺ.動植物性残さ!$Z$28</f>
        <v>0</v>
      </c>
      <c r="Q39" s="418">
        <f>+ｻ.動物系固形不要物!$Z$28</f>
        <v>0</v>
      </c>
      <c r="R39" s="418">
        <f>+ｼ.ｺﾞﾑくず!$Z$28</f>
        <v>0</v>
      </c>
      <c r="S39" s="418">
        <f>+ｽ.金属くず!$Z$28</f>
        <v>150</v>
      </c>
      <c r="T39" s="418">
        <f>+ｾ.ｶﾞﾗｽ･ｺﾝｸﾘ･陶磁器くず!$Z$28</f>
        <v>50</v>
      </c>
      <c r="U39" s="418">
        <f>+ｿ.鉱さい!$Z$28</f>
        <v>0</v>
      </c>
      <c r="V39" s="418">
        <f>+ﾀ.がれき類!$Z$28</f>
        <v>3000</v>
      </c>
      <c r="W39" s="418">
        <f>+ﾁ.動物のふん尿!$Z$28</f>
        <v>0</v>
      </c>
      <c r="X39" s="418">
        <f>+ﾂ.動物の死体!$Z$28</f>
        <v>0</v>
      </c>
      <c r="Y39" s="418">
        <f>+ﾃ.ばいじん!$Z$28</f>
        <v>0</v>
      </c>
      <c r="Z39" s="419">
        <f>+ﾄ.混合廃棄物その他!$Z$28</f>
        <v>300</v>
      </c>
      <c r="AA39" s="420">
        <f t="shared" si="4"/>
        <v>8153</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4500</v>
      </c>
      <c r="I43" s="427">
        <f>+ｳ.廃油!$AK$27</f>
        <v>0</v>
      </c>
      <c r="J43" s="427">
        <f>+ｴ.廃酸!$AK$27</f>
        <v>0</v>
      </c>
      <c r="K43" s="427">
        <f>+ｵ.廃ｱﾙｶﾘ!$AK$27</f>
        <v>0</v>
      </c>
      <c r="L43" s="427">
        <f>+ｶ.廃ﾌﾟﾗ類!$AK$27</f>
        <v>100</v>
      </c>
      <c r="M43" s="427">
        <f>+ｷ.紙くず!$AK$27</f>
        <v>3</v>
      </c>
      <c r="N43" s="427">
        <f>+ｸ.木くず!$AK$27</f>
        <v>50</v>
      </c>
      <c r="O43" s="427">
        <f>+ｹ.繊維くず!$AK$27</f>
        <v>0</v>
      </c>
      <c r="P43" s="427">
        <f>+ｺ.動植物性残さ!$AK$27</f>
        <v>0</v>
      </c>
      <c r="Q43" s="427">
        <f>+ｻ.動物系固形不要物!$AK$27</f>
        <v>0</v>
      </c>
      <c r="R43" s="427">
        <f>+ｼ.ｺﾞﾑくず!$AK$27</f>
        <v>0</v>
      </c>
      <c r="S43" s="427">
        <f>+ｽ.金属くず!$AK$27</f>
        <v>150</v>
      </c>
      <c r="T43" s="427">
        <f>+ｾ.ｶﾞﾗｽ･ｺﾝｸﾘ･陶磁器くず!$AK$27</f>
        <v>50</v>
      </c>
      <c r="U43" s="427">
        <f>+ｿ.鉱さい!$AK$27</f>
        <v>0</v>
      </c>
      <c r="V43" s="427">
        <f>+ﾀ.がれき類!$AK$27</f>
        <v>3000</v>
      </c>
      <c r="W43" s="427">
        <f>+ﾁ.動物のふん尿!$AK$27</f>
        <v>0</v>
      </c>
      <c r="X43" s="427">
        <f>+ﾂ.動物の死体!$AK$27</f>
        <v>0</v>
      </c>
      <c r="Y43" s="427">
        <f>+ﾃ.ばいじん!$AK$27</f>
        <v>0</v>
      </c>
      <c r="Z43" s="428">
        <f>+ﾄ.混合廃棄物その他!$AK$27</f>
        <v>300</v>
      </c>
      <c r="AA43" s="429">
        <f t="shared" si="4"/>
        <v>8153</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4500</v>
      </c>
      <c r="I45" s="433">
        <f>+ｳ.廃油!$AR$24</f>
        <v>0</v>
      </c>
      <c r="J45" s="433">
        <f>+ｴ.廃酸!$AR$24</f>
        <v>0</v>
      </c>
      <c r="K45" s="433">
        <f>+ｵ.廃ｱﾙｶﾘ!$AR$24</f>
        <v>0</v>
      </c>
      <c r="L45" s="433">
        <f>+ｶ.廃ﾌﾟﾗ類!$AR$24</f>
        <v>100</v>
      </c>
      <c r="M45" s="433">
        <f>+ｷ.紙くず!$AR$24</f>
        <v>3</v>
      </c>
      <c r="N45" s="433">
        <f>+ｸ.木くず!$AR$24</f>
        <v>50</v>
      </c>
      <c r="O45" s="433">
        <f>+ｹ.繊維くず!$AR$24</f>
        <v>0</v>
      </c>
      <c r="P45" s="433">
        <f>+ｺ.動植物性残さ!$AR$24</f>
        <v>0</v>
      </c>
      <c r="Q45" s="433">
        <f>+ｻ.動物系固形不要物!$AR$24</f>
        <v>0</v>
      </c>
      <c r="R45" s="433">
        <f>+ｼ.ｺﾞﾑくず!$AR$24</f>
        <v>0</v>
      </c>
      <c r="S45" s="433">
        <f>+ｽ.金属くず!$AR$24</f>
        <v>150</v>
      </c>
      <c r="T45" s="433">
        <f>+ｾ.ｶﾞﾗｽ･ｺﾝｸﾘ･陶磁器くず!$AR$24</f>
        <v>50</v>
      </c>
      <c r="U45" s="433">
        <f>+ｿ.鉱さい!$AR$24</f>
        <v>0</v>
      </c>
      <c r="V45" s="433">
        <f>+ﾀ.がれき類!$AR$24</f>
        <v>3000</v>
      </c>
      <c r="W45" s="433">
        <f>+ﾁ.動物のふん尿!$AR$24</f>
        <v>0</v>
      </c>
      <c r="X45" s="433">
        <f>+ﾂ.動物の死体!$AR$24</f>
        <v>0</v>
      </c>
      <c r="Y45" s="433">
        <f>+ﾃ.ばいじん!$AR$24</f>
        <v>0</v>
      </c>
      <c r="Z45" s="434">
        <f>+ﾄ.混合廃棄物その他!$AR$24</f>
        <v>300</v>
      </c>
      <c r="AA45" s="435">
        <f t="shared" si="4"/>
        <v>8153</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9122</v>
      </c>
      <c r="I55" s="480">
        <f t="shared" si="10"/>
        <v>0</v>
      </c>
      <c r="J55" s="480">
        <f t="shared" si="10"/>
        <v>0</v>
      </c>
      <c r="K55" s="480">
        <f t="shared" si="10"/>
        <v>0</v>
      </c>
      <c r="L55" s="480">
        <f t="shared" si="10"/>
        <v>170.8</v>
      </c>
      <c r="M55" s="480">
        <f t="shared" si="10"/>
        <v>7.9</v>
      </c>
      <c r="N55" s="480">
        <f t="shared" si="10"/>
        <v>88.9</v>
      </c>
      <c r="O55" s="480">
        <f t="shared" si="10"/>
        <v>0</v>
      </c>
      <c r="P55" s="480">
        <f t="shared" si="10"/>
        <v>0</v>
      </c>
      <c r="Q55" s="480">
        <f t="shared" si="10"/>
        <v>0</v>
      </c>
      <c r="R55" s="480">
        <f t="shared" si="10"/>
        <v>0</v>
      </c>
      <c r="S55" s="480">
        <f t="shared" si="10"/>
        <v>277.5</v>
      </c>
      <c r="T55" s="480">
        <f t="shared" si="10"/>
        <v>118.9</v>
      </c>
      <c r="U55" s="480">
        <f t="shared" si="10"/>
        <v>0</v>
      </c>
      <c r="V55" s="480">
        <f t="shared" si="10"/>
        <v>7523.5</v>
      </c>
      <c r="W55" s="480">
        <f t="shared" si="10"/>
        <v>0</v>
      </c>
      <c r="X55" s="480">
        <f t="shared" si="10"/>
        <v>0</v>
      </c>
      <c r="Y55" s="480">
        <f t="shared" si="10"/>
        <v>0</v>
      </c>
      <c r="Z55" s="480">
        <f t="shared" si="10"/>
        <v>626.9</v>
      </c>
      <c r="AA55" s="481">
        <f>+AA9+AA19+AA20</f>
        <v>17936.400000000001</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6月  30日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横浜市神奈川区栄町５番地１</v>
      </c>
      <c r="M16" s="884"/>
      <c r="N16" s="884"/>
      <c r="O16" s="884"/>
      <c r="P16" s="884"/>
      <c r="Q16" s="884"/>
      <c r="R16" s="884"/>
      <c r="S16" s="884"/>
      <c r="T16" s="884"/>
      <c r="U16" s="282"/>
    </row>
    <row r="17" spans="1:21" ht="26.25" customHeight="1" x14ac:dyDescent="0.15">
      <c r="C17" s="86"/>
      <c r="I17" s="25"/>
      <c r="J17" s="25" t="s">
        <v>7</v>
      </c>
      <c r="K17" s="25"/>
      <c r="L17" s="884" t="str">
        <f>+表紙!L41</f>
        <v>京王建設横浜株式会社
　　代表取締役社長　山菅　正人</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045-451-8950</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京王建設横浜株式会社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2278</v>
      </c>
      <c r="Q25" s="891"/>
      <c r="R25" s="891"/>
      <c r="S25" s="891"/>
      <c r="T25" s="891"/>
      <c r="U25" s="892"/>
    </row>
    <row r="26" spans="1:21" ht="26.25" customHeight="1" x14ac:dyDescent="0.15">
      <c r="C26" s="538" t="s">
        <v>11</v>
      </c>
      <c r="D26" s="539"/>
      <c r="E26" s="540"/>
      <c r="F26" s="906" t="str">
        <f>+表紙!F50</f>
        <v>横浜市神奈川区栄町５番地１　（横浜市内の現場）</v>
      </c>
      <c r="G26" s="907"/>
      <c r="H26" s="907"/>
      <c r="I26" s="907"/>
      <c r="J26" s="907"/>
      <c r="K26" s="907"/>
      <c r="L26" s="907"/>
      <c r="M26" s="907"/>
      <c r="N26" s="341" t="s">
        <v>172</v>
      </c>
      <c r="O26"/>
      <c r="P26"/>
      <c r="Q26" s="901" t="str">
        <f>IF(+表紙!Q50="","",+表紙!Q50)</f>
        <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f>IF(+表紙!N58="","",+表紙!N58)</f>
        <v>5521</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200</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9783.4</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・材料納入時の梱包材の納入業者引き取り
・分別による混合廃棄物の減少</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8153</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･施工計画作成時の廃棄物排出量の少ない工法の検討
・引き続き、廃棄物減量の教育実施</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・がれき・ガラスくず・廃プラ・金属・木・紙・繊維・石膏ボード・混合廃棄物に分別
・混合廃棄物の排出時に分別を行い、混合廃棄物量を減少させる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・現状と同様の取組み</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9783.4</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9783.4</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・リサイクル率の高い業者の選定
・優良認定業者の選定</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8153</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8153</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・リサイクル率の高い業者の選定
・優良認定業者の選定</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9"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4500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4622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4500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4500</v>
      </c>
      <c r="P27" s="718"/>
      <c r="Q27" s="718"/>
      <c r="R27" s="718"/>
      <c r="S27" s="49" t="s">
        <v>38</v>
      </c>
      <c r="T27" s="70"/>
      <c r="U27" s="70"/>
      <c r="X27" s="68" t="s">
        <v>39</v>
      </c>
      <c r="Y27" s="71"/>
      <c r="AG27" s="58"/>
      <c r="AH27" s="58"/>
      <c r="AI27" s="58"/>
      <c r="AJ27" s="58"/>
      <c r="AK27" s="668">
        <f>+AG18+O27</f>
        <v>4500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4500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4622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4500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4622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70.8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v>
      </c>
      <c r="P27" s="718"/>
      <c r="Q27" s="718"/>
      <c r="R27" s="718"/>
      <c r="S27" s="49" t="s">
        <v>38</v>
      </c>
      <c r="T27" s="70"/>
      <c r="U27" s="70"/>
      <c r="X27" s="68" t="s">
        <v>39</v>
      </c>
      <c r="Y27" s="71"/>
      <c r="AG27" s="58"/>
      <c r="AH27" s="58"/>
      <c r="AI27" s="58"/>
      <c r="AJ27" s="58"/>
      <c r="AK27" s="668">
        <f>+AG18+O27</f>
        <v>100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70.8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70.8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2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4.9000000000000004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v>
      </c>
      <c r="P27" s="718"/>
      <c r="Q27" s="718"/>
      <c r="R27" s="718"/>
      <c r="S27" s="49" t="s">
        <v>38</v>
      </c>
      <c r="T27" s="70"/>
      <c r="U27" s="70"/>
      <c r="X27" s="68" t="s">
        <v>39</v>
      </c>
      <c r="Y27" s="71"/>
      <c r="AG27" s="58"/>
      <c r="AH27" s="58"/>
      <c r="AI27" s="58"/>
      <c r="AJ27" s="58"/>
      <c r="AK27" s="668">
        <f>+AG18+O27</f>
        <v>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4.9000000000000004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4.9000000000000004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京王建設横浜株式会社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50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38.9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50</v>
      </c>
      <c r="P27" s="718"/>
      <c r="Q27" s="718"/>
      <c r="R27" s="718"/>
      <c r="S27" s="49" t="s">
        <v>38</v>
      </c>
      <c r="T27" s="70"/>
      <c r="U27" s="70"/>
      <c r="X27" s="68" t="s">
        <v>39</v>
      </c>
      <c r="Y27" s="71"/>
      <c r="AG27" s="58"/>
      <c r="AH27" s="58"/>
      <c r="AI27" s="58"/>
      <c r="AJ27" s="58"/>
      <c r="AK27" s="668">
        <f>+AG18+O27</f>
        <v>50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38.9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38.9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2025-08-11T23:45:53Z</dcterms:created>
  <dcterms:modified xsi:type="dcterms:W3CDTF">2025-08-11T23:45:54Z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