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52201458-7589-4847-919C-754D44E97FF2}"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N43" i="94" l="1"/>
  <c r="AK31" i="86"/>
  <c r="N52" i="94"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92" i="95" l="1"/>
  <c r="V107"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<sst xmlns="http://schemas.openxmlformats.org/spreadsheetml/2006/main" count="3145" uniqueCount="455">
  <si>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</si>
  <si>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</si>
  <si>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</si>
  <si>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</si>
  <si>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</si>
  <si>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</si>
  <si>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</si>
  <si>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</si>
  <si>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</si>
  <si>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</si>
  <si>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</si>
  <si>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</si>
  <si>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</si>
  <si>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</si>
  <si>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</si>
  <si>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</si>
  <si>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</si>
  <si>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</si>
  <si>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</si>
  <si>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</si>
  <si>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</si>
  <si>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</si>
  <si>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</si>
  <si>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</si>
  <si>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</si>
  <si>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</si>
  <si>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</si>
  <si>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</si>
  <si>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</si>
  <si>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</si>
  <si>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</si>
  <si>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</si>
  <si>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</si>
  <si>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</si>
  <si>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</si>
  <si>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</si>
  <si>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</si>
  <si>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</si>
  <si>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</si>
  <si>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</si>
  <si>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</si>
  <si>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</si>
  <si>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</si>
  <si>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</si>
  <si>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</si>
  <si>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</si>
  <si>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</si>
  <si>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</si>
  <si>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</si>
  <si>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</si>
  <si>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</si>
  <si>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</si>
  <si>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</si>
  <si>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</si>
  <si>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</si>
  <si>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</si>
  <si>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</si>
  <si>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</si>
  <si>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</si>
  <si>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</si>
  <si>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</si>
  <si>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</si>
  <si>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</si>
  <si>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</si>
  <si>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</si>
  <si>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</si>
  <si>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</si>
  <si>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</si>
  <si>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</si>
  <si>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</si>
  <si>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</si>
  <si>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</si>
  <si>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</si>
  <si>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</si>
  <si>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</si>
  <si>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</si>
  <si>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</si>
  <si>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</si>
  <si>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</si>
  <si>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</si>
  <si>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</si>
  <si>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</si>
  <si>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</si>
  <si>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</si>
  <si>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</si>
  <si>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</si>
  <si>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</si>
  <si>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</si>
  <si>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</si>
  <si>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</si>
  <si>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</si>
  <si>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</si>
  <si>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</si>
  <si>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</si>
  <si>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</si>
  <si>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</si>
  <si>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</si>
  <si>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</si>
  <si>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</si>
  <si>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</si>
  <si>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</si>
  <si>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</si>
  <si>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</si>
  <si>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</si>
  <si>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</si>
  <si>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</si>
  <si>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</si>
  <si>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</si>
  <si>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</si>
  <si>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</si>
  <si>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</si>
  <si>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</si>
  <si>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</si>
  <si>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</si>
  <si>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</si>
  <si>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</si>
  <si>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</si>
  <si>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</si>
  <si>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</si>
  <si>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</si>
  <si>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</si>
  <si>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</si>
  <si>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</si>
  <si>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</si>
  <si>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</si>
  <si>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</si>
  <si>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</si>
  <si>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</si>
  <si>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</si>
  <si>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</si>
  <si>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</si>
  <si>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</si>
  <si>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</si>
  <si>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</si>
  <si>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</si>
  <si>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</si>
  <si>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</si>
  <si>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</si>
  <si>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</si>
  <si>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</si>
  <si>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</si>
  <si>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</si>
  <si>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</si>
  <si>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</si>
  <si>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</si>
  <si>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</si>
  <si>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</si>
  <si>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</si>
  <si>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</si>
  <si>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</si>
  <si>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</si>
  <si>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</si>
  <si>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</si>
  <si>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</si>
  <si>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</si>
  <si>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</si>
  <si>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</si>
  <si>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</si>
  <si>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</si>
  <si>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</si>
  <si>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</si>
  <si>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</si>
  <si>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</si>
  <si>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</si>
  <si>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</si>
  <si>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</si>
  <si>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</si>
  <si>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</si>
  <si>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</si>
  <si>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</si>
  <si>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</si>
  <si>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</si>
  <si>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</si>
  <si>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</si>
  <si>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</si>
  <si>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</si>
  <si>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</si>
  <si>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</si>
  <si>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</si>
  <si>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</si>
  <si>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</si>
  <si>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</si>
  <si>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</si>
  <si>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</si>
  <si>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</si>
  <si>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</si>
  <si>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</si>
  <si>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</si>
  <si>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</si>
  <si>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</si>
  <si>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</si>
  <si>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</si>
  <si>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</si>
  <si>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</si>
  <si>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</si>
  <si>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</si>
  <si>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</si>
  <si>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</si>
  <si>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</si>
  <si>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</si>
  <si>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</si>
  <si>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</si>
  <si>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</si>
  <si>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</si>
  <si>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</si>
  <si>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</si>
  <si>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</si>
  <si>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</si>
  <si>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</si>
  <si>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</si>
  <si>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</si>
  <si>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</si>
  <si>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</si>
  <si>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</si>
  <si>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</si>
  <si>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</si>
  <si>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</si>
  <si>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</si>
  <si>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</si>
  <si>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</si>
  <si>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</si>
  <si>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</si>
  <si>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</si>
  <si>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</si>
  <si>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</si>
  <si>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</si>
  <si>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</si>
  <si>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</si>
  <si>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</si>
  <si>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</si>
  <si>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</si>
  <si>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</si>
  <si>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</si>
  <si>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</si>
  <si>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</si>
  <si>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</si>
  <si>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</si>
  <si>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</si>
  <si>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</si>
  <si>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</si>
  <si>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</si>
  <si>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</si>
  <si>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</si>
  <si>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</si>
  <si>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</si>
  <si>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</si>
  <si>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</si>
  <si>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</si>
  <si>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</si>
  <si>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</si>
  <si>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</si>
  <si>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</si>
  <si>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</si>
  <si>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</si>
  <si>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</si>
  <si>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</si>
  <si>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</si>
  <si>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</si>
  <si>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</si>
  <si>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</si>
  <si>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</si>
  <si>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</si>
  <si>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</si>
  <si>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</si>
  <si>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</si>
  <si>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</si>
  <si>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</si>
  <si>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</si>
  <si>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</si>
  <si>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</si>
  <si>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</si>
  <si>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</si>
  <si>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</si>
  <si>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</si>
  <si>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</si>
  <si>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</si>
  <si>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</si>
  <si>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</si>
  <si>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</si>
  <si>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</si>
  <si>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</si>
  <si>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</si>
  <si>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</si>
  <si>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</si>
  <si>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</si>
  <si>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</si>
  <si>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</si>
  <si>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</si>
  <si>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</si>
  <si>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</si>
  <si>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</si>
  <si>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</si>
  <si>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</si>
  <si>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</si>
  <si>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</si>
  <si>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</si>
  <si>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</si>
  <si>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</si>
  <si>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</si>
  <si>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</si>
  <si>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</si>
  <si>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</si>
  <si>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</si>
  <si>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</si>
  <si>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</si>
  <si>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</si>
  <si>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</si>
  <si>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</si>
  <si>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</si>
  <si>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</si>
  <si>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</si>
  <si>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</si>
  <si>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</si>
  <si>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</si>
  <si>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</si>
  <si>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</si>
  <si>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</si>
  <si>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</si>
  <si>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</si>
  <si>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</si>
  <si>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</si>
  <si>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</si>
  <si>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</si>
  <si>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</si>
  <si>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</si>
  <si>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</si>
  <si>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</si>
  <si>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</si>
  <si>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</si>
  <si>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</si>
  <si>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</si>
  <si>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</si>
  <si>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</si>
  <si>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</si>
  <si>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</si>
  <si>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</si>
  <si>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</si>
  <si>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</si>
  <si>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</si>
  <si>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</si>
  <si>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</si>
  <si>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</si>
  <si>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</si>
  <si>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</si>
  <si>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</si>
  <si>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</si>
  <si>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</si>
  <si>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</si>
  <si>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</si>
  <si>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</si>
  <si>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</si>
  <si>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</si>
  <si>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</si>
  <si>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</si>
  <si>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</si>
  <si>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</si>
  <si>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</si>
  <si>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</si>
  <si>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</si>
  <si>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</si>
  <si>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</si>
  <si>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</si>
  <si>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</si>
  <si>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</si>
  <si>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</si>
  <si>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</si>
  <si>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</si>
  <si>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</si>
  <si>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</si>
  <si>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</si>
  <si>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</si>
  <si>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</si>
  <si>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</si>
  <si>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</si>
  <si>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</si>
  <si>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</si>
  <si>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</si>
  <si>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</si>
  <si>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</si>
  <si>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</si>
  <si>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</si>
  <si>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</si>
  <si>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</si>
  <si>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</si>
  <si>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</si>
  <si>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</si>
  <si>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</si>
  <si>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</si>
  <si>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</si>
  <si>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</si>
  <si>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</si>
  <si>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</si>
  <si>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</si>
  <si>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</si>
  <si>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</si>
  <si>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</si>
  <si>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</si>
  <si>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</si>
  <si>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</si>
  <si>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</si>
  <si>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</si>
  <si>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</si>
  <si>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</si>
  <si>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</si>
  <si>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</si>
  <si>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</si>
  <si>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</si>
  <si>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</si>
  <si>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</si>
  <si>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</si>
  <si>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</si>
  <si>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</si>
  <si>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</si>
  <si>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</si>
  <si>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</si>
  <si>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</si>
  <si>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</si>
  <si>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</si>
  <si>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</si>
  <si>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</si>
  <si>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</si>
  <si>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</si>
  <si>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</si>
  <si>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</si>
  <si>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</si>
  <si>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</si>
  <si>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</si>
  <si>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</si>
  <si>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</si>
  <si>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</si>
  <si>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</si>
  <si>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</si>
  <si>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</si>
  <si>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</si>
  <si>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</si>
  <si>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</si>
  <si>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</si>
  <si>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</si>
  <si>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</si>
  <si>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</si>
  <si>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</si>
  <si>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</si>
  <si>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</si>
  <si>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</si>
  <si>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</si>
  <si>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 年 6  月 30  日</t>
    <phoneticPr fontId="3"/>
  </si>
  <si>
    <t>東京都品川区東五反田2-17-1</t>
  </si>
  <si>
    <t xml:space="preserve"> 日本コムシス株式会社
代表取締役社長　田辺　博</t>
  </si>
  <si>
    <t>日本コムシス株式会社　本社</t>
  </si>
  <si>
    <t>東京都品川区東五反田２－１７－１</t>
  </si>
  <si>
    <t>03-3448-7030</t>
  </si>
  <si>
    <t>横浜市長</t>
  </si>
  <si>
    <t>D06　総合工事業</t>
  </si>
  <si>
    <t>・がれき類（コンクリート塊）→再生処理業者に委託して、再生砕石として再資源化
・金属くず→中間処理業者で破砕等の処理後、金属原料として再資源化
・がれき類（アスファルト･コンクリート塊）→再生処理業者に委託して、再生骨材として再資源化
・建設汚泥：「沈殿分離・脱水・中和処理」→土木資材としてリサイクル化
・廃プラ：破砕→選別処理→圧縮梱包→燃料、再生PET原料としてリサイクル化
・木くず：破砕して燃料用チップに加工、またはマルチング材（木材チップ）として再生利用。
・紙くず：インクなどを除去しして古紙パルプとして再資源化または固形燃料化（ＲＰＦ）
・混合廃棄物その他：破砕・機械選別により品目毎に分け、再資源化（エネルギー化、再生品など）</t>
    <rPh sb="192" eb="193">
      <t>キ</t>
    </rPh>
    <rPh sb="196" eb="198">
      <t>ハサイ</t>
    </rPh>
    <rPh sb="200" eb="203">
      <t>ネンリョウヨウ</t>
    </rPh>
    <rPh sb="207" eb="209">
      <t>カコウ</t>
    </rPh>
    <rPh sb="218" eb="219">
      <t>ザイ</t>
    </rPh>
    <rPh sb="220" eb="222">
      <t>モクザイ</t>
    </rPh>
    <rPh sb="229" eb="231">
      <t>サイセイ</t>
    </rPh>
    <rPh sb="231" eb="233">
      <t>リヨウ</t>
    </rPh>
    <rPh sb="236" eb="237">
      <t>カミ</t>
    </rPh>
    <rPh sb="246" eb="248">
      <t>ジョキョ</t>
    </rPh>
    <rPh sb="251" eb="253">
      <t>コシ</t>
    </rPh>
    <rPh sb="259" eb="263">
      <t>サイシゲンカ</t>
    </rPh>
    <rPh sb="266" eb="268">
      <t>コケイ</t>
    </rPh>
    <rPh sb="268" eb="270">
      <t>ネンリョウ</t>
    </rPh>
    <rPh sb="270" eb="271">
      <t>カ</t>
    </rPh>
    <rPh sb="278" eb="280">
      <t>コンゴウ</t>
    </rPh>
    <rPh sb="280" eb="283">
      <t>ハイキブツ</t>
    </rPh>
    <rPh sb="285" eb="286">
      <t>タ</t>
    </rPh>
    <phoneticPr fontId="3"/>
  </si>
  <si>
    <t>産業廃棄物の管理を含めた当社の環境マネジメントシステムの管理は、下記体制で実施（ＩＳＯ14000を取得）
代表取締役社長
↓
環境システム管理責任者
↓
通信基盤EX事業本部、ＩＴビジネス事業本部、社会システム事業本部、安全品質管理本部、総務部
※各事業本部・部門にＩＳＯ管理責任者、ＩＳＯ推進委員を指名し、廃棄物の管理をはじめとして、環境関連、ＩＳＯ関連業務に関して部門内の指揮、指導を行っている。</t>
    <rPh sb="78" eb="80">
      <t>ツウシン</t>
    </rPh>
    <rPh sb="80" eb="82">
      <t>キバン</t>
    </rPh>
    <rPh sb="84" eb="86">
      <t>ジギョウ</t>
    </rPh>
    <rPh sb="86" eb="88">
      <t>ホンブ</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</si>
</sst>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77" zoomScale="115" zoomScaleNormal="115" zoomScaleSheetLayoutView="115" workbookViewId="0">
      <selection activeCell="P50" sqref="P50"/>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445</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451</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446</v>
      </c>
      <c r="M40" s="633"/>
      <c r="N40" s="633"/>
      <c r="O40" s="633"/>
      <c r="P40" s="633"/>
      <c r="Q40" s="633"/>
      <c r="R40" s="633"/>
      <c r="S40" s="633"/>
      <c r="T40" s="633"/>
      <c r="U40" s="634"/>
      <c r="W40" s="21"/>
      <c r="X40" s="21"/>
    </row>
    <row r="41" spans="1:25" ht="26.25" customHeight="1" x14ac:dyDescent="0.15">
      <c r="C41" s="86"/>
      <c r="I41" s="25"/>
      <c r="J41" s="25" t="s">
        <v>7</v>
      </c>
      <c r="K41" s="25"/>
      <c r="L41" s="633" t="s">
        <v>447</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450</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448</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2261</v>
      </c>
      <c r="Q49" s="613"/>
      <c r="R49" s="613"/>
      <c r="S49" s="613"/>
      <c r="T49" s="613"/>
      <c r="U49" s="614"/>
    </row>
    <row r="50" spans="3:23" ht="26.25" customHeight="1" x14ac:dyDescent="0.15">
      <c r="C50" s="585" t="s">
        <v>11</v>
      </c>
      <c r="D50" s="586"/>
      <c r="E50" s="587"/>
      <c r="F50" s="596" t="s">
        <v>449</v>
      </c>
      <c r="G50" s="597"/>
      <c r="H50" s="597"/>
      <c r="I50" s="597"/>
      <c r="J50" s="597"/>
      <c r="K50" s="597"/>
      <c r="L50" s="597"/>
      <c r="M50" s="597"/>
      <c r="N50" s="341" t="s">
        <v>171</v>
      </c>
      <c r="O50" s="449"/>
      <c r="P50" s="450"/>
      <c r="Q50" s="600"/>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452</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453</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454</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8</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1024.9000000000001</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8</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921</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1024.9000000000001</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f>+別紙!AA15</f>
        <v>424.8</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1024.9000000000001</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921</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629.5</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921</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9" zoomScaleNormal="100" workbookViewId="0">
      <selection activeCell="F24" sqref="F24:G2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日本コムシス株式会社　本社</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23" zoomScaleNormal="100" workbookViewId="0">
      <selection activeCell="AK32" sqref="AK32:AN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8.8000000000000007</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9.8000000000000007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8.8000000000000007</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8.8000000000000007</v>
      </c>
      <c r="P27" s="715"/>
      <c r="Q27" s="715"/>
      <c r="R27" s="715"/>
      <c r="S27" s="49" t="s">
        <v>38</v>
      </c>
      <c r="T27" s="70"/>
      <c r="U27" s="70"/>
      <c r="X27" s="68" t="s">
        <v>39</v>
      </c>
      <c r="Y27" s="71"/>
      <c r="AG27" s="58"/>
      <c r="AH27" s="58"/>
      <c r="AI27" s="58"/>
      <c r="AJ27" s="58"/>
      <c r="AK27" s="760">
        <f>+AG18+O27</f>
        <v>8.8000000000000007</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8.8000000000000007</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9.8000000000000007</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8.8000000000000007</v>
      </c>
      <c r="R30" s="715"/>
      <c r="S30" s="715"/>
      <c r="T30" s="715"/>
      <c r="U30" s="49" t="s">
        <v>16</v>
      </c>
      <c r="X30" s="712" t="s">
        <v>185</v>
      </c>
      <c r="Y30" s="713"/>
      <c r="Z30" s="705"/>
      <c r="AA30" s="706"/>
      <c r="AB30" s="706"/>
      <c r="AC30" s="706"/>
      <c r="AD30" s="706"/>
      <c r="AE30" s="49" t="s">
        <v>13</v>
      </c>
      <c r="AK30" s="666">
        <v>4.4000000000000004</v>
      </c>
      <c r="AL30" s="667"/>
      <c r="AM30" s="667"/>
      <c r="AN30" s="667"/>
      <c r="AO30" s="57" t="s">
        <v>13</v>
      </c>
      <c r="AR30" s="776"/>
      <c r="AS30" s="773"/>
      <c r="AT30" s="773"/>
      <c r="AU30" s="774"/>
    </row>
    <row r="31" spans="2:48" ht="27" customHeight="1" thickTop="1" thickBot="1" x14ac:dyDescent="0.2">
      <c r="B31" s="742" t="s">
        <v>374</v>
      </c>
      <c r="C31" s="691"/>
      <c r="D31" s="691"/>
      <c r="E31" s="692"/>
      <c r="F31" s="728">
        <v>9.8000000000000007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11"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7" zoomScale="85" zoomScaleNormal="85" workbookViewId="0">
      <selection activeCell="AK30" sqref="AK30:AN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55.8</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62</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55.8</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55.8</v>
      </c>
      <c r="P27" s="715"/>
      <c r="Q27" s="715"/>
      <c r="R27" s="715"/>
      <c r="S27" s="49" t="s">
        <v>38</v>
      </c>
      <c r="T27" s="70"/>
      <c r="U27" s="70"/>
      <c r="X27" s="68" t="s">
        <v>39</v>
      </c>
      <c r="Y27" s="71"/>
      <c r="AG27" s="58"/>
      <c r="AH27" s="58"/>
      <c r="AI27" s="58"/>
      <c r="AJ27" s="58"/>
      <c r="AK27" s="760">
        <f>+AG18+O27</f>
        <v>55.8</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55.8</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62</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60.2</v>
      </c>
      <c r="G30" s="747"/>
      <c r="H30" s="214" t="s">
        <v>197</v>
      </c>
      <c r="L30" s="726"/>
      <c r="O30" s="61"/>
      <c r="Q30" s="714">
        <f>+ROUND(Z28,1)+ROUND(Z29,1)+ROUND(Z30,1)</f>
        <v>55.8</v>
      </c>
      <c r="R30" s="715"/>
      <c r="S30" s="715"/>
      <c r="T30" s="715"/>
      <c r="U30" s="49" t="s">
        <v>16</v>
      </c>
      <c r="W30" s="278"/>
      <c r="X30" s="712" t="s">
        <v>185</v>
      </c>
      <c r="Y30" s="713"/>
      <c r="Z30" s="705"/>
      <c r="AA30" s="706"/>
      <c r="AB30" s="706"/>
      <c r="AC30" s="706"/>
      <c r="AD30" s="706"/>
      <c r="AE30" s="49" t="s">
        <v>13</v>
      </c>
      <c r="AK30" s="666">
        <v>55</v>
      </c>
      <c r="AL30" s="667"/>
      <c r="AM30" s="667"/>
      <c r="AN30" s="667"/>
      <c r="AO30" s="57" t="s">
        <v>13</v>
      </c>
      <c r="AR30" s="776"/>
      <c r="AS30" s="773"/>
      <c r="AT30" s="773"/>
      <c r="AU30" s="774"/>
    </row>
    <row r="31" spans="2:48" ht="27" customHeight="1" thickBot="1" x14ac:dyDescent="0.2">
      <c r="B31" s="742" t="s">
        <v>374</v>
      </c>
      <c r="C31" s="691"/>
      <c r="D31" s="691"/>
      <c r="E31" s="692"/>
      <c r="F31" s="728">
        <v>62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8" workbookViewId="0">
      <selection activeCell="Y36" sqref="Y36"/>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0.2</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0.2</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0.2</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0.2</v>
      </c>
      <c r="P27" s="715"/>
      <c r="Q27" s="715"/>
      <c r="R27" s="715"/>
      <c r="S27" s="49" t="s">
        <v>38</v>
      </c>
      <c r="T27" s="70"/>
      <c r="U27" s="70"/>
      <c r="X27" s="68" t="s">
        <v>39</v>
      </c>
      <c r="Y27" s="71"/>
      <c r="AG27" s="58"/>
      <c r="AH27" s="58"/>
      <c r="AI27" s="58"/>
      <c r="AJ27" s="58"/>
      <c r="AK27" s="760">
        <f>+AG18+O27</f>
        <v>0.2</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0.2</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0.2</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0.2</v>
      </c>
      <c r="G30" s="747"/>
      <c r="H30" s="214" t="s">
        <v>197</v>
      </c>
      <c r="L30" s="726"/>
      <c r="O30" s="61"/>
      <c r="Q30" s="714">
        <f>+ROUND(Z28,1)+ROUND(Z29,1)+ROUND(Z30,1)</f>
        <v>0.2</v>
      </c>
      <c r="R30" s="715"/>
      <c r="S30" s="715"/>
      <c r="T30" s="715"/>
      <c r="U30" s="49" t="s">
        <v>16</v>
      </c>
      <c r="X30" s="712" t="s">
        <v>185</v>
      </c>
      <c r="Y30" s="713"/>
      <c r="Z30" s="705"/>
      <c r="AA30" s="706"/>
      <c r="AB30" s="706"/>
      <c r="AC30" s="706"/>
      <c r="AD30" s="706"/>
      <c r="AE30" s="49" t="s">
        <v>13</v>
      </c>
      <c r="AK30" s="666">
        <v>0.2</v>
      </c>
      <c r="AL30" s="667"/>
      <c r="AM30" s="667"/>
      <c r="AN30" s="667"/>
      <c r="AO30" s="57" t="s">
        <v>13</v>
      </c>
      <c r="AR30" s="776"/>
      <c r="AS30" s="773"/>
      <c r="AT30" s="773"/>
      <c r="AU30" s="774"/>
    </row>
    <row r="31" spans="2:48" ht="27" customHeight="1" thickTop="1" thickBot="1" x14ac:dyDescent="0.2">
      <c r="B31" s="742" t="s">
        <v>374</v>
      </c>
      <c r="C31" s="691"/>
      <c r="D31" s="691"/>
      <c r="E31" s="692"/>
      <c r="F31" s="728">
        <v>0.2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13.5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13.5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13.5</v>
      </c>
      <c r="P27" s="715"/>
      <c r="Q27" s="715"/>
      <c r="R27" s="715"/>
      <c r="S27" s="49" t="s">
        <v>38</v>
      </c>
      <c r="T27" s="70"/>
      <c r="U27" s="70"/>
      <c r="X27" s="68" t="s">
        <v>39</v>
      </c>
      <c r="Y27" s="71"/>
      <c r="AG27" s="58"/>
      <c r="AH27" s="58"/>
      <c r="AI27" s="58"/>
      <c r="AJ27" s="58"/>
      <c r="AK27" s="760">
        <f>+AG18+O27</f>
        <v>13.5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13.5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15</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15</v>
      </c>
      <c r="G30" s="747"/>
      <c r="H30" s="214" t="s">
        <v>197</v>
      </c>
      <c r="L30" s="726"/>
      <c r="O30" s="61"/>
      <c r="Q30" s="714">
        <f>+ROUND(Z28,1)+ROUND(Z29,1)+ROUND(Z30,1)</f>
        <v>13.5</v>
      </c>
      <c r="R30" s="715"/>
      <c r="S30" s="715"/>
      <c r="T30" s="715"/>
      <c r="U30" s="49" t="s">
        <v>16</v>
      </c>
      <c r="X30" s="712" t="s">
        <v>185</v>
      </c>
      <c r="Y30" s="713"/>
      <c r="Z30" s="705"/>
      <c r="AA30" s="706"/>
      <c r="AB30" s="706"/>
      <c r="AC30" s="706"/>
      <c r="AD30" s="706"/>
      <c r="AE30" s="49" t="s">
        <v>13</v>
      </c>
      <c r="AK30" s="666">
        <v>13.5</v>
      </c>
      <c r="AL30" s="667"/>
      <c r="AM30" s="667"/>
      <c r="AN30" s="667"/>
      <c r="AO30" s="57" t="s">
        <v>13</v>
      </c>
      <c r="AR30" s="776"/>
      <c r="AS30" s="773"/>
      <c r="AT30" s="773"/>
      <c r="AU30" s="774"/>
    </row>
    <row r="31" spans="2:48" ht="27" customHeight="1" thickTop="1" thickBot="1" x14ac:dyDescent="0.2">
      <c r="B31" s="742" t="s">
        <v>374</v>
      </c>
      <c r="C31" s="691"/>
      <c r="D31" s="691"/>
      <c r="E31" s="692"/>
      <c r="F31" s="728">
        <v>15</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6"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267.7</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297.39999999999998</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267.7</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267.7</v>
      </c>
      <c r="P27" s="715"/>
      <c r="Q27" s="715"/>
      <c r="R27" s="715"/>
      <c r="S27" s="49" t="s">
        <v>38</v>
      </c>
      <c r="T27" s="70"/>
      <c r="U27" s="70"/>
      <c r="X27" s="68" t="s">
        <v>39</v>
      </c>
      <c r="Y27" s="71"/>
      <c r="AG27" s="58"/>
      <c r="AH27" s="58"/>
      <c r="AI27" s="58"/>
      <c r="AJ27" s="58"/>
      <c r="AK27" s="760">
        <f>+AG18+O27</f>
        <v>267.7</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267.7</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297.39999999999998</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270.60000000000002</v>
      </c>
      <c r="G30" s="747"/>
      <c r="H30" s="214" t="s">
        <v>197</v>
      </c>
      <c r="L30" s="726"/>
      <c r="O30" s="61"/>
      <c r="Q30" s="714">
        <f>+ROUND(Z28,1)+ROUND(Z29,1)+ROUND(Z30,1)</f>
        <v>267.7</v>
      </c>
      <c r="R30" s="715"/>
      <c r="S30" s="715"/>
      <c r="T30" s="715"/>
      <c r="U30" s="49" t="s">
        <v>16</v>
      </c>
      <c r="X30" s="712" t="s">
        <v>185</v>
      </c>
      <c r="Y30" s="713"/>
      <c r="Z30" s="705"/>
      <c r="AA30" s="706"/>
      <c r="AB30" s="706"/>
      <c r="AC30" s="706"/>
      <c r="AD30" s="706"/>
      <c r="AE30" s="49" t="s">
        <v>13</v>
      </c>
      <c r="AK30" s="666">
        <v>267.7</v>
      </c>
      <c r="AL30" s="667"/>
      <c r="AM30" s="667"/>
      <c r="AN30" s="667"/>
      <c r="AO30" s="57" t="s">
        <v>13</v>
      </c>
      <c r="AR30" s="776"/>
      <c r="AS30" s="773"/>
      <c r="AT30" s="773"/>
      <c r="AU30" s="774"/>
    </row>
    <row r="31" spans="2:48" ht="27" customHeight="1" thickTop="1" thickBot="1" x14ac:dyDescent="0.2">
      <c r="B31" s="742" t="s">
        <v>374</v>
      </c>
      <c r="C31" s="691"/>
      <c r="D31" s="691"/>
      <c r="E31" s="692"/>
      <c r="F31" s="728">
        <v>297.39999999999998</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8"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7.4</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8.1999999999999993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7.4</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7.4</v>
      </c>
      <c r="P27" s="715"/>
      <c r="Q27" s="715"/>
      <c r="R27" s="715"/>
      <c r="S27" s="49" t="s">
        <v>38</v>
      </c>
      <c r="T27" s="70"/>
      <c r="U27" s="70"/>
      <c r="X27" s="68" t="s">
        <v>39</v>
      </c>
      <c r="Y27" s="71"/>
      <c r="AG27" s="58"/>
      <c r="AH27" s="58"/>
      <c r="AI27" s="58"/>
      <c r="AJ27" s="58"/>
      <c r="AK27" s="760">
        <f>+AG18+O27</f>
        <v>7.4</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7.4</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8.1999999999999993</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8.1999999999999993</v>
      </c>
      <c r="G30" s="747"/>
      <c r="H30" s="214" t="s">
        <v>197</v>
      </c>
      <c r="L30" s="726"/>
      <c r="O30" s="61"/>
      <c r="Q30" s="714">
        <f>+ROUND(Z28,1)+ROUND(Z29,1)+ROUND(Z30,1)</f>
        <v>7.4</v>
      </c>
      <c r="R30" s="715"/>
      <c r="S30" s="715"/>
      <c r="T30" s="715"/>
      <c r="U30" s="49" t="s">
        <v>16</v>
      </c>
      <c r="X30" s="712" t="s">
        <v>185</v>
      </c>
      <c r="Y30" s="713"/>
      <c r="Z30" s="705"/>
      <c r="AA30" s="706"/>
      <c r="AB30" s="706"/>
      <c r="AC30" s="706"/>
      <c r="AD30" s="706"/>
      <c r="AE30" s="49" t="s">
        <v>13</v>
      </c>
      <c r="AK30" s="666">
        <v>3.7</v>
      </c>
      <c r="AL30" s="667"/>
      <c r="AM30" s="667"/>
      <c r="AN30" s="667"/>
      <c r="AO30" s="57" t="s">
        <v>13</v>
      </c>
      <c r="AR30" s="776"/>
      <c r="AS30" s="773"/>
      <c r="AT30" s="773"/>
      <c r="AU30" s="774"/>
    </row>
    <row r="31" spans="2:48" ht="27" customHeight="1" thickTop="1" thickBot="1" x14ac:dyDescent="0.2">
      <c r="B31" s="742" t="s">
        <v>374</v>
      </c>
      <c r="C31" s="691"/>
      <c r="D31" s="691"/>
      <c r="E31" s="692"/>
      <c r="F31" s="728">
        <v>8.1999999999999993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9"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537.6</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598.4</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537.6</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537.6</v>
      </c>
      <c r="P27" s="715"/>
      <c r="Q27" s="715"/>
      <c r="R27" s="715"/>
      <c r="S27" s="49" t="s">
        <v>38</v>
      </c>
      <c r="T27" s="70"/>
      <c r="U27" s="70"/>
      <c r="X27" s="68" t="s">
        <v>39</v>
      </c>
      <c r="Y27" s="71"/>
      <c r="AG27" s="58"/>
      <c r="AH27" s="58"/>
      <c r="AI27" s="58"/>
      <c r="AJ27" s="58"/>
      <c r="AK27" s="760">
        <f>+AG18+O27</f>
        <v>537.6</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537.6</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598.4</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53</v>
      </c>
      <c r="G30" s="747"/>
      <c r="H30" s="214" t="s">
        <v>197</v>
      </c>
      <c r="L30" s="726"/>
      <c r="O30" s="61"/>
      <c r="Q30" s="714">
        <f>+ROUND(Z28,1)+ROUND(Z29,1)+ROUND(Z30,1)</f>
        <v>537.6</v>
      </c>
      <c r="R30" s="715"/>
      <c r="S30" s="715"/>
      <c r="T30" s="715"/>
      <c r="U30" s="49" t="s">
        <v>16</v>
      </c>
      <c r="X30" s="712" t="s">
        <v>185</v>
      </c>
      <c r="Y30" s="713"/>
      <c r="Z30" s="705"/>
      <c r="AA30" s="706"/>
      <c r="AB30" s="706"/>
      <c r="AC30" s="706"/>
      <c r="AD30" s="706"/>
      <c r="AE30" s="49" t="s">
        <v>13</v>
      </c>
      <c r="AK30" s="666">
        <v>270</v>
      </c>
      <c r="AL30" s="667"/>
      <c r="AM30" s="667"/>
      <c r="AN30" s="667"/>
      <c r="AO30" s="57" t="s">
        <v>13</v>
      </c>
      <c r="AR30" s="776"/>
      <c r="AS30" s="773"/>
      <c r="AT30" s="773"/>
      <c r="AU30" s="774"/>
    </row>
    <row r="31" spans="2:48" ht="27" customHeight="1" thickTop="1" thickBot="1" x14ac:dyDescent="0.2">
      <c r="B31" s="742" t="s">
        <v>374</v>
      </c>
      <c r="C31" s="691"/>
      <c r="D31" s="691"/>
      <c r="E31" s="692"/>
      <c r="F31" s="728">
        <v>598.4</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日本コムシス株式会社　本社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33.9</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30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30</v>
      </c>
      <c r="P27" s="715"/>
      <c r="Q27" s="715"/>
      <c r="R27" s="715"/>
      <c r="S27" s="49" t="s">
        <v>38</v>
      </c>
      <c r="T27" s="70"/>
      <c r="U27" s="70"/>
      <c r="X27" s="68" t="s">
        <v>39</v>
      </c>
      <c r="Y27" s="71"/>
      <c r="AG27" s="58"/>
      <c r="AH27" s="58"/>
      <c r="AI27" s="58"/>
      <c r="AJ27" s="58"/>
      <c r="AK27" s="760">
        <f>+AG18+O27</f>
        <v>30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30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33.9</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17.600000000000001</v>
      </c>
      <c r="G30" s="747"/>
      <c r="H30" s="214" t="s">
        <v>197</v>
      </c>
      <c r="L30" s="726"/>
      <c r="O30" s="61"/>
      <c r="Q30" s="714">
        <f>+ROUND(Z28,1)+ROUND(Z29,1)+ROUND(Z30,1)</f>
        <v>30</v>
      </c>
      <c r="R30" s="715"/>
      <c r="S30" s="715"/>
      <c r="T30" s="715"/>
      <c r="U30" s="49" t="s">
        <v>16</v>
      </c>
      <c r="X30" s="712" t="s">
        <v>185</v>
      </c>
      <c r="Y30" s="713"/>
      <c r="Z30" s="705"/>
      <c r="AA30" s="706"/>
      <c r="AB30" s="706"/>
      <c r="AC30" s="706"/>
      <c r="AD30" s="706"/>
      <c r="AE30" s="49" t="s">
        <v>13</v>
      </c>
      <c r="AK30" s="666">
        <v>15</v>
      </c>
      <c r="AL30" s="667"/>
      <c r="AM30" s="667"/>
      <c r="AN30" s="667"/>
      <c r="AO30" s="57" t="s">
        <v>13</v>
      </c>
      <c r="AR30" s="776"/>
      <c r="AS30" s="773"/>
      <c r="AT30" s="773"/>
      <c r="AU30" s="774"/>
    </row>
    <row r="31" spans="2:48" ht="27" customHeight="1" thickTop="1" thickBot="1" x14ac:dyDescent="0.2">
      <c r="B31" s="742" t="s">
        <v>374</v>
      </c>
      <c r="C31" s="691"/>
      <c r="D31" s="691"/>
      <c r="E31" s="692"/>
      <c r="F31" s="728">
        <v>33.9</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F1"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日本コムシス株式会社　本社</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9.8000000000000007</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62</v>
      </c>
      <c r="M9" s="377">
        <f>IF(OR(ｷ.紙くず!F24&gt;0,ｷ.紙くず!F24&lt;0),ｷ.紙くず!F24,IF(M$19&gt;0,"0",0))</f>
        <v>0.2</v>
      </c>
      <c r="N9" s="377">
        <f>IF(OR(ｸ.木くず!F24&gt;0,ｸ.木くず!F24&lt;0),ｸ.木くず!F24,IF(N$19&gt;0,"0",0))</f>
        <v>15</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297.39999999999998</v>
      </c>
      <c r="T9" s="377">
        <f>IF(OR(ｾ.ｶﾞﾗｽ･ｺﾝｸﾘ･陶磁器くず!F24&gt;0,ｾ.ｶﾞﾗｽ･ｺﾝｸﾘ･陶磁器くず!F24&lt;0),ｾ.ｶﾞﾗｽ･ｺﾝｸﾘ･陶磁器くず!F24,IF(T$19&gt;0,"0",0))</f>
        <v>8.1999999999999993</v>
      </c>
      <c r="U9" s="377">
        <f>IF(OR(ｿ.鉱さい!F24&gt;0,ｿ.鉱さい!F24&lt;0),ｿ.鉱さい!F24,IF(U$19&gt;0,"0",0))</f>
        <v>0</v>
      </c>
      <c r="V9" s="377">
        <f>IF(OR(ﾀ.がれき類!F24&gt;0,ﾀ.がれき類!F24&lt;0),ﾀ.がれき類!F24,IF(V$19&gt;0,"0",0))</f>
        <v>598.4</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33.9</v>
      </c>
      <c r="AA9" s="379">
        <f>IF(SUM(G9:Z9)&gt;0,SUM(G9:Z9),IF(AA$19&gt;0,"0",0))</f>
        <v>1024.9000000000001</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9.8000000000000007</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62</v>
      </c>
      <c r="M14" s="383">
        <f>IF(OR(ｷ.紙くず!F29&gt;0,ｷ.紙くず!F29&lt;0),ｷ.紙くず!F29,IF(M$19&gt;0,"0",0))</f>
        <v>0.2</v>
      </c>
      <c r="N14" s="383">
        <f>IF(OR(ｸ.木くず!F29&gt;0,ｸ.木くず!F29&lt;0),ｸ.木くず!F29,IF(N$19&gt;0,"0",0))</f>
        <v>15</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297.39999999999998</v>
      </c>
      <c r="T14" s="383">
        <f>IF(OR(ｾ.ｶﾞﾗｽ･ｺﾝｸﾘ･陶磁器くず!F29&gt;0,ｾ.ｶﾞﾗｽ･ｺﾝｸﾘ･陶磁器くず!F29&lt;0),ｾ.ｶﾞﾗｽ･ｺﾝｸﾘ･陶磁器くず!F29,IF(T$19&gt;0,"0",0))</f>
        <v>8.1999999999999993</v>
      </c>
      <c r="U14" s="383">
        <f>IF(OR(ｿ.鉱さい!F29&gt;0,ｿ.鉱さい!F29&lt;0),ｿ.鉱さい!F29,IF(U$19&gt;0,"0",0))</f>
        <v>0</v>
      </c>
      <c r="V14" s="383">
        <f>IF(OR(ﾀ.がれき類!F29&gt;0,ﾀ.がれき類!F29&lt;0),ﾀ.がれき類!F29,IF(V$19&gt;0,"0",0))</f>
        <v>598.4</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33.9</v>
      </c>
      <c r="AA14" s="385">
        <f t="shared" si="0"/>
        <v>1024.9000000000001</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60.2</v>
      </c>
      <c r="M15" s="383">
        <f>IF(OR(ｷ.紙くず!F30&gt;0,ｷ.紙くず!F30&lt;0),ｷ.紙くず!F30,IF(M$19&gt;0,"0",0))</f>
        <v>0.2</v>
      </c>
      <c r="N15" s="383">
        <f>IF(OR(ｸ.木くず!F30&gt;0,ｸ.木くず!F30&lt;0),ｸ.木くず!F30,IF(N$19&gt;0,"0",0))</f>
        <v>15</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270.60000000000002</v>
      </c>
      <c r="T15" s="383">
        <f>IF(OR(ｾ.ｶﾞﾗｽ･ｺﾝｸﾘ･陶磁器くず!F30&gt;0,ｾ.ｶﾞﾗｽ･ｺﾝｸﾘ･陶磁器くず!F30&lt;0),ｾ.ｶﾞﾗｽ･ｺﾝｸﾘ･陶磁器くず!F30,IF(T$19&gt;0,"0",0))</f>
        <v>8.1999999999999993</v>
      </c>
      <c r="U15" s="383">
        <f>IF(OR(ｿ.鉱さい!F30&gt;0,ｿ.鉱さい!F30&lt;0),ｿ.鉱さい!F30,IF(U$19&gt;0,"0",0))</f>
        <v>0</v>
      </c>
      <c r="V15" s="383">
        <f>IF(OR(ﾀ.がれき類!F30&gt;0,ﾀ.がれき類!F30&lt;0),ﾀ.がれき類!F30,IF(V$19&gt;0,"0",0))</f>
        <v>53</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17.600000000000001</v>
      </c>
      <c r="AA15" s="385">
        <f t="shared" si="0"/>
        <v>424.8</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9.8000000000000007</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62</v>
      </c>
      <c r="M16" s="383">
        <f>IF(OR(ｷ.紙くず!F31&gt;0,ｷ.紙くず!F31&lt;0),ｷ.紙くず!F31,IF(M$19&gt;0,"0",0))</f>
        <v>0.2</v>
      </c>
      <c r="N16" s="383">
        <f>IF(OR(ｸ.木くず!F31&gt;0,ｸ.木くず!F31&lt;0),ｸ.木くず!F31,IF(N$19&gt;0,"0",0))</f>
        <v>15</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297.39999999999998</v>
      </c>
      <c r="T16" s="383">
        <f>IF(OR(ｾ.ｶﾞﾗｽ･ｺﾝｸﾘ･陶磁器くず!F31&gt;0,ｾ.ｶﾞﾗｽ･ｺﾝｸﾘ･陶磁器くず!F31&lt;0),ｾ.ｶﾞﾗｽ･ｺﾝｸﾘ･陶磁器くず!F31,IF(T$19&gt;0,"0",0))</f>
        <v>8.1999999999999993</v>
      </c>
      <c r="U16" s="383">
        <f>IF(OR(ｿ.鉱さい!F31&gt;0,ｿ.鉱さい!F31&lt;0),ｿ.鉱さい!F31,IF(U$19&gt;0,"0",0))</f>
        <v>0</v>
      </c>
      <c r="V16" s="383">
        <f>IF(OR(ﾀ.がれき類!F31&gt;0,ﾀ.がれき類!F31&lt;0),ﾀ.がれき類!F31,IF(V$19&gt;0,"0",0))</f>
        <v>598.4</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33.9</v>
      </c>
      <c r="AA16" s="385">
        <f t="shared" si="0"/>
        <v>1024.9000000000001</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8.8000000000000007</v>
      </c>
      <c r="I19" s="389">
        <f t="shared" si="1"/>
        <v>0</v>
      </c>
      <c r="J19" s="389">
        <f t="shared" si="1"/>
        <v>0</v>
      </c>
      <c r="K19" s="389">
        <f t="shared" si="1"/>
        <v>0</v>
      </c>
      <c r="L19" s="389">
        <f t="shared" si="1"/>
        <v>55.8</v>
      </c>
      <c r="M19" s="389">
        <f t="shared" si="1"/>
        <v>0.2</v>
      </c>
      <c r="N19" s="389">
        <f t="shared" si="1"/>
        <v>13.5</v>
      </c>
      <c r="O19" s="389">
        <f t="shared" si="1"/>
        <v>0</v>
      </c>
      <c r="P19" s="389">
        <f t="shared" si="1"/>
        <v>0</v>
      </c>
      <c r="Q19" s="389">
        <f t="shared" si="1"/>
        <v>0</v>
      </c>
      <c r="R19" s="389">
        <f t="shared" si="1"/>
        <v>0</v>
      </c>
      <c r="S19" s="389">
        <f t="shared" si="1"/>
        <v>267.7</v>
      </c>
      <c r="T19" s="389">
        <f t="shared" si="1"/>
        <v>7.4</v>
      </c>
      <c r="U19" s="389">
        <f t="shared" si="1"/>
        <v>0</v>
      </c>
      <c r="V19" s="389">
        <f t="shared" si="1"/>
        <v>537.6</v>
      </c>
      <c r="W19" s="389">
        <f t="shared" si="1"/>
        <v>0</v>
      </c>
      <c r="X19" s="389">
        <f t="shared" si="1"/>
        <v>0</v>
      </c>
      <c r="Y19" s="389">
        <f t="shared" si="1"/>
        <v>0</v>
      </c>
      <c r="Z19" s="390">
        <f t="shared" si="1"/>
        <v>30</v>
      </c>
      <c r="AA19" s="391">
        <f t="shared" ref="AA19:AA25" si="2">SUM(G19:Z19)</f>
        <v>921</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8.8000000000000007</v>
      </c>
      <c r="I37" s="424">
        <f t="shared" si="8"/>
        <v>0</v>
      </c>
      <c r="J37" s="424">
        <f t="shared" si="8"/>
        <v>0</v>
      </c>
      <c r="K37" s="424">
        <f t="shared" si="8"/>
        <v>0</v>
      </c>
      <c r="L37" s="424">
        <f t="shared" si="8"/>
        <v>55.8</v>
      </c>
      <c r="M37" s="424">
        <f t="shared" si="8"/>
        <v>0.2</v>
      </c>
      <c r="N37" s="424">
        <f t="shared" si="8"/>
        <v>13.5</v>
      </c>
      <c r="O37" s="424">
        <f t="shared" si="8"/>
        <v>0</v>
      </c>
      <c r="P37" s="424">
        <f t="shared" si="8"/>
        <v>0</v>
      </c>
      <c r="Q37" s="424">
        <f t="shared" si="8"/>
        <v>0</v>
      </c>
      <c r="R37" s="424">
        <f t="shared" si="8"/>
        <v>0</v>
      </c>
      <c r="S37" s="424">
        <f t="shared" si="8"/>
        <v>267.7</v>
      </c>
      <c r="T37" s="424">
        <f t="shared" si="8"/>
        <v>7.4</v>
      </c>
      <c r="U37" s="424">
        <f t="shared" si="8"/>
        <v>0</v>
      </c>
      <c r="V37" s="424">
        <f t="shared" si="8"/>
        <v>537.6</v>
      </c>
      <c r="W37" s="424">
        <f t="shared" si="8"/>
        <v>0</v>
      </c>
      <c r="X37" s="424">
        <f t="shared" si="8"/>
        <v>0</v>
      </c>
      <c r="Y37" s="424">
        <f t="shared" si="8"/>
        <v>0</v>
      </c>
      <c r="Z37" s="425">
        <f t="shared" si="8"/>
        <v>30</v>
      </c>
      <c r="AA37" s="426">
        <f t="shared" si="4"/>
        <v>921</v>
      </c>
    </row>
    <row r="38" spans="2:27" ht="24" customHeight="1" x14ac:dyDescent="0.15">
      <c r="B38" s="170"/>
      <c r="C38" s="795"/>
      <c r="D38" s="227"/>
      <c r="E38" s="225" t="s">
        <v>318</v>
      </c>
      <c r="F38" s="443"/>
      <c r="G38" s="415">
        <f t="shared" ref="G38:Z38" si="9">SUM(G39:G41)</f>
        <v>0</v>
      </c>
      <c r="H38" s="415">
        <f t="shared" si="9"/>
        <v>8.8000000000000007</v>
      </c>
      <c r="I38" s="415">
        <f t="shared" si="9"/>
        <v>0</v>
      </c>
      <c r="J38" s="415">
        <f t="shared" si="9"/>
        <v>0</v>
      </c>
      <c r="K38" s="415">
        <f t="shared" si="9"/>
        <v>0</v>
      </c>
      <c r="L38" s="415">
        <f t="shared" si="9"/>
        <v>55.8</v>
      </c>
      <c r="M38" s="415">
        <f t="shared" si="9"/>
        <v>0.2</v>
      </c>
      <c r="N38" s="415">
        <f t="shared" si="9"/>
        <v>13.5</v>
      </c>
      <c r="O38" s="415">
        <f t="shared" si="9"/>
        <v>0</v>
      </c>
      <c r="P38" s="415">
        <f t="shared" si="9"/>
        <v>0</v>
      </c>
      <c r="Q38" s="415">
        <f t="shared" si="9"/>
        <v>0</v>
      </c>
      <c r="R38" s="415">
        <f t="shared" si="9"/>
        <v>0</v>
      </c>
      <c r="S38" s="415">
        <f t="shared" si="9"/>
        <v>267.7</v>
      </c>
      <c r="T38" s="415">
        <f t="shared" si="9"/>
        <v>7.4</v>
      </c>
      <c r="U38" s="415">
        <f t="shared" si="9"/>
        <v>0</v>
      </c>
      <c r="V38" s="415">
        <f t="shared" si="9"/>
        <v>537.6</v>
      </c>
      <c r="W38" s="415">
        <f t="shared" si="9"/>
        <v>0</v>
      </c>
      <c r="X38" s="415">
        <f t="shared" si="9"/>
        <v>0</v>
      </c>
      <c r="Y38" s="415">
        <f t="shared" si="9"/>
        <v>0</v>
      </c>
      <c r="Z38" s="416">
        <f t="shared" si="9"/>
        <v>30</v>
      </c>
      <c r="AA38" s="417">
        <f t="shared" si="4"/>
        <v>921</v>
      </c>
    </row>
    <row r="39" spans="2:27" ht="24" customHeight="1" x14ac:dyDescent="0.15">
      <c r="B39" s="170"/>
      <c r="C39" s="795"/>
      <c r="D39" s="228"/>
      <c r="E39" s="223"/>
      <c r="F39" s="221" t="s">
        <v>232</v>
      </c>
      <c r="G39" s="418">
        <f>+ｱ.燃え殻!$Z$28</f>
        <v>0</v>
      </c>
      <c r="H39" s="418">
        <f>+ｲ.汚泥!$Z$28</f>
        <v>8.8000000000000007</v>
      </c>
      <c r="I39" s="418">
        <f>+ｳ.廃油!$Z$28</f>
        <v>0</v>
      </c>
      <c r="J39" s="418">
        <f>+ｴ.廃酸!$Z$28</f>
        <v>0</v>
      </c>
      <c r="K39" s="418">
        <f>+ｵ.廃ｱﾙｶﾘ!$Z$28</f>
        <v>0</v>
      </c>
      <c r="L39" s="418">
        <f>+ｶ.廃ﾌﾟﾗ類!$Z$28</f>
        <v>55.8</v>
      </c>
      <c r="M39" s="418">
        <f>+ｷ.紙くず!$Z$28</f>
        <v>0.2</v>
      </c>
      <c r="N39" s="418">
        <f>+ｸ.木くず!$Z$28</f>
        <v>13.5</v>
      </c>
      <c r="O39" s="418">
        <f>+ｹ.繊維くず!$Z$28</f>
        <v>0</v>
      </c>
      <c r="P39" s="418">
        <f>+ｺ.動植物性残さ!$Z$28</f>
        <v>0</v>
      </c>
      <c r="Q39" s="418">
        <f>+ｻ.動物系固形不要物!$Z$28</f>
        <v>0</v>
      </c>
      <c r="R39" s="418">
        <f>+ｼ.ｺﾞﾑくず!$Z$28</f>
        <v>0</v>
      </c>
      <c r="S39" s="418">
        <f>+ｽ.金属くず!$Z$28</f>
        <v>267.7</v>
      </c>
      <c r="T39" s="418">
        <f>+ｾ.ｶﾞﾗｽ･ｺﾝｸﾘ･陶磁器くず!$Z$28</f>
        <v>7.4</v>
      </c>
      <c r="U39" s="418">
        <f>+ｿ.鉱さい!$Z$28</f>
        <v>0</v>
      </c>
      <c r="V39" s="418">
        <f>+ﾀ.がれき類!$Z$28</f>
        <v>537.6</v>
      </c>
      <c r="W39" s="418">
        <f>+ﾁ.動物のふん尿!$Z$28</f>
        <v>0</v>
      </c>
      <c r="X39" s="418">
        <f>+ﾂ.動物の死体!$Z$28</f>
        <v>0</v>
      </c>
      <c r="Y39" s="418">
        <f>+ﾃ.ばいじん!$Z$28</f>
        <v>0</v>
      </c>
      <c r="Z39" s="419">
        <f>+ﾄ.混合廃棄物その他!$Z$28</f>
        <v>30</v>
      </c>
      <c r="AA39" s="420">
        <f t="shared" si="4"/>
        <v>921</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8.8000000000000007</v>
      </c>
      <c r="I43" s="427">
        <f>+ｳ.廃油!$AK$27</f>
        <v>0</v>
      </c>
      <c r="J43" s="427">
        <f>+ｴ.廃酸!$AK$27</f>
        <v>0</v>
      </c>
      <c r="K43" s="427">
        <f>+ｵ.廃ｱﾙｶﾘ!$AK$27</f>
        <v>0</v>
      </c>
      <c r="L43" s="427">
        <f>+ｶ.廃ﾌﾟﾗ類!$AK$27</f>
        <v>55.8</v>
      </c>
      <c r="M43" s="427">
        <f>+ｷ.紙くず!$AK$27</f>
        <v>0.2</v>
      </c>
      <c r="N43" s="427">
        <f>+ｸ.木くず!$AK$27</f>
        <v>13.5</v>
      </c>
      <c r="O43" s="427">
        <f>+ｹ.繊維くず!$AK$27</f>
        <v>0</v>
      </c>
      <c r="P43" s="427">
        <f>+ｺ.動植物性残さ!$AK$27</f>
        <v>0</v>
      </c>
      <c r="Q43" s="427">
        <f>+ｻ.動物系固形不要物!$AK$27</f>
        <v>0</v>
      </c>
      <c r="R43" s="427">
        <f>+ｼ.ｺﾞﾑくず!$AK$27</f>
        <v>0</v>
      </c>
      <c r="S43" s="427">
        <f>+ｽ.金属くず!$AK$27</f>
        <v>267.7</v>
      </c>
      <c r="T43" s="427">
        <f>+ｾ.ｶﾞﾗｽ･ｺﾝｸﾘ･陶磁器くず!$AK$27</f>
        <v>7.4</v>
      </c>
      <c r="U43" s="427">
        <f>+ｿ.鉱さい!$AK$27</f>
        <v>0</v>
      </c>
      <c r="V43" s="427">
        <f>+ﾀ.がれき類!$AK$27</f>
        <v>537.6</v>
      </c>
      <c r="W43" s="427">
        <f>+ﾁ.動物のふん尿!$AK$27</f>
        <v>0</v>
      </c>
      <c r="X43" s="427">
        <f>+ﾂ.動物の死体!$AK$27</f>
        <v>0</v>
      </c>
      <c r="Y43" s="427">
        <f>+ﾃ.ばいじん!$AK$27</f>
        <v>0</v>
      </c>
      <c r="Z43" s="428">
        <f>+ﾄ.混合廃棄物その他!$AK$27</f>
        <v>30</v>
      </c>
      <c r="AA43" s="429">
        <f>SUM(G43:Z43)</f>
        <v>921</v>
      </c>
    </row>
    <row r="44" spans="2:27" ht="24" customHeight="1" x14ac:dyDescent="0.15">
      <c r="B44" s="170"/>
      <c r="C44" s="177"/>
      <c r="D44" s="175" t="s">
        <v>187</v>
      </c>
      <c r="E44" s="797" t="s">
        <v>235</v>
      </c>
      <c r="F44" s="798"/>
      <c r="G44" s="430">
        <f>+ｱ.燃え殻!$AK$30</f>
        <v>0</v>
      </c>
      <c r="H44" s="430">
        <f>+ｲ.汚泥!$AK$30</f>
        <v>4.4000000000000004</v>
      </c>
      <c r="I44" s="430">
        <f>+ｳ.廃油!$AK$30</f>
        <v>0</v>
      </c>
      <c r="J44" s="430">
        <f>+ｴ.廃酸!$AK$30</f>
        <v>0</v>
      </c>
      <c r="K44" s="430">
        <f>+ｵ.廃ｱﾙｶﾘ!$AK$30</f>
        <v>0</v>
      </c>
      <c r="L44" s="430">
        <f>+ｶ.廃ﾌﾟﾗ類!$AK$30</f>
        <v>55</v>
      </c>
      <c r="M44" s="430">
        <f>+ｷ.紙くず!$AK$30</f>
        <v>0.2</v>
      </c>
      <c r="N44" s="430">
        <f>+ｸ.木くず!$AK$30</f>
        <v>13.5</v>
      </c>
      <c r="O44" s="430">
        <f>+ｹ.繊維くず!$AK$30</f>
        <v>0</v>
      </c>
      <c r="P44" s="430">
        <f>+ｺ.動植物性残さ!$AK$30</f>
        <v>0</v>
      </c>
      <c r="Q44" s="430">
        <f>+ｻ.動物系固形不要物!$AK$30</f>
        <v>0</v>
      </c>
      <c r="R44" s="430">
        <f>+ｼ.ｺﾞﾑくず!$AK$30</f>
        <v>0</v>
      </c>
      <c r="S44" s="430">
        <f>+ｽ.金属くず!$AK$30</f>
        <v>267.7</v>
      </c>
      <c r="T44" s="430">
        <f>+ｾ.ｶﾞﾗｽ･ｺﾝｸﾘ･陶磁器くず!$AK$30</f>
        <v>3.7</v>
      </c>
      <c r="U44" s="430">
        <f>+ｿ.鉱さい!$AK$30</f>
        <v>0</v>
      </c>
      <c r="V44" s="430">
        <f>+ﾀ.がれき類!$AK$30</f>
        <v>270</v>
      </c>
      <c r="W44" s="430">
        <f>+ﾁ.動物のふん尿!$AK$30</f>
        <v>0</v>
      </c>
      <c r="X44" s="430">
        <f>+ﾂ.動物の死体!$AK$30</f>
        <v>0</v>
      </c>
      <c r="Y44" s="430">
        <f>+ﾃ.ばいじん!$AK$30</f>
        <v>0</v>
      </c>
      <c r="Z44" s="431">
        <f>+ﾄ.混合廃棄物その他!$AK$30</f>
        <v>15</v>
      </c>
      <c r="AA44" s="432">
        <f t="shared" si="4"/>
        <v>629.5</v>
      </c>
    </row>
    <row r="45" spans="2:27" ht="24" customHeight="1" x14ac:dyDescent="0.15">
      <c r="B45" s="170"/>
      <c r="C45" s="177"/>
      <c r="D45" s="442" t="s">
        <v>189</v>
      </c>
      <c r="E45" s="824" t="s">
        <v>236</v>
      </c>
      <c r="F45" s="825"/>
      <c r="G45" s="433">
        <f>+ｱ.燃え殻!$AR$24</f>
        <v>0</v>
      </c>
      <c r="H45" s="433">
        <f>+ｲ.汚泥!$AR$24</f>
        <v>8.8000000000000007</v>
      </c>
      <c r="I45" s="433">
        <f>+ｳ.廃油!$AR$24</f>
        <v>0</v>
      </c>
      <c r="J45" s="433">
        <f>+ｴ.廃酸!$AR$24</f>
        <v>0</v>
      </c>
      <c r="K45" s="433">
        <f>+ｵ.廃ｱﾙｶﾘ!$AR$24</f>
        <v>0</v>
      </c>
      <c r="L45" s="433">
        <f>+ｶ.廃ﾌﾟﾗ類!$AR$24</f>
        <v>55.8</v>
      </c>
      <c r="M45" s="433">
        <f>+ｷ.紙くず!$AR$24</f>
        <v>0.2</v>
      </c>
      <c r="N45" s="433">
        <f>+ｸ.木くず!$AR$24</f>
        <v>13.5</v>
      </c>
      <c r="O45" s="433">
        <f>+ｹ.繊維くず!$AR$24</f>
        <v>0</v>
      </c>
      <c r="P45" s="433">
        <f>+ｺ.動植物性残さ!$AR$24</f>
        <v>0</v>
      </c>
      <c r="Q45" s="433">
        <f>+ｻ.動物系固形不要物!$AR$24</f>
        <v>0</v>
      </c>
      <c r="R45" s="433">
        <f>+ｼ.ｺﾞﾑくず!$AR$24</f>
        <v>0</v>
      </c>
      <c r="S45" s="433">
        <f>+ｽ.金属くず!$AR$24</f>
        <v>267.7</v>
      </c>
      <c r="T45" s="433">
        <f>+ｾ.ｶﾞﾗｽ･ｺﾝｸﾘ･陶磁器くず!$AR$24</f>
        <v>7.4</v>
      </c>
      <c r="U45" s="433">
        <f>+ｿ.鉱さい!$AR$24</f>
        <v>0</v>
      </c>
      <c r="V45" s="433">
        <f>+ﾀ.がれき類!$AR$24</f>
        <v>537.6</v>
      </c>
      <c r="W45" s="433">
        <f>+ﾁ.動物のふん尿!$AR$24</f>
        <v>0</v>
      </c>
      <c r="X45" s="433">
        <f>+ﾂ.動物の死体!$AR$24</f>
        <v>0</v>
      </c>
      <c r="Y45" s="433">
        <f>+ﾃ.ばいじん!$AR$24</f>
        <v>0</v>
      </c>
      <c r="Z45" s="434">
        <f>+ﾄ.混合廃棄物その他!$AR$24</f>
        <v>30</v>
      </c>
      <c r="AA45" s="435">
        <f t="shared" si="4"/>
        <v>921</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18.600000000000001</v>
      </c>
      <c r="I55" s="10">
        <f t="shared" si="10"/>
        <v>0</v>
      </c>
      <c r="J55" s="10">
        <f t="shared" si="10"/>
        <v>0</v>
      </c>
      <c r="K55" s="10">
        <f t="shared" si="10"/>
        <v>0</v>
      </c>
      <c r="L55" s="10">
        <f t="shared" si="10"/>
        <v>117.8</v>
      </c>
      <c r="M55" s="10">
        <f t="shared" si="10"/>
        <v>0.4</v>
      </c>
      <c r="N55" s="10"/>
      <c r="O55" s="10"/>
      <c r="P55" s="10"/>
      <c r="Q55" s="10"/>
      <c r="R55" s="10"/>
      <c r="S55" s="10">
        <f t="shared" si="10"/>
        <v>565.09999999999991</v>
      </c>
      <c r="T55" s="10">
        <f t="shared" si="10"/>
        <v>15.6</v>
      </c>
      <c r="U55" s="10">
        <f t="shared" si="10"/>
        <v>0</v>
      </c>
      <c r="V55" s="480">
        <f t="shared" si="10"/>
        <v>1136</v>
      </c>
      <c r="W55" s="480">
        <f t="shared" si="10"/>
        <v>0</v>
      </c>
      <c r="X55" s="480">
        <f t="shared" si="10"/>
        <v>0</v>
      </c>
      <c r="Y55" s="480">
        <f t="shared" si="10"/>
        <v>0</v>
      </c>
      <c r="Z55" s="480">
        <f t="shared" si="10"/>
        <v>63.9</v>
      </c>
      <c r="AA55" s="481">
        <f>+AA9+AA19+AA20</f>
        <v>1945.9</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 年 6  月 30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東京都品川区東五反田2-17-1</v>
      </c>
      <c r="M16" s="870"/>
      <c r="N16" s="870"/>
      <c r="O16" s="870"/>
      <c r="P16" s="870"/>
      <c r="Q16" s="870"/>
      <c r="R16" s="870"/>
      <c r="S16" s="870"/>
      <c r="T16" s="870"/>
      <c r="U16" s="282"/>
    </row>
    <row r="17" spans="1:21" ht="26.25" customHeight="1" x14ac:dyDescent="0.15">
      <c r="C17" s="86"/>
      <c r="I17" s="25"/>
      <c r="J17" s="25" t="s">
        <v>7</v>
      </c>
      <c r="K17" s="25"/>
      <c r="L17" s="870" t="str">
        <f>+表紙!L41</f>
        <v xml:space="preserve"> 日本コムシス株式会社
代表取締役社長　田辺　博</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03-3448-7030</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日本コムシス株式会社　本社</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2261</v>
      </c>
      <c r="Q25" s="842"/>
      <c r="R25" s="842"/>
      <c r="S25" s="842"/>
      <c r="T25" s="842"/>
      <c r="U25" s="843"/>
    </row>
    <row r="26" spans="1:21" ht="26.25" customHeight="1" x14ac:dyDescent="0.15">
      <c r="C26" s="585" t="s">
        <v>11</v>
      </c>
      <c r="D26" s="586"/>
      <c r="E26" s="587"/>
      <c r="F26" s="857" t="str">
        <f>+表紙!F50</f>
        <v>東京都品川区東五反田２－１７－１</v>
      </c>
      <c r="G26" s="858"/>
      <c r="H26" s="858"/>
      <c r="I26" s="858"/>
      <c r="J26" s="858"/>
      <c r="K26" s="858"/>
      <c r="L26" s="858"/>
      <c r="M26" s="858"/>
      <c r="N26" s="341" t="s">
        <v>171</v>
      </c>
      <c r="O26"/>
      <c r="P26"/>
      <c r="Q26" s="852" t="str">
        <f>IF(+表紙!Q50="","",+表紙!Q50)</f>
        <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D06　総合工事業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t="str">
        <f>IF(+表紙!N56="","",+表紙!N56)</f>
        <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・がれき類（コンクリート塊）→再生処理業者に委託して、再生砕石として再資源化
・金属くず→中間処理業者で破砕等の処理後、金属原料として再資源化
・がれき類（アスファルト･コンクリート塊）→再生処理業者に委託して、再生骨材として再資源化
・建設汚泥：「沈殿分離・脱水・中和処理」→土木資材としてリサイクル化
・廃プラ：破砕→選別処理→圧縮梱包→燃料、再生PET原料としてリサイクル化
・木くず：破砕して燃料用チップに加工、またはマルチング材（木材チップ）として再生利用。
・紙くず：インクなどを除去しして古紙パルプとして再資源化または固形燃料化（ＲＰＦ）
・混合廃棄物その他：破砕・機械選別により品目毎に分け、再資源化（エネルギー化、再生品など）</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産業廃棄物の管理を含めた当社の環境マネジメントシステムの管理は、下記体制で実施（ＩＳＯ14000を取得）
代表取締役社長
↓
環境システム管理責任者
↓
通信基盤EX事業本部、ＩＴビジネス事業本部、社会システム事業本部、安全品質管理本部、総務部
※各事業本部・部門にＩＳＯ管理責任者、ＩＳＯ推進委員を指名し、廃棄物の管理をはじめとして、環境関連、ＩＳＯ関連業務に関して部門内の指揮、指導を行っている。</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8</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1024.9000000000001</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8</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921</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1024.9000000000001</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f>+表紙!K209</f>
        <v>424.8</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1024.9000000000001</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921</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629.5</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921</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2026-07-17T06:42:42Z</dcterms:created>
  <dcterms:modified xsi:type="dcterms:W3CDTF">2026-07-17T06:42:42Z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