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6B0C0F7E-6C20-420C-B141-11E2167B5578}"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920" yWindow="-375"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<sst xmlns="http://schemas.openxmlformats.org/spreadsheetml/2006/main" count="3168" uniqueCount="454">
  <si>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</si>
  <si>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</si>
  <si>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</si>
  <si>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</si>
  <si>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</si>
  <si>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</si>
  <si>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</si>
  <si>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</si>
  <si>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</si>
  <si>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</si>
  <si>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</si>
  <si>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</si>
  <si>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</si>
  <si>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</si>
  <si>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</si>
  <si>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</si>
  <si>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</si>
  <si>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</si>
  <si>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</si>
  <si>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</si>
  <si>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</si>
  <si>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</si>
  <si>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</si>
  <si>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</si>
  <si>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</si>
  <si>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</si>
  <si>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</si>
  <si>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</si>
  <si>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</si>
  <si>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</si>
  <si>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</si>
  <si>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</si>
  <si>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</si>
  <si>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</si>
  <si>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</si>
  <si>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</si>
  <si>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</si>
  <si>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</si>
  <si>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</si>
  <si>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</si>
  <si>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</si>
  <si>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</si>
  <si>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</si>
  <si>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</si>
  <si>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</si>
  <si>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</si>
  <si>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</si>
  <si>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</si>
  <si>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</si>
  <si>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</si>
  <si>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</si>
  <si>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</si>
  <si>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</si>
  <si>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</si>
  <si>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</si>
  <si>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</si>
  <si>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</si>
  <si>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</si>
  <si>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</si>
  <si>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</si>
  <si>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</si>
  <si>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</si>
  <si>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</si>
  <si>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</si>
  <si>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</si>
  <si>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</si>
  <si>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</si>
  <si>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</si>
  <si>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</si>
  <si>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</si>
  <si>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</si>
  <si>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</si>
  <si>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</si>
  <si>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</si>
  <si>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</si>
  <si>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</si>
  <si>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</si>
  <si>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</si>
  <si>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</si>
  <si>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</si>
  <si>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</si>
  <si>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</si>
  <si>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</si>
  <si>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</si>
  <si>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</si>
  <si>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</si>
  <si>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</si>
  <si>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</si>
  <si>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</si>
  <si>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</si>
  <si>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</si>
  <si>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</si>
  <si>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</si>
  <si>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</si>
  <si>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</si>
  <si>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</si>
  <si>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</si>
  <si>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</si>
  <si>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</si>
  <si>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</si>
  <si>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</si>
  <si>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</si>
  <si>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</si>
  <si>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</si>
  <si>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</si>
  <si>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</si>
  <si>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</si>
  <si>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</si>
  <si>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</si>
  <si>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</si>
  <si>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</si>
  <si>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</si>
  <si>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</si>
  <si>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</si>
  <si>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</si>
  <si>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</si>
  <si>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</si>
  <si>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</si>
  <si>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</si>
  <si>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</si>
  <si>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</si>
  <si>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</si>
  <si>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</si>
  <si>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</si>
  <si>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</si>
  <si>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</si>
  <si>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</si>
  <si>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</si>
  <si>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</si>
  <si>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</si>
  <si>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</si>
  <si>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</si>
  <si>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</si>
  <si>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</si>
  <si>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</si>
  <si>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</si>
  <si>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</si>
  <si>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</si>
  <si>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</si>
  <si>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</si>
  <si>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</si>
  <si>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</si>
  <si>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</si>
  <si>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</si>
  <si>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</si>
  <si>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</si>
  <si>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</si>
  <si>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</si>
  <si>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</si>
  <si>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</si>
  <si>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</si>
  <si>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</si>
  <si>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</si>
  <si>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</si>
  <si>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</si>
  <si>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</si>
  <si>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</si>
  <si>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</si>
  <si>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</si>
  <si>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</si>
  <si>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</si>
  <si>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</si>
  <si>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</si>
  <si>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</si>
  <si>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</si>
  <si>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</si>
  <si>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</si>
  <si>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</si>
  <si>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</si>
  <si>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</si>
  <si>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</si>
  <si>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</si>
  <si>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</si>
  <si>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</si>
  <si>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</si>
  <si>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</si>
  <si>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</si>
  <si>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</si>
  <si>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</si>
  <si>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</si>
  <si>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</si>
  <si>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</si>
  <si>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</si>
  <si>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</si>
  <si>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</si>
  <si>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</si>
  <si>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</si>
  <si>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</si>
  <si>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</si>
  <si>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</si>
  <si>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</si>
  <si>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</si>
  <si>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</si>
  <si>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</si>
  <si>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</si>
  <si>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</si>
  <si>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</si>
  <si>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</si>
  <si>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</si>
  <si>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</si>
  <si>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</si>
  <si>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</si>
  <si>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</si>
  <si>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</si>
  <si>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</si>
  <si>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</si>
  <si>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</si>
  <si>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</si>
  <si>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</si>
  <si>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</si>
  <si>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</si>
  <si>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</si>
  <si>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</si>
  <si>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</si>
  <si>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</si>
  <si>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</si>
  <si>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</si>
  <si>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</si>
  <si>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</si>
  <si>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</si>
  <si>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</si>
  <si>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</si>
  <si>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</si>
  <si>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</si>
  <si>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</si>
  <si>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</si>
  <si>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</si>
  <si>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</si>
  <si>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</si>
  <si>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</si>
  <si>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</si>
  <si>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</si>
  <si>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</si>
  <si>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</si>
  <si>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</si>
  <si>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</si>
  <si>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</si>
  <si>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</si>
  <si>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</si>
  <si>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</si>
  <si>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</si>
  <si>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</si>
  <si>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</si>
  <si>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</si>
  <si>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</si>
  <si>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</si>
  <si>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</si>
  <si>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</si>
  <si>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</si>
  <si>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</si>
  <si>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</si>
  <si>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</si>
  <si>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</si>
  <si>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</si>
  <si>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</si>
  <si>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</si>
  <si>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</si>
  <si>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</si>
  <si>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</si>
  <si>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</si>
  <si>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</si>
  <si>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</si>
  <si>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</si>
  <si>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</si>
  <si>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</si>
  <si>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</si>
  <si>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</si>
  <si>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</si>
  <si>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</si>
  <si>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</si>
  <si>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</si>
  <si>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</si>
  <si>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</si>
  <si>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</si>
  <si>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</si>
  <si>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</si>
  <si>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</si>
  <si>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</si>
  <si>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</si>
  <si>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</si>
  <si>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</si>
  <si>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</si>
  <si>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</si>
  <si>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</si>
  <si>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</si>
  <si>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</si>
  <si>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</si>
  <si>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</si>
  <si>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</si>
  <si>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</si>
  <si>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</si>
  <si>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</si>
  <si>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</si>
  <si>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</si>
  <si>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</si>
  <si>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</si>
  <si>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</si>
  <si>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</si>
  <si>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</si>
  <si>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</si>
  <si>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</si>
  <si>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</si>
  <si>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</si>
  <si>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</si>
  <si>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</si>
  <si>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</si>
  <si>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</si>
  <si>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</si>
  <si>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</si>
  <si>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</si>
  <si>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</si>
  <si>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</si>
  <si>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</si>
  <si>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</si>
  <si>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</si>
  <si>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</si>
  <si>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</si>
  <si>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</si>
  <si>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</si>
  <si>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</si>
  <si>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</si>
  <si>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</si>
  <si>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</si>
  <si>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</si>
  <si>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</si>
  <si>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</si>
  <si>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</si>
  <si>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</si>
  <si>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</si>
  <si>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</si>
  <si>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</si>
  <si>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</si>
  <si>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</si>
  <si>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</si>
  <si>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</si>
  <si>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</si>
  <si>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</si>
  <si>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</si>
  <si>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</si>
  <si>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</si>
  <si>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</si>
  <si>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</si>
  <si>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</si>
  <si>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</si>
  <si>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</si>
  <si>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</si>
  <si>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</si>
  <si>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</si>
  <si>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</si>
  <si>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</si>
  <si>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</si>
  <si>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</si>
  <si>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</si>
  <si>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</si>
  <si>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</si>
  <si>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</si>
  <si>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</si>
  <si>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</si>
  <si>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</si>
  <si>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</si>
  <si>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</si>
  <si>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</si>
  <si>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</si>
  <si>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</si>
  <si>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</si>
  <si>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</si>
  <si>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</si>
  <si>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</si>
  <si>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</si>
  <si>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</si>
  <si>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</si>
  <si>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</si>
  <si>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</si>
  <si>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</si>
  <si>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</si>
  <si>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</si>
  <si>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</si>
  <si>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</si>
  <si>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</si>
  <si>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</si>
  <si>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</si>
  <si>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</si>
  <si>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</si>
  <si>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</si>
  <si>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</si>
  <si>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</si>
  <si>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</si>
  <si>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</si>
  <si>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</si>
  <si>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</si>
  <si>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</si>
  <si>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</si>
  <si>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</si>
  <si>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</si>
  <si>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</si>
  <si>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</si>
  <si>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</si>
  <si>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</si>
  <si>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</si>
  <si>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</si>
  <si>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</si>
  <si>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</si>
  <si>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</si>
  <si>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</si>
  <si>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</si>
  <si>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</si>
  <si>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</si>
  <si>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</si>
  <si>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</si>
  <si>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</si>
  <si>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</si>
  <si>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</si>
  <si>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</si>
  <si>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</si>
  <si>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</si>
  <si>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</si>
  <si>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</si>
  <si>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</si>
  <si>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</si>
  <si>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</si>
  <si>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</si>
  <si>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</si>
  <si>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</si>
  <si>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</si>
  <si>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</si>
  <si>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</si>
  <si>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</si>
  <si>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</si>
  <si>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</si>
  <si>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</si>
  <si>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</si>
  <si>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</si>
  <si>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</si>
  <si>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</si>
  <si>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</si>
  <si>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</si>
  <si>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</si>
  <si>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</si>
  <si>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</si>
  <si>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</si>
  <si>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</si>
  <si>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</si>
  <si>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</si>
  <si>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</si>
  <si>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</si>
  <si>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</si>
  <si>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神奈川県横浜市中区太田町1-15
関内東亜ビル</t>
    <phoneticPr fontId="3"/>
  </si>
  <si>
    <t>045-664-3905</t>
    <phoneticPr fontId="3"/>
  </si>
  <si>
    <t>東亜建設工業株式会社　横浜支店　</t>
  </si>
  <si>
    <t>神奈川県横浜市中区太田町1-15　関内東亜ビル</t>
  </si>
  <si>
    <t>社長
↓
本社　安全環境部（廃棄物管理課長）
↓
支店長（廃棄物処理統括責任者）
↓
安全環境部（部長：廃棄物管理担当）
↓
各作業所（作業所長：環境管理責任者）</t>
    <phoneticPr fontId="3"/>
  </si>
  <si>
    <t>東亜建設工業株式会社横浜支店
執行役員支店長　堀越　研司</t>
    <rPh sb="15" eb="19">
      <t>シッコウヤクイン</t>
    </rPh>
    <phoneticPr fontId="3"/>
  </si>
  <si>
    <t>汚泥→分級・脱水・混練→再資源化・最終処分　/　廃プラスチック類→破砕・選別→再資源化・最終処分   　　　　　　　　　　　　　　　　　　　　　　　　　　　　　　　　　　　　　　　　　　　　　　　廃油→焼却→最終処分　/  紙くず・木くず→破砕・選別→再資源化　　　　　　　　　　　　　　　　　　　　　　　　　　　　　　　　　　　　　　　　　　　　　金属くず→破砕→再資源化　/　ガラス・コンクリート・陶磁器くず→破砕→再資源化　　　　　　　　　　　　　　　　　　　　　　　　　　　　　　　　　　　　　　　　　　　　　　　　鉱さい→破砕→最終処分　　/がれき類→破砕→再資源化　　　　　　　　　　　　　　　　　　　　　　　　　　　　　　　　　　　　　　　　　　　　　　　　　　　　　　　　　　　混合廃棄物その他→破砕・選別→再資源化・最終処分　/廃アルカリ→焼却・中和処理→再資源化</t>
    <rPh sb="373" eb="374">
      <t>ハイ</t>
    </rPh>
    <rPh sb="379" eb="381">
      <t>ショウキャク</t>
    </rPh>
    <rPh sb="382" eb="386">
      <t>チュウワショリ</t>
    </rPh>
    <phoneticPr fontId="3"/>
  </si>
  <si>
    <t>令和   7 年   6 月   25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</si>
</sst>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62" zoomScaleNormal="115" zoomScaleSheetLayoutView="100"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453</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451</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447</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2254</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447</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16462</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223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450</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11</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67154.599999999991</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11</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60438.1</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67154.599999999991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66690.399999999994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60438.1</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60020.799999999996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12.6</v>
      </c>
      <c r="P27" s="700"/>
      <c r="Q27" s="700"/>
      <c r="R27" s="700"/>
      <c r="S27" s="49" t="s">
        <v>38</v>
      </c>
      <c r="T27" s="70"/>
      <c r="U27" s="70"/>
      <c r="X27" s="68" t="s">
        <v>39</v>
      </c>
      <c r="Y27" s="71"/>
      <c r="AG27" s="58"/>
      <c r="AH27" s="58"/>
      <c r="AI27" s="58"/>
      <c r="AJ27" s="58"/>
      <c r="AK27" s="742">
        <f>+AG18+O27</f>
        <v>12.6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86.1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95.800000000000011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85.8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86.1</v>
      </c>
      <c r="P27" s="700"/>
      <c r="Q27" s="700"/>
      <c r="R27" s="700"/>
      <c r="S27" s="49" t="s">
        <v>38</v>
      </c>
      <c r="T27" s="70"/>
      <c r="U27" s="70"/>
      <c r="X27" s="68" t="s">
        <v>39</v>
      </c>
      <c r="Y27" s="71"/>
      <c r="AG27" s="58"/>
      <c r="AH27" s="58"/>
      <c r="AI27" s="58"/>
      <c r="AJ27" s="58"/>
      <c r="AK27" s="742">
        <f>+AG18+O27</f>
        <v>86.1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85.8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95.800000000000011</v>
      </c>
      <c r="G29" s="712"/>
      <c r="H29" s="214" t="s">
        <v>198</v>
      </c>
      <c r="L29" s="709"/>
      <c r="O29" s="61"/>
      <c r="P29" s="148"/>
      <c r="Q29" s="56" t="s">
        <v>183</v>
      </c>
      <c r="R29" s="676" t="s">
        <v>33</v>
      </c>
      <c r="S29" s="692"/>
      <c r="T29" s="692"/>
      <c r="U29" s="693"/>
      <c r="V29" s="53"/>
      <c r="W29" s="72"/>
      <c r="X29" s="697" t="s">
        <v>315</v>
      </c>
      <c r="Y29" s="698"/>
      <c r="Z29" s="690">
        <v>0.3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86.1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6848.3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7609.4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6845.5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6848.3</v>
      </c>
      <c r="P27" s="700"/>
      <c r="Q27" s="700"/>
      <c r="R27" s="700"/>
      <c r="S27" s="49" t="s">
        <v>38</v>
      </c>
      <c r="T27" s="70"/>
      <c r="U27" s="70"/>
      <c r="X27" s="68" t="s">
        <v>39</v>
      </c>
      <c r="Y27" s="71"/>
      <c r="AG27" s="58"/>
      <c r="AH27" s="58"/>
      <c r="AI27" s="58"/>
      <c r="AJ27" s="58"/>
      <c r="AK27" s="742">
        <f>+AG18+O27</f>
        <v>6848.3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6845.5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7609.4</v>
      </c>
      <c r="G29" s="712"/>
      <c r="H29" s="214" t="s">
        <v>198</v>
      </c>
      <c r="L29" s="709"/>
      <c r="O29" s="61"/>
      <c r="P29" s="148"/>
      <c r="Q29" s="56" t="s">
        <v>183</v>
      </c>
      <c r="R29" s="676" t="s">
        <v>33</v>
      </c>
      <c r="S29" s="692"/>
      <c r="T29" s="692"/>
      <c r="U29" s="693"/>
      <c r="V29" s="53"/>
      <c r="W29" s="72"/>
      <c r="X29" s="697" t="s">
        <v>315</v>
      </c>
      <c r="Y29" s="698"/>
      <c r="Z29" s="690">
        <v>2.8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6848.3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7606.2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16946.199999999997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18829.2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16946.099999999999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16946.199999999997</v>
      </c>
      <c r="P27" s="700"/>
      <c r="Q27" s="700"/>
      <c r="R27" s="700"/>
      <c r="S27" s="49" t="s">
        <v>38</v>
      </c>
      <c r="T27" s="70"/>
      <c r="U27" s="70"/>
      <c r="X27" s="68" t="s">
        <v>39</v>
      </c>
      <c r="Y27" s="71"/>
      <c r="AG27" s="58"/>
      <c r="AH27" s="58"/>
      <c r="AI27" s="58"/>
      <c r="AJ27" s="58"/>
      <c r="AK27" s="742">
        <f>+AG18+O27</f>
        <v>16946.199999999997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16946.099999999999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18829.2</v>
      </c>
      <c r="G29" s="712"/>
      <c r="H29" s="214" t="s">
        <v>198</v>
      </c>
      <c r="L29" s="709"/>
      <c r="O29" s="61"/>
      <c r="P29" s="148"/>
      <c r="Q29" s="56" t="s">
        <v>183</v>
      </c>
      <c r="R29" s="676" t="s">
        <v>33</v>
      </c>
      <c r="S29" s="692"/>
      <c r="T29" s="692"/>
      <c r="U29" s="693"/>
      <c r="V29" s="53"/>
      <c r="W29" s="72"/>
      <c r="X29" s="697" t="s">
        <v>315</v>
      </c>
      <c r="Y29" s="698"/>
      <c r="Z29" s="690">
        <v>0.1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16946.199999999997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18829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東亜建設工業株式会社　横浜支店　</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1127.5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1252.8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1058.2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1127.5</v>
      </c>
      <c r="P27" s="700"/>
      <c r="Q27" s="700"/>
      <c r="R27" s="700"/>
      <c r="S27" s="49" t="s">
        <v>38</v>
      </c>
      <c r="T27" s="70"/>
      <c r="U27" s="70"/>
      <c r="X27" s="68" t="s">
        <v>39</v>
      </c>
      <c r="Y27" s="71"/>
      <c r="AG27" s="58"/>
      <c r="AH27" s="58"/>
      <c r="AI27" s="58"/>
      <c r="AJ27" s="58"/>
      <c r="AK27" s="742">
        <f>+AG18+O27</f>
        <v>1127.5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1058.2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1252.8</v>
      </c>
      <c r="G29" s="712"/>
      <c r="H29" s="214" t="s">
        <v>198</v>
      </c>
      <c r="L29" s="709"/>
      <c r="O29" s="61"/>
      <c r="P29" s="148"/>
      <c r="Q29" s="56" t="s">
        <v>183</v>
      </c>
      <c r="R29" s="676" t="s">
        <v>33</v>
      </c>
      <c r="S29" s="692"/>
      <c r="T29" s="692"/>
      <c r="U29" s="693"/>
      <c r="V29" s="53"/>
      <c r="W29" s="72"/>
      <c r="X29" s="697" t="s">
        <v>315</v>
      </c>
      <c r="Y29" s="698"/>
      <c r="Z29" s="690">
        <v>69.3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1127.5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1175.8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東亜建設工業株式会社　横浜支店　</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38558.399999999994</v>
      </c>
      <c r="I9" s="377">
        <f>IF(OR(ｳ.廃油!F24&gt;0,ｳ.廃油!F24&lt;0),ｳ.廃油!F24,IF(I$19&gt;0,"0",0))</f>
        <v>1.7</v>
      </c>
      <c r="J9" s="377">
        <f>IF(OR(ｴ.廃酸!$F24&gt;0,ｴ.廃酸!$F24&lt;0),ｴ.廃酸!F24,IF(J$19&gt;0,"0",0))</f>
        <v>0</v>
      </c>
      <c r="K9" s="377">
        <f>IF(OR(ｵ.廃ｱﾙｶﾘ!$F24&gt;0,ｵ.廃ｱﾙｶﾘ!$F24&lt;0),ｵ.廃ｱﾙｶﾘ!F24,IF(K$19&gt;0,"0",0))</f>
        <v>240.1</v>
      </c>
      <c r="L9" s="377">
        <f>IF(OR(ｶ.廃ﾌﾟﾗ類!F24&gt;0,ｶ.廃ﾌﾟﾗ類!F24&lt;0),ｶ.廃ﾌﾟﾗ類!F24,IF(L$19&gt;0,"0",0))</f>
        <v>241.2</v>
      </c>
      <c r="M9" s="377">
        <f>IF(OR(ｷ.紙くず!F24&gt;0,ｷ.紙くず!F24&lt;0),ｷ.紙くず!F24,IF(M$19&gt;0,"0",0))</f>
        <v>47.4</v>
      </c>
      <c r="N9" s="377">
        <f>IF(OR(ｸ.木くず!F24&gt;0,ｸ.木くず!F24&lt;0),ｸ.木くず!F24,IF(N$19&gt;0,"0",0))</f>
        <v>264.5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14.1</v>
      </c>
      <c r="T9" s="377">
        <f>IF(OR(ｾ.ｶﾞﾗｽ･ｺﾝｸﾘ･陶磁器くず!F24&gt;0,ｾ.ｶﾞﾗｽ･ｺﾝｸﾘ･陶磁器くず!F24&lt;0),ｾ.ｶﾞﾗｽ･ｺﾝｸﾘ･陶磁器くず!F24,IF(T$19&gt;0,"0",0))</f>
        <v>95.800000000000011</v>
      </c>
      <c r="U9" s="377">
        <f>IF(OR(ｿ.鉱さい!F24&gt;0,ｿ.鉱さい!F24&lt;0),ｿ.鉱さい!F24,IF(U$19&gt;0,"0",0))</f>
        <v>7609.4</v>
      </c>
      <c r="V9" s="377">
        <f>IF(OR(ﾀ.がれき類!F24&gt;0,ﾀ.がれき類!F24&lt;0),ﾀ.がれき類!F24,IF(V$19&gt;0,"0",0))</f>
        <v>18829.2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1252.8</v>
      </c>
      <c r="AA9" s="379">
        <f>IF(SUM(G9:Z9)&gt;0,SUM(G9:Z9),IF(AA$19&gt;0,"0",0))</f>
        <v>67154.599999999991</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t="str">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t="str">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t="str">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t="str">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38558.399999999994</v>
      </c>
      <c r="I14" s="383">
        <f>IF(OR(ｳ.廃油!F29&gt;0,ｳ.廃油!F29&lt;0),ｳ.廃油!F29,IF(I$19&gt;0,"0",0))</f>
        <v>1.7</v>
      </c>
      <c r="J14" s="383">
        <f>IF(OR(ｴ.廃酸!$F29&gt;0,ｴ.廃酸!$F29&lt;0),ｴ.廃酸!F29,IF(J$19&gt;0,"0",0))</f>
        <v>0</v>
      </c>
      <c r="K14" s="383">
        <f>IF(OR(ｵ.廃ｱﾙｶﾘ!$F29&gt;0,ｵ.廃ｱﾙｶﾘ!$F29&lt;0),ｵ.廃ｱﾙｶﾘ!F29,IF(K$19&gt;0,"0",0))</f>
        <v>240.1</v>
      </c>
      <c r="L14" s="383">
        <f>IF(OR(ｶ.廃ﾌﾟﾗ類!F29&gt;0,ｶ.廃ﾌﾟﾗ類!F29&lt;0),ｶ.廃ﾌﾟﾗ類!F29,IF(L$19&gt;0,"0",0))</f>
        <v>241.2</v>
      </c>
      <c r="M14" s="383">
        <f>IF(OR(ｷ.紙くず!F29&gt;0,ｷ.紙くず!F29&lt;0),ｷ.紙くず!F29,IF(M$19&gt;0,"0",0))</f>
        <v>47.4</v>
      </c>
      <c r="N14" s="383">
        <f>IF(OR(ｸ.木くず!F29&gt;0,ｸ.木くず!F29&lt;0),ｸ.木くず!F29,IF(N$19&gt;0,"0",0))</f>
        <v>264.5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14.1</v>
      </c>
      <c r="T14" s="383">
        <f>IF(OR(ｾ.ｶﾞﾗｽ･ｺﾝｸﾘ･陶磁器くず!F29&gt;0,ｾ.ｶﾞﾗｽ･ｺﾝｸﾘ･陶磁器くず!F29&lt;0),ｾ.ｶﾞﾗｽ･ｺﾝｸﾘ･陶磁器くず!F29,IF(T$19&gt;0,"0",0))</f>
        <v>95.800000000000011</v>
      </c>
      <c r="U14" s="383">
        <f>IF(OR(ｿ.鉱さい!F29&gt;0,ｿ.鉱さい!F29&lt;0),ｿ.鉱さい!F29,IF(U$19&gt;0,"0",0))</f>
        <v>7609.4</v>
      </c>
      <c r="V14" s="383">
        <f>IF(OR(ﾀ.がれき類!F29&gt;0,ﾀ.がれき類!F29&lt;0),ﾀ.がれき類!F29,IF(V$19&gt;0,"0",0))</f>
        <v>18829.2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1252.8</v>
      </c>
      <c r="AA14" s="385">
        <f t="shared" si="0"/>
        <v>67154.599999999991</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t="str">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t="str">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38208.199999999997</v>
      </c>
      <c r="I16" s="383">
        <f>IF(OR(ｳ.廃油!F31&gt;0,ｳ.廃油!F31&lt;0),ｳ.廃油!F31,IF(I$19&gt;0,"0",0))</f>
        <v>1.4</v>
      </c>
      <c r="J16" s="383">
        <f>IF(OR(ｴ.廃酸!$F31&gt;0,ｴ.廃酸!$F31&lt;0),ｴ.廃酸!F31,IF(J$19&gt;0,"0",0))</f>
        <v>0</v>
      </c>
      <c r="K16" s="383">
        <f>IF(OR(ｵ.廃ｱﾙｶﾘ!$F31&gt;0,ｵ.廃ｱﾙｶﾘ!$F31&lt;0),ｵ.廃ｱﾙｶﾘ!F31,IF(K$19&gt;0,"0",0))</f>
        <v>240.1</v>
      </c>
      <c r="L16" s="383">
        <f>IF(OR(ｶ.廃ﾌﾟﾗ類!F31&gt;0,ｶ.廃ﾌﾟﾗ類!F31&lt;0),ｶ.廃ﾌﾟﾗ類!F31,IF(L$19&gt;0,"0",0))</f>
        <v>218</v>
      </c>
      <c r="M16" s="383">
        <f>IF(OR(ｷ.紙くず!F31&gt;0,ｷ.紙くず!F31&lt;0),ｷ.紙くず!F31,IF(M$19&gt;0,"0",0))</f>
        <v>45.6</v>
      </c>
      <c r="N16" s="383">
        <f>IF(OR(ｸ.木くず!F31&gt;0,ｸ.木くず!F31&lt;0),ｸ.木くず!F31,IF(N$19&gt;0,"0",0))</f>
        <v>256.60000000000002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14.1</v>
      </c>
      <c r="T16" s="383">
        <f>IF(OR(ｾ.ｶﾞﾗｽ･ｺﾝｸﾘ･陶磁器くず!F31&gt;0,ｾ.ｶﾞﾗｽ･ｺﾝｸﾘ･陶磁器くず!F31&lt;0),ｾ.ｶﾞﾗｽ･ｺﾝｸﾘ･陶磁器くず!F31,IF(T$19&gt;0,"0",0))</f>
        <v>95.4</v>
      </c>
      <c r="U16" s="383">
        <f>IF(OR(ｿ.鉱さい!F31&gt;0,ｿ.鉱さい!F31&lt;0),ｿ.鉱さい!F31,IF(U$19&gt;0,"0",0))</f>
        <v>7606.2</v>
      </c>
      <c r="V16" s="383">
        <f>IF(OR(ﾀ.がれき類!F31&gt;0,ﾀ.がれき類!F31&lt;0),ﾀ.がれき類!F31,IF(V$19&gt;0,"0",0))</f>
        <v>18829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1175.8</v>
      </c>
      <c r="AA16" s="385">
        <f t="shared" si="0"/>
        <v>66690.399999999994</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t="str">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t="str">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34702.400000000001</v>
      </c>
      <c r="I19" s="389">
        <f t="shared" si="1"/>
        <v>1.4</v>
      </c>
      <c r="J19" s="389">
        <f t="shared" si="1"/>
        <v>0</v>
      </c>
      <c r="K19" s="389">
        <f t="shared" si="1"/>
        <v>216</v>
      </c>
      <c r="L19" s="389">
        <f t="shared" si="1"/>
        <v>217</v>
      </c>
      <c r="M19" s="389">
        <f t="shared" si="1"/>
        <v>42.6</v>
      </c>
      <c r="N19" s="389">
        <f t="shared" si="1"/>
        <v>238</v>
      </c>
      <c r="O19" s="389">
        <f t="shared" si="1"/>
        <v>0</v>
      </c>
      <c r="P19" s="389">
        <f t="shared" si="1"/>
        <v>0</v>
      </c>
      <c r="Q19" s="389">
        <f t="shared" si="1"/>
        <v>0</v>
      </c>
      <c r="R19" s="389">
        <f t="shared" si="1"/>
        <v>0</v>
      </c>
      <c r="S19" s="389">
        <f t="shared" si="1"/>
        <v>12.6</v>
      </c>
      <c r="T19" s="389">
        <f t="shared" si="1"/>
        <v>86.1</v>
      </c>
      <c r="U19" s="389">
        <f t="shared" si="1"/>
        <v>6848.3</v>
      </c>
      <c r="V19" s="389">
        <f t="shared" si="1"/>
        <v>16946.199999999997</v>
      </c>
      <c r="W19" s="389">
        <f t="shared" si="1"/>
        <v>0</v>
      </c>
      <c r="X19" s="389">
        <f t="shared" si="1"/>
        <v>0</v>
      </c>
      <c r="Y19" s="389">
        <f t="shared" si="1"/>
        <v>0</v>
      </c>
      <c r="Z19" s="390">
        <f t="shared" si="1"/>
        <v>1127.5</v>
      </c>
      <c r="AA19" s="391">
        <f t="shared" ref="AA19:AA25" si="2">SUM(G19:Z19)</f>
        <v>60438.1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34702.400000000001</v>
      </c>
      <c r="I37" s="424">
        <f t="shared" si="8"/>
        <v>1.4</v>
      </c>
      <c r="J37" s="424">
        <f t="shared" si="8"/>
        <v>0</v>
      </c>
      <c r="K37" s="424">
        <f t="shared" si="8"/>
        <v>216</v>
      </c>
      <c r="L37" s="424">
        <f t="shared" si="8"/>
        <v>217</v>
      </c>
      <c r="M37" s="424">
        <f t="shared" si="8"/>
        <v>42.6</v>
      </c>
      <c r="N37" s="424">
        <f t="shared" si="8"/>
        <v>238</v>
      </c>
      <c r="O37" s="424">
        <f t="shared" si="8"/>
        <v>0</v>
      </c>
      <c r="P37" s="424">
        <f t="shared" si="8"/>
        <v>0</v>
      </c>
      <c r="Q37" s="424">
        <f t="shared" si="8"/>
        <v>0</v>
      </c>
      <c r="R37" s="424">
        <f t="shared" si="8"/>
        <v>0</v>
      </c>
      <c r="S37" s="424">
        <f t="shared" si="8"/>
        <v>12.6</v>
      </c>
      <c r="T37" s="424">
        <f t="shared" si="8"/>
        <v>86.1</v>
      </c>
      <c r="U37" s="424">
        <f t="shared" si="8"/>
        <v>6848.3</v>
      </c>
      <c r="V37" s="424">
        <f t="shared" si="8"/>
        <v>16946.199999999997</v>
      </c>
      <c r="W37" s="424">
        <f t="shared" si="8"/>
        <v>0</v>
      </c>
      <c r="X37" s="424">
        <f t="shared" si="8"/>
        <v>0</v>
      </c>
      <c r="Y37" s="424">
        <f t="shared" si="8"/>
        <v>0</v>
      </c>
      <c r="Z37" s="425">
        <f t="shared" si="8"/>
        <v>1127.5</v>
      </c>
      <c r="AA37" s="426">
        <f t="shared" si="4"/>
        <v>60438.1</v>
      </c>
    </row>
    <row r="38" spans="2:27" ht="24" customHeight="1" x14ac:dyDescent="0.15">
      <c r="B38" s="170"/>
      <c r="C38" s="776"/>
      <c r="D38" s="227"/>
      <c r="E38" s="225" t="s">
        <v>319</v>
      </c>
      <c r="F38" s="443"/>
      <c r="G38" s="415">
        <f t="shared" ref="G38:Z38" si="9">SUM(G39:G41)</f>
        <v>0</v>
      </c>
      <c r="H38" s="415">
        <f t="shared" si="9"/>
        <v>34702.400000000001</v>
      </c>
      <c r="I38" s="415">
        <f t="shared" si="9"/>
        <v>1.4</v>
      </c>
      <c r="J38" s="415">
        <f t="shared" si="9"/>
        <v>0</v>
      </c>
      <c r="K38" s="415">
        <f t="shared" si="9"/>
        <v>216</v>
      </c>
      <c r="L38" s="415">
        <f t="shared" si="9"/>
        <v>217</v>
      </c>
      <c r="M38" s="415">
        <f t="shared" si="9"/>
        <v>42.6</v>
      </c>
      <c r="N38" s="415">
        <f t="shared" si="9"/>
        <v>238</v>
      </c>
      <c r="O38" s="415">
        <f t="shared" si="9"/>
        <v>0</v>
      </c>
      <c r="P38" s="415">
        <f t="shared" si="9"/>
        <v>0</v>
      </c>
      <c r="Q38" s="415">
        <f t="shared" si="9"/>
        <v>0</v>
      </c>
      <c r="R38" s="415">
        <f t="shared" si="9"/>
        <v>0</v>
      </c>
      <c r="S38" s="415">
        <f t="shared" si="9"/>
        <v>12.6</v>
      </c>
      <c r="T38" s="415">
        <f t="shared" si="9"/>
        <v>86.1</v>
      </c>
      <c r="U38" s="415">
        <f t="shared" si="9"/>
        <v>6848.3</v>
      </c>
      <c r="V38" s="415">
        <f t="shared" si="9"/>
        <v>16946.199999999997</v>
      </c>
      <c r="W38" s="415">
        <f t="shared" si="9"/>
        <v>0</v>
      </c>
      <c r="X38" s="415">
        <f t="shared" si="9"/>
        <v>0</v>
      </c>
      <c r="Y38" s="415">
        <f t="shared" si="9"/>
        <v>0</v>
      </c>
      <c r="Z38" s="416">
        <f t="shared" si="9"/>
        <v>1127.5</v>
      </c>
      <c r="AA38" s="417">
        <f t="shared" si="4"/>
        <v>60438.1</v>
      </c>
    </row>
    <row r="39" spans="2:27" ht="24" customHeight="1" x14ac:dyDescent="0.15">
      <c r="B39" s="170"/>
      <c r="C39" s="776"/>
      <c r="D39" s="228"/>
      <c r="E39" s="223"/>
      <c r="F39" s="221" t="s">
        <v>233</v>
      </c>
      <c r="G39" s="418">
        <f>+ｱ.燃え殻!$Z$28</f>
        <v>0</v>
      </c>
      <c r="H39" s="418">
        <f>+ｲ.汚泥!$Z$28</f>
        <v>34387.300000000003</v>
      </c>
      <c r="I39" s="418">
        <f>+ｳ.廃油!$Z$28</f>
        <v>1.2</v>
      </c>
      <c r="J39" s="418">
        <f>+ｴ.廃酸!$Z$28</f>
        <v>0</v>
      </c>
      <c r="K39" s="418">
        <f>+ｵ.廃ｱﾙｶﾘ!$Z$28</f>
        <v>216</v>
      </c>
      <c r="L39" s="418">
        <f>+ｶ.廃ﾌﾟﾗ類!$Z$28</f>
        <v>196.2</v>
      </c>
      <c r="M39" s="418">
        <f>+ｷ.紙くず!$Z$28</f>
        <v>41</v>
      </c>
      <c r="N39" s="418">
        <f>+ｸ.木くず!$Z$28</f>
        <v>230.9</v>
      </c>
      <c r="O39" s="418">
        <f>+ｹ.繊維くず!$Z$28</f>
        <v>0</v>
      </c>
      <c r="P39" s="418">
        <f>+ｺ.動植物性残さ!$Z$28</f>
        <v>0</v>
      </c>
      <c r="Q39" s="418">
        <f>+ｻ.動物系固形不要物!$Z$28</f>
        <v>0</v>
      </c>
      <c r="R39" s="418">
        <f>+ｼ.ｺﾞﾑくず!$Z$28</f>
        <v>0</v>
      </c>
      <c r="S39" s="418">
        <f>+ｽ.金属くず!$Z$28</f>
        <v>12.6</v>
      </c>
      <c r="T39" s="418">
        <f>+ｾ.ｶﾞﾗｽ･ｺﾝｸﾘ･陶磁器くず!$Z$28</f>
        <v>85.8</v>
      </c>
      <c r="U39" s="418">
        <f>+ｿ.鉱さい!$Z$28</f>
        <v>6845.5</v>
      </c>
      <c r="V39" s="418">
        <f>+ﾀ.がれき類!$Z$28</f>
        <v>16946.099999999999</v>
      </c>
      <c r="W39" s="418">
        <f>+ﾁ.動物のふん尿!$Z$28</f>
        <v>0</v>
      </c>
      <c r="X39" s="418">
        <f>+ﾂ.動物の死体!$Z$28</f>
        <v>0</v>
      </c>
      <c r="Y39" s="418">
        <f>+ﾃ.ばいじん!$Z$28</f>
        <v>0</v>
      </c>
      <c r="Z39" s="419">
        <f>+ﾄ.混合廃棄物その他!$Z$28</f>
        <v>1058.2</v>
      </c>
      <c r="AA39" s="420">
        <f t="shared" si="4"/>
        <v>60020.799999999996</v>
      </c>
    </row>
    <row r="40" spans="2:27" ht="24" customHeight="1" x14ac:dyDescent="0.15">
      <c r="B40" s="170"/>
      <c r="C40" s="776"/>
      <c r="D40" s="228"/>
      <c r="E40" s="223"/>
      <c r="F40" s="221" t="s">
        <v>318</v>
      </c>
      <c r="G40" s="418">
        <f>+ｱ.燃え殻!$Z$29</f>
        <v>0</v>
      </c>
      <c r="H40" s="418">
        <f>+ｲ.汚泥!$Z$29</f>
        <v>315.10000000000002</v>
      </c>
      <c r="I40" s="418">
        <f>+ｳ.廃油!$Z$29</f>
        <v>0.2</v>
      </c>
      <c r="J40" s="418">
        <f>+ｴ.廃酸!$Z$29</f>
        <v>0</v>
      </c>
      <c r="K40" s="418">
        <f>+ｵ.廃ｱﾙｶﾘ!$Z$29</f>
        <v>0</v>
      </c>
      <c r="L40" s="418">
        <f>+ｶ.廃ﾌﾟﾗ類!$Z$29</f>
        <v>20.8</v>
      </c>
      <c r="M40" s="418">
        <f>+ｷ.紙くず!$Z$29</f>
        <v>1.6</v>
      </c>
      <c r="N40" s="418">
        <f>+ｸ.木くず!$Z$29</f>
        <v>7.1</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0.3</v>
      </c>
      <c r="U40" s="418">
        <f>+ｿ.鉱さい!$Z$29</f>
        <v>2.8</v>
      </c>
      <c r="V40" s="418">
        <f>+ﾀ.がれき類!$Z$29</f>
        <v>0.1</v>
      </c>
      <c r="W40" s="418">
        <f>+ﾁ.動物のふん尿!$Z$29</f>
        <v>0</v>
      </c>
      <c r="X40" s="418">
        <f>+ﾂ.動物の死体!$Z$29</f>
        <v>0</v>
      </c>
      <c r="Y40" s="418">
        <f>+ﾃ.ばいじん!$Z$29</f>
        <v>0</v>
      </c>
      <c r="Z40" s="419">
        <f>+ﾄ.混合廃棄物その他!$Z$29</f>
        <v>69.3</v>
      </c>
      <c r="AA40" s="420">
        <f t="shared" si="4"/>
        <v>417.30000000000013</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34702.400000000001</v>
      </c>
      <c r="I43" s="427">
        <f>+ｳ.廃油!$AK$27</f>
        <v>1.4</v>
      </c>
      <c r="J43" s="427">
        <f>+ｴ.廃酸!$AK$27</f>
        <v>0</v>
      </c>
      <c r="K43" s="427">
        <f>+ｵ.廃ｱﾙｶﾘ!$AK$27</f>
        <v>216</v>
      </c>
      <c r="L43" s="427">
        <f>+ｶ.廃ﾌﾟﾗ類!$AK$27</f>
        <v>217</v>
      </c>
      <c r="M43" s="427">
        <f>+ｷ.紙くず!$AK$27</f>
        <v>42.6</v>
      </c>
      <c r="N43" s="427">
        <f>+ｸ.木くず!$AK$27</f>
        <v>238</v>
      </c>
      <c r="O43" s="427">
        <f>+ｹ.繊維くず!$AK$27</f>
        <v>0</v>
      </c>
      <c r="P43" s="427">
        <f>+ｺ.動植物性残さ!$AK$27</f>
        <v>0</v>
      </c>
      <c r="Q43" s="427">
        <f>+ｻ.動物系固形不要物!$AK$27</f>
        <v>0</v>
      </c>
      <c r="R43" s="427">
        <f>+ｼ.ｺﾞﾑくず!$AK$27</f>
        <v>0</v>
      </c>
      <c r="S43" s="427">
        <f>+ｽ.金属くず!$AK$27</f>
        <v>12.6</v>
      </c>
      <c r="T43" s="427">
        <f>+ｾ.ｶﾞﾗｽ･ｺﾝｸﾘ･陶磁器くず!$AK$27</f>
        <v>86.1</v>
      </c>
      <c r="U43" s="427">
        <f>+ｿ.鉱さい!$AK$27</f>
        <v>6848.3</v>
      </c>
      <c r="V43" s="427">
        <f>+ﾀ.がれき類!$AK$27</f>
        <v>16946.199999999997</v>
      </c>
      <c r="W43" s="427">
        <f>+ﾁ.動物のふん尿!$AK$27</f>
        <v>0</v>
      </c>
      <c r="X43" s="427">
        <f>+ﾂ.動物の死体!$AK$27</f>
        <v>0</v>
      </c>
      <c r="Y43" s="427">
        <f>+ﾃ.ばいじん!$AK$27</f>
        <v>0</v>
      </c>
      <c r="Z43" s="428">
        <f>+ﾄ.混合廃棄物その他!$AK$27</f>
        <v>1127.5</v>
      </c>
      <c r="AA43" s="429">
        <f t="shared" si="4"/>
        <v>60438.1</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34387.300000000003</v>
      </c>
      <c r="I45" s="433">
        <f>+ｳ.廃油!$AR$24</f>
        <v>1.2</v>
      </c>
      <c r="J45" s="433">
        <f>+ｴ.廃酸!$AR$24</f>
        <v>0</v>
      </c>
      <c r="K45" s="433">
        <f>+ｵ.廃ｱﾙｶﾘ!$AR$24</f>
        <v>216</v>
      </c>
      <c r="L45" s="433">
        <f>+ｶ.廃ﾌﾟﾗ類!$AR$24</f>
        <v>196.2</v>
      </c>
      <c r="M45" s="433">
        <f>+ｷ.紙くず!$AR$24</f>
        <v>41</v>
      </c>
      <c r="N45" s="433">
        <f>+ｸ.木くず!$AR$24</f>
        <v>230.9</v>
      </c>
      <c r="O45" s="433">
        <f>+ｹ.繊維くず!$AR$24</f>
        <v>0</v>
      </c>
      <c r="P45" s="433">
        <f>+ｺ.動植物性残さ!$AR$24</f>
        <v>0</v>
      </c>
      <c r="Q45" s="433">
        <f>+ｻ.動物系固形不要物!$AR$24</f>
        <v>0</v>
      </c>
      <c r="R45" s="433">
        <f>+ｼ.ｺﾞﾑくず!$AR$24</f>
        <v>0</v>
      </c>
      <c r="S45" s="433">
        <f>+ｽ.金属くず!$AR$24</f>
        <v>12.6</v>
      </c>
      <c r="T45" s="433">
        <f>+ｾ.ｶﾞﾗｽ･ｺﾝｸﾘ･陶磁器くず!$AR$24</f>
        <v>85.8</v>
      </c>
      <c r="U45" s="433">
        <f>+ｿ.鉱さい!$AR$24</f>
        <v>6845.5</v>
      </c>
      <c r="V45" s="433">
        <f>+ﾀ.がれき類!$AR$24</f>
        <v>16946.099999999999</v>
      </c>
      <c r="W45" s="433">
        <f>+ﾁ.動物のふん尿!$AR$24</f>
        <v>0</v>
      </c>
      <c r="X45" s="433">
        <f>+ﾂ.動物の死体!$AR$24</f>
        <v>0</v>
      </c>
      <c r="Y45" s="433">
        <f>+ﾃ.ばいじん!$AR$24</f>
        <v>0</v>
      </c>
      <c r="Z45" s="434">
        <f>+ﾄ.混合廃棄物その他!$AR$24</f>
        <v>1058.2</v>
      </c>
      <c r="AA45" s="435">
        <f t="shared" si="4"/>
        <v>60020.799999999996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73260.799999999988</v>
      </c>
      <c r="I55" s="480">
        <f t="shared" si="10"/>
        <v>3.0999999999999996</v>
      </c>
      <c r="J55" s="480">
        <f t="shared" si="10"/>
        <v>0</v>
      </c>
      <c r="K55" s="480">
        <f t="shared" si="10"/>
        <v>456.1</v>
      </c>
      <c r="L55" s="480">
        <f t="shared" si="10"/>
        <v>458.2</v>
      </c>
      <c r="M55" s="480">
        <f t="shared" si="10"/>
        <v>90</v>
      </c>
      <c r="N55" s="480">
        <f t="shared" si="10"/>
        <v>502.5</v>
      </c>
      <c r="O55" s="480">
        <f t="shared" si="10"/>
        <v>0</v>
      </c>
      <c r="P55" s="480">
        <f t="shared" si="10"/>
        <v>0</v>
      </c>
      <c r="Q55" s="480">
        <f t="shared" si="10"/>
        <v>0</v>
      </c>
      <c r="R55" s="480">
        <f t="shared" si="10"/>
        <v>0</v>
      </c>
      <c r="S55" s="480">
        <f t="shared" si="10"/>
        <v>26.7</v>
      </c>
      <c r="T55" s="480">
        <f t="shared" si="10"/>
        <v>181.9</v>
      </c>
      <c r="U55" s="480">
        <f t="shared" si="10"/>
        <v>14457.7</v>
      </c>
      <c r="V55" s="480">
        <f t="shared" si="10"/>
        <v>35775.399999999994</v>
      </c>
      <c r="W55" s="480">
        <f t="shared" si="10"/>
        <v>0</v>
      </c>
      <c r="X55" s="480">
        <f t="shared" si="10"/>
        <v>0</v>
      </c>
      <c r="Y55" s="480">
        <f t="shared" si="10"/>
        <v>0</v>
      </c>
      <c r="Z55" s="480">
        <f t="shared" si="10"/>
        <v>2380.3000000000002</v>
      </c>
      <c r="AA55" s="481">
        <f>+AA9+AA19+AA20</f>
        <v>127592.69999999998</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25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神奈川県横浜市中区太田町1-15
関内東亜ビル</v>
      </c>
      <c r="M16" s="851"/>
      <c r="N16" s="851"/>
      <c r="O16" s="851"/>
      <c r="P16" s="851"/>
      <c r="Q16" s="851"/>
      <c r="R16" s="851"/>
      <c r="S16" s="851"/>
      <c r="T16" s="851"/>
      <c r="U16" s="282"/>
    </row>
    <row r="17" spans="1:21" ht="26.25" customHeight="1" x14ac:dyDescent="0.15">
      <c r="C17" s="86"/>
      <c r="I17" s="25"/>
      <c r="J17" s="25" t="s">
        <v>7</v>
      </c>
      <c r="K17" s="25"/>
      <c r="L17" s="851" t="str">
        <f>+表紙!L41</f>
        <v>東亜建設工業株式会社横浜支店
執行役員支店長　堀越　研司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045-664-3905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東亜建設工業株式会社　横浜支店　</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2254</v>
      </c>
      <c r="Q25" s="823"/>
      <c r="R25" s="823"/>
      <c r="S25" s="823"/>
      <c r="T25" s="823"/>
      <c r="U25" s="824"/>
    </row>
    <row r="26" spans="1:21" ht="26.25" customHeight="1" x14ac:dyDescent="0.15">
      <c r="C26" s="570" t="s">
        <v>11</v>
      </c>
      <c r="D26" s="571"/>
      <c r="E26" s="572"/>
      <c r="F26" s="838" t="str">
        <f>+表紙!F50</f>
        <v>神奈川県横浜市中区太田町1-15　関内東亜ビル</v>
      </c>
      <c r="G26" s="839"/>
      <c r="H26" s="839"/>
      <c r="I26" s="839"/>
      <c r="J26" s="839"/>
      <c r="K26" s="839"/>
      <c r="L26" s="839"/>
      <c r="M26" s="839"/>
      <c r="N26" s="341" t="s">
        <v>172</v>
      </c>
      <c r="O26"/>
      <c r="P26"/>
      <c r="Q26" s="833" t="str">
        <f>IF(+表紙!Q50="","",+表紙!Q50)</f>
        <v>045-664-3905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16462</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223</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11</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67154.599999999991</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11</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60438.1</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67154.599999999991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66690.399999999994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60438.1</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60020.799999999996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34702.400000000001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38558.399999999994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34387.300000000003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34702.400000000001</v>
      </c>
      <c r="P27" s="700"/>
      <c r="Q27" s="700"/>
      <c r="R27" s="700"/>
      <c r="S27" s="49" t="s">
        <v>38</v>
      </c>
      <c r="T27" s="70"/>
      <c r="U27" s="70"/>
      <c r="X27" s="68" t="s">
        <v>39</v>
      </c>
      <c r="Y27" s="71"/>
      <c r="AG27" s="58"/>
      <c r="AH27" s="58"/>
      <c r="AI27" s="58"/>
      <c r="AJ27" s="58"/>
      <c r="AK27" s="742">
        <f>+AG18+O27</f>
        <v>34702.400000000001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34387.300000000003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38558.399999999994</v>
      </c>
      <c r="G29" s="712"/>
      <c r="H29" s="214" t="s">
        <v>198</v>
      </c>
      <c r="L29" s="709"/>
      <c r="O29" s="61"/>
      <c r="P29" s="148"/>
      <c r="Q29" s="56" t="s">
        <v>183</v>
      </c>
      <c r="R29" s="676" t="s">
        <v>33</v>
      </c>
      <c r="S29" s="692"/>
      <c r="T29" s="692"/>
      <c r="U29" s="693"/>
      <c r="V29" s="53"/>
      <c r="W29" s="72"/>
      <c r="X29" s="697" t="s">
        <v>315</v>
      </c>
      <c r="Y29" s="698"/>
      <c r="Z29" s="690">
        <v>315.10000000000002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34702.400000000001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38208.199999999997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1"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1.4</v>
      </c>
      <c r="P27" s="700"/>
      <c r="Q27" s="700"/>
      <c r="R27" s="700"/>
      <c r="S27" s="49" t="s">
        <v>38</v>
      </c>
      <c r="T27" s="70"/>
      <c r="U27" s="70"/>
      <c r="X27" s="68" t="s">
        <v>39</v>
      </c>
      <c r="Y27" s="71"/>
      <c r="AG27" s="58"/>
      <c r="AH27" s="58"/>
      <c r="AI27" s="58"/>
      <c r="AJ27" s="58"/>
      <c r="AK27" s="742">
        <f>+AG18+O27</f>
        <v>1.4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v>
      </c>
      <c r="G29" s="712"/>
      <c r="H29" s="214" t="s">
        <v>198</v>
      </c>
      <c r="L29" s="709"/>
      <c r="O29" s="61"/>
      <c r="P29" s="148"/>
      <c r="Q29" s="56" t="s">
        <v>183</v>
      </c>
      <c r="R29" s="676" t="s">
        <v>33</v>
      </c>
      <c r="S29" s="692"/>
      <c r="T29" s="692"/>
      <c r="U29" s="693"/>
      <c r="V29" s="53"/>
      <c r="W29" s="72"/>
      <c r="X29" s="697" t="s">
        <v>315</v>
      </c>
      <c r="Y29" s="698"/>
      <c r="Z29" s="690">
        <v>0.2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240.1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216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216</v>
      </c>
      <c r="P27" s="700"/>
      <c r="Q27" s="700"/>
      <c r="R27" s="700"/>
      <c r="S27" s="49" t="s">
        <v>38</v>
      </c>
      <c r="T27" s="70"/>
      <c r="U27" s="70"/>
      <c r="X27" s="68" t="s">
        <v>39</v>
      </c>
      <c r="Y27" s="71"/>
      <c r="AG27" s="58"/>
      <c r="AH27" s="58"/>
      <c r="AI27" s="58"/>
      <c r="AJ27" s="58"/>
      <c r="AK27" s="742">
        <f>+AG18+O27</f>
        <v>216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216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216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240.1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217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241.2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196.2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217</v>
      </c>
      <c r="P27" s="700"/>
      <c r="Q27" s="700"/>
      <c r="R27" s="700"/>
      <c r="S27" s="49" t="s">
        <v>38</v>
      </c>
      <c r="T27" s="70"/>
      <c r="U27" s="70"/>
      <c r="X27" s="68" t="s">
        <v>39</v>
      </c>
      <c r="Y27" s="71"/>
      <c r="AG27" s="58"/>
      <c r="AH27" s="58"/>
      <c r="AI27" s="58"/>
      <c r="AJ27" s="58"/>
      <c r="AK27" s="742">
        <f>+AG18+O27</f>
        <v>217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196.2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241.2</v>
      </c>
      <c r="G29" s="712"/>
      <c r="H29" s="214" t="s">
        <v>198</v>
      </c>
      <c r="L29" s="709"/>
      <c r="O29" s="61"/>
      <c r="P29" s="148"/>
      <c r="Q29" s="56" t="s">
        <v>183</v>
      </c>
      <c r="R29" s="676" t="s">
        <v>33</v>
      </c>
      <c r="S29" s="692"/>
      <c r="T29" s="692"/>
      <c r="U29" s="693"/>
      <c r="V29" s="53"/>
      <c r="W29" s="72"/>
      <c r="X29" s="697" t="s">
        <v>315</v>
      </c>
      <c r="Y29" s="698"/>
      <c r="Z29" s="690">
        <v>20.8</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217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9"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42.6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47.4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42.6</v>
      </c>
      <c r="P27" s="700"/>
      <c r="Q27" s="700"/>
      <c r="R27" s="700"/>
      <c r="S27" s="49" t="s">
        <v>38</v>
      </c>
      <c r="T27" s="70"/>
      <c r="U27" s="70"/>
      <c r="X27" s="68" t="s">
        <v>39</v>
      </c>
      <c r="Y27" s="71"/>
      <c r="AG27" s="58"/>
      <c r="AH27" s="58"/>
      <c r="AI27" s="58"/>
      <c r="AJ27" s="58"/>
      <c r="AK27" s="742">
        <f>+AG18+O27</f>
        <v>42.6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47.4</v>
      </c>
      <c r="G29" s="712"/>
      <c r="H29" s="214" t="s">
        <v>198</v>
      </c>
      <c r="L29" s="709"/>
      <c r="O29" s="61"/>
      <c r="P29" s="148"/>
      <c r="Q29" s="56" t="s">
        <v>183</v>
      </c>
      <c r="R29" s="676" t="s">
        <v>33</v>
      </c>
      <c r="S29" s="692"/>
      <c r="T29" s="692"/>
      <c r="U29" s="693"/>
      <c r="V29" s="53"/>
      <c r="W29" s="72"/>
      <c r="X29" s="697" t="s">
        <v>315</v>
      </c>
      <c r="Y29" s="698"/>
      <c r="Z29" s="690">
        <v>1.6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42.6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45.6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2"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東亜建設工業株式会社　横浜支店　</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238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230.9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238</v>
      </c>
      <c r="P27" s="700"/>
      <c r="Q27" s="700"/>
      <c r="R27" s="700"/>
      <c r="S27" s="49" t="s">
        <v>38</v>
      </c>
      <c r="T27" s="70"/>
      <c r="U27" s="70"/>
      <c r="X27" s="68" t="s">
        <v>39</v>
      </c>
      <c r="Y27" s="71"/>
      <c r="AG27" s="58"/>
      <c r="AH27" s="58"/>
      <c r="AI27" s="58"/>
      <c r="AJ27" s="58"/>
      <c r="AK27" s="742">
        <f>+AG18+O27</f>
        <v>238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230.9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264.5</v>
      </c>
      <c r="G29" s="712"/>
      <c r="H29" s="214" t="s">
        <v>198</v>
      </c>
      <c r="L29" s="709"/>
      <c r="O29" s="61"/>
      <c r="P29" s="148"/>
      <c r="Q29" s="56" t="s">
        <v>183</v>
      </c>
      <c r="R29" s="676" t="s">
        <v>33</v>
      </c>
      <c r="S29" s="692"/>
      <c r="T29" s="692"/>
      <c r="U29" s="693"/>
      <c r="V29" s="53"/>
      <c r="W29" s="72"/>
      <c r="X29" s="697" t="s">
        <v>315</v>
      </c>
      <c r="Y29" s="698"/>
      <c r="Z29" s="690">
        <v>7.1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238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256.60000000000002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2025-06-25T02:53:40Z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