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86C0C42D-C157-443F-8E7A-036E5F5CCAF9}" xr6:coauthVersionLast="47" xr6:coauthVersionMax="47" xr10:uidLastSave="{00000000-0000-0000-0000-000000000000}"/>
  <bookViews>
    <workbookView xWindow="-108" yWindow="-108" windowWidth="23256" windowHeight="12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1"/>
  <c r="S60" i="94" s="1"/>
  <c r="AL31" i="79"/>
  <c r="R60" i="94" s="1"/>
  <c r="AL31" i="89"/>
  <c r="Q60" i="94" s="1"/>
  <c r="AL31" i="88"/>
  <c r="P60" i="94" s="1"/>
  <c r="AL31" i="87"/>
  <c r="O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W49" i="94"/>
  <c r="F12" i="89"/>
  <c r="H24" i="89" s="1"/>
  <c r="Y18" i="91"/>
  <c r="P16" i="91" s="1"/>
  <c r="X58" i="94" s="1"/>
  <c r="H31" i="87" l="1"/>
  <c r="M49" i="94"/>
  <c r="N49" i="94"/>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AS32" i="92" l="1"/>
  <c r="Z62" i="94" s="1"/>
  <c r="AL31" i="92"/>
  <c r="Z60" i="94" s="1"/>
  <c r="V47" i="94"/>
  <c r="AL31" i="80"/>
  <c r="V60" i="94" s="1"/>
  <c r="H29" i="80"/>
  <c r="H29" i="84"/>
  <c r="AL31" i="84"/>
  <c r="T60" i="94" s="1"/>
  <c r="AS32" i="85"/>
  <c r="M62" i="94" s="1"/>
  <c r="AL31" i="85"/>
  <c r="M60" i="94" s="1"/>
  <c r="AL31" i="86"/>
  <c r="N60" i="94" s="1"/>
  <c r="AS32" i="86"/>
  <c r="N62"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<sst xmlns="http://schemas.openxmlformats.org/spreadsheetml/2006/main" count="3304" uniqueCount="472">
  <si>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</si>
  <si>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</si>
  <si>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</si>
  <si>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</si>
  <si>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</si>
  <si>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</si>
  <si>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</si>
  <si>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</si>
  <si>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</si>
  <si>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</si>
  <si>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</si>
  <si>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</si>
  <si>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</si>
  <si>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</si>
  <si>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</si>
  <si>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</si>
  <si>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</si>
  <si>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</si>
  <si>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</si>
  <si>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</si>
  <si>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</si>
  <si>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</si>
  <si>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</si>
  <si>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</si>
  <si>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</si>
  <si>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</si>
  <si>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</si>
  <si>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</si>
  <si>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</si>
  <si>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</si>
  <si>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</si>
  <si>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</si>
  <si>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</si>
  <si>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</si>
  <si>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</si>
  <si>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</si>
  <si>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</si>
  <si>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</si>
  <si>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</si>
  <si>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</si>
  <si>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</si>
  <si>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</si>
  <si>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</si>
  <si>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</si>
  <si>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</si>
  <si>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</si>
  <si>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</si>
  <si>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</si>
  <si>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</si>
  <si>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</si>
  <si>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</si>
  <si>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</si>
  <si>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</si>
  <si>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</si>
  <si>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</si>
  <si>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</si>
  <si>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</si>
  <si>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</si>
  <si>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</si>
  <si>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</si>
  <si>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</si>
  <si>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</si>
  <si>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</si>
  <si>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</si>
  <si>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</si>
  <si>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</si>
  <si>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</si>
  <si>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</si>
  <si>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</si>
  <si>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</si>
  <si>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</si>
  <si>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</si>
  <si>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</si>
  <si>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</si>
  <si>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</si>
  <si>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</si>
  <si>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</si>
  <si>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</si>
  <si>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</si>
  <si>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</si>
  <si>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</si>
  <si>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</si>
  <si>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</si>
  <si>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</si>
  <si>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</si>
  <si>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</si>
  <si>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</si>
  <si>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</si>
  <si>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</si>
  <si>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</si>
  <si>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</si>
  <si>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</si>
  <si>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</si>
  <si>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</si>
  <si>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</si>
  <si>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</si>
  <si>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</si>
  <si>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</si>
  <si>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</si>
  <si>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</si>
  <si>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</si>
  <si>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</si>
  <si>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</si>
  <si>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</si>
  <si>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</si>
  <si>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</si>
  <si>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</si>
  <si>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</si>
  <si>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</si>
  <si>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</si>
  <si>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</si>
  <si>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</si>
  <si>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</si>
  <si>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</si>
  <si>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</si>
  <si>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</si>
  <si>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</si>
  <si>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</si>
  <si>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</si>
  <si>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</si>
  <si>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</si>
  <si>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</si>
  <si>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</si>
  <si>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</si>
  <si>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</si>
  <si>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</si>
  <si>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</si>
  <si>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</si>
  <si>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</si>
  <si>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</si>
  <si>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</si>
  <si>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</si>
  <si>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</si>
  <si>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</si>
  <si>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</si>
  <si>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</si>
  <si>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</si>
  <si>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</si>
  <si>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</si>
  <si>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</si>
  <si>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</si>
  <si>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</si>
  <si>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</si>
  <si>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</si>
  <si>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</si>
  <si>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</si>
  <si>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</si>
  <si>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</si>
  <si>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</si>
  <si>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</si>
  <si>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</si>
  <si>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</si>
  <si>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</si>
  <si>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</si>
  <si>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</si>
  <si>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</si>
  <si>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</si>
  <si>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</si>
  <si>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</si>
  <si>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</si>
  <si>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</si>
  <si>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</si>
  <si>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</si>
  <si>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</si>
  <si>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</si>
  <si>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</si>
  <si>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</si>
  <si>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</si>
  <si>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</si>
  <si>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</si>
  <si>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</si>
  <si>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</si>
  <si>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</si>
  <si>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</si>
  <si>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</si>
  <si>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</si>
  <si>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</si>
  <si>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</si>
  <si>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</si>
  <si>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</si>
  <si>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</si>
  <si>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</si>
  <si>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</si>
  <si>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</si>
  <si>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</si>
  <si>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</si>
  <si>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</si>
  <si>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</si>
  <si>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</si>
  <si>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</si>
  <si>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</si>
  <si>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</si>
  <si>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</si>
  <si>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</si>
  <si>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</si>
  <si>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</si>
  <si>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</si>
  <si>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</si>
  <si>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</si>
  <si>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</si>
  <si>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</si>
  <si>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</si>
  <si>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</si>
  <si>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</si>
  <si>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</si>
  <si>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</si>
  <si>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</si>
  <si>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</si>
  <si>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</si>
  <si>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</si>
  <si>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</si>
  <si>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</si>
  <si>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</si>
  <si>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</si>
  <si>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</si>
  <si>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</si>
  <si>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</si>
  <si>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</si>
  <si>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</si>
  <si>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</si>
  <si>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</si>
  <si>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</si>
  <si>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</si>
  <si>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</si>
  <si>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</si>
  <si>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</si>
  <si>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</si>
  <si>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</si>
  <si>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</si>
  <si>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</si>
  <si>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</si>
  <si>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</si>
  <si>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</si>
  <si>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</si>
  <si>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</si>
  <si>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</si>
  <si>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</si>
  <si>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</si>
  <si>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</si>
  <si>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</si>
  <si>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</si>
  <si>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</si>
  <si>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</si>
  <si>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</si>
  <si>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</si>
  <si>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</si>
  <si>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</si>
  <si>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</si>
  <si>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</si>
  <si>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</si>
  <si>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</si>
  <si>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</si>
  <si>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</si>
  <si>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</si>
  <si>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</si>
  <si>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</si>
  <si>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</si>
  <si>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</si>
  <si>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</si>
  <si>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</si>
  <si>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</si>
  <si>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</si>
  <si>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</si>
  <si>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</si>
  <si>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</si>
  <si>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</si>
  <si>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</si>
  <si>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</si>
  <si>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</si>
  <si>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</si>
  <si>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</si>
  <si>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</si>
  <si>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</si>
  <si>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</si>
  <si>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</si>
  <si>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</si>
  <si>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</si>
  <si>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</si>
  <si>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</si>
  <si>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</si>
  <si>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</si>
  <si>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</si>
  <si>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</si>
  <si>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</si>
  <si>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</si>
  <si>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</si>
  <si>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</si>
  <si>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</si>
  <si>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</si>
  <si>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</si>
  <si>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</si>
  <si>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</si>
  <si>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</si>
  <si>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</si>
  <si>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</si>
  <si>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</si>
  <si>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</si>
  <si>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</si>
  <si>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</si>
  <si>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</si>
  <si>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</si>
  <si>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</si>
  <si>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</si>
  <si>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</si>
  <si>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</si>
  <si>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</si>
  <si>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</si>
  <si>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</si>
  <si>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</si>
  <si>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</si>
  <si>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</si>
  <si>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</si>
  <si>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</si>
  <si>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</si>
  <si>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</si>
  <si>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</si>
  <si>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</si>
  <si>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</si>
  <si>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</si>
  <si>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</si>
  <si>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</si>
  <si>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</si>
  <si>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</si>
  <si>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</si>
  <si>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</si>
  <si>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</si>
  <si>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</si>
  <si>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</si>
  <si>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</si>
  <si>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</si>
  <si>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</si>
  <si>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</si>
  <si>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</si>
  <si>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</si>
  <si>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</si>
  <si>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</si>
  <si>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</si>
  <si>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</si>
  <si>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</si>
  <si>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</si>
  <si>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</si>
  <si>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</si>
  <si>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</si>
  <si>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</si>
  <si>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</si>
  <si>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</si>
  <si>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</si>
  <si>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</si>
  <si>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</si>
  <si>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</si>
  <si>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</si>
  <si>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</si>
  <si>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</si>
  <si>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</si>
  <si>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</si>
  <si>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</si>
  <si>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</si>
  <si>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</si>
  <si>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</si>
  <si>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</si>
  <si>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</si>
  <si>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</si>
  <si>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</si>
  <si>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</si>
  <si>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</si>
  <si>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</si>
  <si>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</si>
  <si>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</si>
  <si>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</si>
  <si>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</si>
  <si>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</si>
  <si>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</si>
  <si>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</si>
  <si>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</si>
  <si>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</si>
  <si>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</si>
  <si>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</si>
  <si>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</si>
  <si>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</si>
  <si>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</si>
  <si>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</si>
  <si>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</si>
  <si>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</si>
  <si>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</si>
  <si>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</si>
  <si>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</si>
  <si>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</si>
  <si>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</si>
  <si>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</si>
  <si>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</si>
  <si>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</si>
  <si>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</si>
  <si>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</si>
  <si>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</si>
  <si>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</si>
  <si>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</si>
  <si>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</si>
  <si>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</si>
  <si>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</si>
  <si>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</si>
  <si>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</si>
  <si>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</si>
  <si>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</si>
  <si>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</si>
  <si>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</si>
  <si>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</si>
  <si>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</si>
  <si>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</si>
  <si>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</si>
  <si>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</si>
  <si>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</si>
  <si>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</si>
  <si>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</si>
  <si>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</si>
  <si>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</si>
  <si>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</si>
  <si>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</si>
  <si>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</si>
  <si>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</si>
  <si>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</si>
  <si>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</si>
  <si>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</si>
  <si>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</si>
  <si>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</si>
  <si>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</si>
  <si>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</si>
  <si>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</si>
  <si>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</si>
  <si>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</si>
  <si>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</si>
  <si>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</si>
  <si>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</si>
  <si>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</si>
  <si>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</si>
  <si>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</si>
  <si>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</si>
  <si>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</si>
  <si>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</si>
  <si>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</si>
  <si>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</si>
  <si>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</si>
  <si>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</si>
  <si>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</si>
  <si>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</si>
  <si>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</si>
  <si>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</si>
  <si>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</si>
  <si>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</si>
  <si>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</si>
  <si>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</si>
  <si>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</si>
  <si>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</si>
  <si>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</si>
  <si>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</si>
  <si>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</si>
  <si>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</si>
  <si>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</si>
  <si>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</si>
  <si>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</si>
  <si>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</si>
  <si>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</si>
  <si>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</si>
  <si>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</si>
  <si>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令和７年 ６月 ２７   日</t>
    <phoneticPr fontId="3"/>
  </si>
  <si>
    <t>神奈川県横浜市中区長者町6-96-2</t>
  </si>
  <si>
    <t>大成建設株式会社　　　 横浜支店
 執行役員支店長　　　　  島　伸一</t>
  </si>
  <si>
    <t>大成建設株式会社　横浜支店</t>
  </si>
  <si>
    <t>045-232-5809</t>
  </si>
  <si>
    <t>横浜市長</t>
  </si>
  <si>
    <t>06　総合工事業</t>
  </si>
  <si>
    <t>○</t>
  </si>
  <si>
    <t>045-232-5809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</si>
</sst>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44" zoomScaleNormal="100" zoomScaleSheetLayoutView="100" workbookViewId="0">
      <selection activeCell="M50" sqref="M50:N50"/>
    </sheetView>
  </sheetViews>
  <sheetFormatPr defaultColWidth="9" defaultRowHeight="12"/>
  <cols>
    <col min="1" max="1" width="1" style="26" customWidth="1"/>
    <col min="2" max="2" width="3.33203125" style="26" customWidth="1"/>
    <col min="3" max="3" width="3.33203125" style="25" customWidth="1"/>
    <col min="4" max="4" width="3.88671875" style="25" customWidth="1"/>
    <col min="5" max="5" width="9.6640625" style="25" customWidth="1"/>
    <col min="6" max="6" width="2.77734375" style="25" customWidth="1"/>
    <col min="7" max="7" width="6.77734375" style="25" customWidth="1"/>
    <col min="8" max="8" width="13.77734375" style="25" customWidth="1"/>
    <col min="9" max="9" width="5.77734375" style="25" customWidth="1"/>
    <col min="10" max="10" width="3.77734375" style="25" customWidth="1"/>
    <col min="11" max="11" width="10.77734375" style="25" customWidth="1"/>
    <col min="12" max="12" width="6.77734375" style="25" customWidth="1"/>
    <col min="13" max="13" width="7.77734375" style="25" customWidth="1"/>
    <col min="14" max="14" width="6.77734375" style="25" customWidth="1"/>
    <col min="15" max="15" width="7.77734375" style="25" customWidth="1"/>
    <col min="16" max="16" width="2.21875" style="25" customWidth="1"/>
    <col min="17" max="17" width="9" style="25"/>
    <col min="18" max="18" width="9" style="48"/>
    <col min="19" max="19" width="10.77734375" style="48" customWidth="1"/>
    <col min="20" max="20" width="9" style="48"/>
    <col min="21" max="21" width="13.33203125" style="48" customWidth="1"/>
    <col min="22" max="27" width="9" style="48"/>
    <col min="28" max="28" width="33.77734375" style="48" customWidth="1"/>
    <col min="29" max="48" width="9" style="48"/>
    <col min="49" max="16384" width="9" style="25"/>
  </cols>
  <sheetData>
    <row r="2" spans="1:54" ht="13.2">
      <c r="C2" s="24" t="s">
        <v>50</v>
      </c>
    </row>
    <row r="3" spans="1:54" ht="13.2">
      <c r="C3" s="24" t="s">
        <v>159</v>
      </c>
    </row>
    <row r="4" spans="1:54" s="83" customFormat="1" ht="13.2">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2">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2">
      <c r="C6" s="24"/>
    </row>
    <row r="7" spans="1:54" ht="13.2">
      <c r="C7" s="24" t="s">
        <v>2</v>
      </c>
      <c r="Q7" s="24"/>
    </row>
    <row r="8" spans="1:54" s="345" customFormat="1" ht="13.2">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2">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2">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2">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2">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2">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2">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2">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2">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2">
      <c r="C19" s="24" t="s">
        <v>3</v>
      </c>
      <c r="Q19" s="24"/>
      <c r="R19" s="99"/>
      <c r="S19" s="100"/>
    </row>
    <row r="20" spans="1:54" ht="13.2">
      <c r="C20" s="619"/>
      <c r="D20" s="620"/>
      <c r="E20" s="24" t="s">
        <v>49</v>
      </c>
      <c r="Q20" s="24"/>
      <c r="R20" s="100"/>
      <c r="S20" s="100"/>
    </row>
    <row r="21" spans="1:54" ht="13.2">
      <c r="C21" s="623" t="s">
        <v>354</v>
      </c>
      <c r="D21" s="624"/>
      <c r="E21" s="24" t="s">
        <v>344</v>
      </c>
      <c r="Q21" s="24"/>
      <c r="R21" s="100"/>
      <c r="S21" s="100"/>
    </row>
    <row r="22" spans="1:54" ht="13.2">
      <c r="C22" s="642" t="s">
        <v>355</v>
      </c>
      <c r="D22" s="643"/>
      <c r="E22" s="24" t="s">
        <v>1</v>
      </c>
      <c r="Q22" s="24"/>
      <c r="R22" s="100"/>
      <c r="S22" s="100"/>
    </row>
    <row r="23" spans="1:54" ht="13.2">
      <c r="C23" s="644" t="s">
        <v>356</v>
      </c>
      <c r="D23" s="645"/>
      <c r="E23" s="24" t="s">
        <v>46</v>
      </c>
      <c r="Q23" s="24"/>
      <c r="R23" s="99"/>
      <c r="S23" s="100"/>
    </row>
    <row r="24" spans="1:54" ht="13.2">
      <c r="C24" s="646" t="s">
        <v>357</v>
      </c>
      <c r="D24" s="647"/>
      <c r="E24" s="350" t="s">
        <v>346</v>
      </c>
      <c r="Q24" s="24"/>
      <c r="R24" s="99"/>
      <c r="S24" s="100"/>
    </row>
    <row r="25" spans="1:54" ht="13.2">
      <c r="E25" s="350" t="s">
        <v>351</v>
      </c>
      <c r="Q25" s="24"/>
      <c r="R25" s="99"/>
      <c r="S25" s="100"/>
    </row>
    <row r="26" spans="1:54" ht="13.8" thickBot="1">
      <c r="C26" s="27"/>
      <c r="D26" s="27"/>
      <c r="E26" s="464"/>
      <c r="F26" s="27"/>
      <c r="G26" s="27"/>
      <c r="H26" s="27"/>
      <c r="O26" s="110" t="s">
        <v>158</v>
      </c>
      <c r="Q26" s="24"/>
      <c r="R26" s="99"/>
      <c r="S26" s="100"/>
    </row>
    <row r="27" spans="1:54" ht="13.2">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470</v>
      </c>
      <c r="O28" s="296" t="s">
        <v>155</v>
      </c>
      <c r="Q28" s="24"/>
      <c r="R28" s="99"/>
      <c r="S28" s="100"/>
    </row>
    <row r="29" spans="1:54" ht="13.2">
      <c r="C29" s="591" t="s">
        <v>390</v>
      </c>
      <c r="D29" s="592"/>
      <c r="E29" s="592"/>
      <c r="F29" s="592"/>
      <c r="G29" s="592"/>
      <c r="H29" s="592"/>
      <c r="I29" s="592"/>
      <c r="J29" s="592"/>
      <c r="K29" s="592"/>
      <c r="L29" s="592"/>
      <c r="M29" s="592"/>
      <c r="N29" s="592"/>
      <c r="O29" s="592"/>
      <c r="Q29" s="24"/>
      <c r="R29" s="99"/>
      <c r="S29" s="329"/>
    </row>
    <row r="30" spans="1:54" ht="13.2">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99999999999999" customHeight="1">
      <c r="C33" s="88"/>
      <c r="D33" s="28"/>
      <c r="E33" s="28"/>
      <c r="F33" s="28"/>
      <c r="G33" s="28"/>
      <c r="H33" s="28"/>
      <c r="I33" s="28"/>
      <c r="J33" s="28"/>
      <c r="K33" s="28"/>
      <c r="L33" s="28"/>
      <c r="M33" s="28"/>
      <c r="N33" s="28"/>
      <c r="O33" s="89"/>
      <c r="Q33" s="24"/>
      <c r="R33" s="99"/>
      <c r="S33" s="99"/>
    </row>
    <row r="34" spans="1:19" ht="14.4">
      <c r="C34" s="88"/>
      <c r="D34" s="28"/>
      <c r="E34" s="28"/>
      <c r="F34" s="28"/>
      <c r="G34" s="28"/>
      <c r="H34" s="28"/>
      <c r="I34" s="28"/>
      <c r="J34" s="28"/>
      <c r="K34" s="28"/>
      <c r="L34" s="608" t="s">
        <v>463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2">
      <c r="C36" s="640" t="s">
        <v>468</v>
      </c>
      <c r="D36" s="641"/>
      <c r="E36" s="641"/>
      <c r="F36" s="641"/>
      <c r="G36" s="465" t="s">
        <v>5</v>
      </c>
      <c r="H36" s="28"/>
      <c r="I36" s="28"/>
      <c r="J36" s="28"/>
      <c r="K36" s="28"/>
      <c r="L36" s="28"/>
      <c r="M36" s="28"/>
      <c r="N36" s="28"/>
      <c r="O36" s="89"/>
      <c r="Q36" s="24"/>
      <c r="R36" s="99"/>
      <c r="S36" s="99"/>
    </row>
    <row r="37" spans="1:19" ht="13.2">
      <c r="C37" s="88"/>
      <c r="D37" s="28"/>
      <c r="E37" s="28"/>
      <c r="F37" s="28"/>
      <c r="G37" s="28"/>
      <c r="H37" s="28"/>
      <c r="I37" s="28"/>
      <c r="J37" s="28"/>
      <c r="K37" s="28"/>
      <c r="L37" s="28"/>
      <c r="M37" s="28"/>
      <c r="N37" s="28"/>
      <c r="O37" s="89"/>
      <c r="Q37" s="24"/>
      <c r="R37" s="99"/>
      <c r="S37" s="100"/>
    </row>
    <row r="38" spans="1:19" ht="13.2">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2253</v>
      </c>
      <c r="N48" s="615"/>
      <c r="O48" s="616"/>
    </row>
    <row r="49" spans="3:21" ht="18" customHeight="1">
      <c r="C49" s="593" t="s">
        <v>11</v>
      </c>
      <c r="D49" s="594"/>
      <c r="E49" s="595"/>
      <c r="F49" s="648" t="s">
        <v>464</v>
      </c>
      <c r="G49" s="649"/>
      <c r="H49" s="649"/>
      <c r="I49" s="649"/>
      <c r="J49" s="649"/>
      <c r="K49" s="649"/>
      <c r="L49" s="463" t="s">
        <v>172</v>
      </c>
      <c r="M49" s="466"/>
      <c r="N49" s="617" t="s">
        <v>471</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469</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100469</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451</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13366</v>
      </c>
      <c r="I63" s="292" t="s">
        <v>4</v>
      </c>
      <c r="J63" s="571" t="s">
        <v>324</v>
      </c>
      <c r="K63" s="572"/>
      <c r="L63" s="573"/>
      <c r="M63" s="563">
        <f>+別紙!AA14</f>
        <v>13366</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1154</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12465</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f>+別紙!AA17</f>
        <v>100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f>+別紙!AA18</f>
        <v>30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99999999999999"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2">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2"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2"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2"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2"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2"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2"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2">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2">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2">
      <c r="C98" s="44"/>
      <c r="D98" s="44"/>
      <c r="E98" s="44"/>
      <c r="F98" s="44"/>
      <c r="G98" s="44"/>
      <c r="H98" s="44"/>
      <c r="I98" s="44"/>
      <c r="J98" s="44"/>
      <c r="K98" s="44"/>
      <c r="L98" s="44"/>
      <c r="M98" s="44"/>
      <c r="N98" s="44"/>
      <c r="O98" s="44"/>
      <c r="Q98" s="314" t="s">
        <v>114</v>
      </c>
      <c r="R98" s="1"/>
    </row>
    <row r="99" spans="1:26" ht="13.2">
      <c r="C99" s="44"/>
      <c r="D99" s="44"/>
      <c r="E99" s="44"/>
      <c r="F99" s="44"/>
      <c r="G99" s="44"/>
      <c r="H99" s="44"/>
      <c r="I99" s="44"/>
      <c r="J99" s="44"/>
      <c r="K99" s="44"/>
      <c r="L99" s="44"/>
      <c r="M99" s="44"/>
      <c r="N99" s="44"/>
      <c r="O99" s="44"/>
      <c r="Q99" s="314" t="s">
        <v>115</v>
      </c>
      <c r="R99" s="1"/>
    </row>
    <row r="100" spans="1:26" ht="13.2">
      <c r="C100" s="44"/>
      <c r="D100" s="44"/>
      <c r="E100" s="44"/>
      <c r="F100" s="44"/>
      <c r="G100" s="44"/>
      <c r="H100" s="44"/>
      <c r="I100" s="44"/>
      <c r="J100" s="44"/>
      <c r="K100" s="44"/>
      <c r="L100" s="44"/>
      <c r="M100" s="44"/>
      <c r="N100" s="44"/>
      <c r="O100" s="44"/>
      <c r="Q100" s="314" t="s">
        <v>116</v>
      </c>
      <c r="R100" s="1"/>
    </row>
    <row r="101" spans="1:26" ht="13.2">
      <c r="C101" s="44"/>
      <c r="D101" s="44"/>
      <c r="E101" s="44"/>
      <c r="F101" s="44"/>
      <c r="G101" s="44"/>
      <c r="H101" s="44"/>
      <c r="I101" s="44"/>
      <c r="J101" s="44"/>
      <c r="K101" s="44"/>
      <c r="L101" s="44"/>
      <c r="M101" s="44"/>
      <c r="N101" s="44"/>
      <c r="O101" s="44"/>
      <c r="Q101" s="314" t="s">
        <v>117</v>
      </c>
      <c r="R101" s="1"/>
    </row>
    <row r="102" spans="1:26" ht="13.2">
      <c r="C102" s="44"/>
      <c r="D102" s="44"/>
      <c r="E102" s="44"/>
      <c r="F102" s="44"/>
      <c r="G102" s="44"/>
      <c r="H102" s="44"/>
      <c r="I102" s="44"/>
      <c r="J102" s="44"/>
      <c r="K102" s="44"/>
      <c r="L102" s="44"/>
      <c r="M102" s="44"/>
      <c r="N102" s="44"/>
      <c r="O102" s="44"/>
      <c r="Q102" s="314" t="s">
        <v>118</v>
      </c>
      <c r="R102" s="1"/>
    </row>
    <row r="103" spans="1:26" ht="13.2">
      <c r="C103" s="44"/>
      <c r="D103" s="44"/>
      <c r="E103" s="44"/>
      <c r="F103" s="44"/>
      <c r="G103" s="44"/>
      <c r="H103" s="44"/>
      <c r="I103" s="44"/>
      <c r="J103" s="44"/>
      <c r="K103" s="44"/>
      <c r="L103" s="44"/>
      <c r="M103" s="44"/>
      <c r="N103" s="44"/>
      <c r="O103" s="44"/>
      <c r="Q103" s="314" t="s">
        <v>119</v>
      </c>
    </row>
    <row r="104" spans="1:26" ht="13.2">
      <c r="C104" s="44"/>
      <c r="D104" s="44"/>
      <c r="E104" s="44"/>
      <c r="F104" s="44"/>
      <c r="G104" s="44"/>
      <c r="H104" s="44"/>
      <c r="I104" s="44"/>
      <c r="J104" s="44"/>
      <c r="K104" s="44"/>
      <c r="L104" s="44"/>
      <c r="M104" s="44"/>
      <c r="N104" s="44"/>
      <c r="O104" s="44"/>
      <c r="Q104" s="314" t="s">
        <v>120</v>
      </c>
    </row>
    <row r="105" spans="1:26" ht="13.2">
      <c r="C105" s="44"/>
      <c r="D105" s="44"/>
      <c r="E105" s="44"/>
      <c r="F105" s="44"/>
      <c r="G105" s="44"/>
      <c r="H105" s="44"/>
      <c r="I105" s="44"/>
      <c r="J105" s="44"/>
      <c r="K105" s="44"/>
      <c r="L105" s="44"/>
      <c r="M105" s="44"/>
      <c r="N105" s="44"/>
      <c r="O105" s="44"/>
      <c r="Q105" s="314" t="s">
        <v>121</v>
      </c>
    </row>
    <row r="106" spans="1:26" ht="13.2">
      <c r="C106" s="44"/>
      <c r="D106" s="44"/>
      <c r="E106" s="44"/>
      <c r="F106" s="44"/>
      <c r="G106" s="44"/>
      <c r="H106" s="44"/>
      <c r="I106" s="44"/>
      <c r="J106" s="44"/>
      <c r="K106" s="44"/>
      <c r="L106" s="44"/>
      <c r="M106" s="44"/>
      <c r="N106" s="44"/>
      <c r="O106" s="44"/>
      <c r="Q106" s="314" t="s">
        <v>122</v>
      </c>
    </row>
    <row r="107" spans="1:26" ht="13.2">
      <c r="C107" s="46"/>
      <c r="D107" s="46"/>
      <c r="E107" s="46"/>
      <c r="F107" s="46"/>
      <c r="G107" s="46"/>
      <c r="H107" s="46"/>
      <c r="I107" s="46"/>
      <c r="J107" s="46"/>
      <c r="K107" s="46"/>
      <c r="L107" s="46"/>
      <c r="M107" s="46"/>
      <c r="N107" s="46"/>
      <c r="O107" s="46"/>
      <c r="Q107" s="314" t="s">
        <v>125</v>
      </c>
    </row>
    <row r="108" spans="1:26" ht="13.2">
      <c r="C108" s="46"/>
      <c r="D108" s="46"/>
      <c r="E108" s="46"/>
      <c r="F108" s="46"/>
      <c r="G108" s="46"/>
      <c r="H108" s="46"/>
      <c r="I108" s="46"/>
      <c r="J108" s="46"/>
      <c r="K108" s="46"/>
      <c r="L108" s="46"/>
      <c r="M108" s="46"/>
      <c r="N108" s="46"/>
      <c r="O108" s="46"/>
      <c r="Q108" s="314" t="s">
        <v>126</v>
      </c>
    </row>
    <row r="109" spans="1:26" ht="13.2">
      <c r="C109" s="46"/>
      <c r="D109" s="46"/>
      <c r="E109" s="46"/>
      <c r="F109" s="46"/>
      <c r="G109" s="46"/>
      <c r="H109" s="46"/>
      <c r="I109" s="46"/>
      <c r="J109" s="46"/>
      <c r="K109" s="46"/>
      <c r="L109" s="46"/>
      <c r="M109" s="46"/>
      <c r="N109" s="46"/>
      <c r="O109" s="46"/>
      <c r="Q109" s="314" t="s">
        <v>127</v>
      </c>
    </row>
    <row r="110" spans="1:26" ht="13.2">
      <c r="C110" s="46"/>
      <c r="D110" s="46"/>
      <c r="E110" s="46"/>
      <c r="F110" s="46"/>
      <c r="G110" s="46"/>
      <c r="H110" s="46"/>
      <c r="I110" s="46"/>
      <c r="J110" s="46"/>
      <c r="K110" s="46"/>
      <c r="L110" s="46"/>
      <c r="M110" s="46"/>
      <c r="N110" s="46"/>
      <c r="O110" s="46"/>
      <c r="Q110" s="314" t="s">
        <v>128</v>
      </c>
    </row>
    <row r="111" spans="1:26" ht="13.2">
      <c r="C111" s="46"/>
      <c r="D111" s="46"/>
      <c r="E111" s="46"/>
      <c r="F111" s="46"/>
      <c r="G111" s="46"/>
      <c r="H111" s="46"/>
      <c r="I111" s="46"/>
      <c r="J111" s="46"/>
      <c r="K111" s="46"/>
      <c r="L111" s="46"/>
      <c r="M111" s="46"/>
      <c r="N111" s="46"/>
      <c r="O111" s="46"/>
      <c r="Q111" s="314" t="s">
        <v>129</v>
      </c>
    </row>
    <row r="112" spans="1:26" ht="13.2">
      <c r="C112" s="46"/>
      <c r="D112" s="46"/>
      <c r="E112" s="46"/>
      <c r="F112" s="46"/>
      <c r="G112" s="46"/>
      <c r="H112" s="46"/>
      <c r="I112" s="46"/>
      <c r="J112" s="46"/>
      <c r="K112" s="46"/>
      <c r="L112" s="46"/>
      <c r="M112" s="46"/>
      <c r="N112" s="46"/>
      <c r="O112" s="46"/>
      <c r="Q112" s="314" t="s">
        <v>130</v>
      </c>
    </row>
    <row r="113" spans="3:17" ht="13.2">
      <c r="C113" s="46"/>
      <c r="D113" s="46"/>
      <c r="E113" s="46"/>
      <c r="F113" s="46"/>
      <c r="G113" s="46"/>
      <c r="H113" s="46"/>
      <c r="I113" s="46"/>
      <c r="J113" s="46"/>
      <c r="K113" s="46"/>
      <c r="L113" s="46"/>
      <c r="M113" s="46"/>
      <c r="N113" s="46"/>
      <c r="O113" s="46"/>
      <c r="Q113" s="314" t="s">
        <v>123</v>
      </c>
    </row>
    <row r="114" spans="3:17" ht="13.2">
      <c r="C114" s="48"/>
      <c r="D114" s="48"/>
      <c r="E114" s="48"/>
      <c r="F114" s="48"/>
      <c r="G114" s="48"/>
      <c r="H114" s="48"/>
      <c r="I114" s="48"/>
      <c r="J114" s="48"/>
      <c r="K114" s="48"/>
      <c r="L114" s="48"/>
      <c r="M114" s="48"/>
      <c r="N114" s="48"/>
      <c r="O114" s="48"/>
      <c r="Q114" s="314" t="s">
        <v>131</v>
      </c>
    </row>
    <row r="115" spans="3:17" ht="13.2">
      <c r="C115" s="48"/>
      <c r="D115" s="48"/>
      <c r="E115" s="48"/>
      <c r="F115" s="48"/>
      <c r="G115" s="48"/>
      <c r="H115" s="48"/>
      <c r="I115" s="48"/>
      <c r="J115" s="48"/>
      <c r="K115" s="48"/>
      <c r="L115" s="48"/>
      <c r="M115" s="48"/>
      <c r="N115" s="48"/>
      <c r="O115" s="48"/>
      <c r="Q115" s="314" t="s">
        <v>132</v>
      </c>
    </row>
    <row r="116" spans="3:17" ht="13.2">
      <c r="C116" s="48"/>
      <c r="D116" s="48"/>
      <c r="E116" s="48"/>
      <c r="F116" s="48"/>
      <c r="G116" s="48"/>
      <c r="H116" s="48"/>
      <c r="I116" s="48"/>
      <c r="J116" s="48"/>
      <c r="K116" s="48"/>
      <c r="L116" s="48"/>
      <c r="M116" s="48"/>
      <c r="N116" s="48"/>
      <c r="O116" s="48"/>
      <c r="Q116" s="314" t="s">
        <v>133</v>
      </c>
    </row>
    <row r="117" spans="3:17" ht="13.2">
      <c r="Q117" s="314" t="s">
        <v>134</v>
      </c>
    </row>
    <row r="118" spans="3:17" ht="13.2">
      <c r="Q118" s="314" t="s">
        <v>135</v>
      </c>
    </row>
    <row r="119" spans="3:17" ht="13.2">
      <c r="Q119" s="314" t="s">
        <v>136</v>
      </c>
    </row>
    <row r="120" spans="3:17" ht="13.2">
      <c r="Q120" s="314" t="s">
        <v>137</v>
      </c>
    </row>
    <row r="121" spans="3:17" ht="13.2">
      <c r="Q121" s="314" t="s">
        <v>138</v>
      </c>
    </row>
    <row r="122" spans="3:17" ht="13.2">
      <c r="Q122" s="314" t="s">
        <v>139</v>
      </c>
    </row>
    <row r="123" spans="3:17" ht="13.2">
      <c r="Q123" s="314" t="s">
        <v>140</v>
      </c>
    </row>
    <row r="124" spans="3:17" ht="13.2">
      <c r="Q124" s="314" t="s">
        <v>141</v>
      </c>
    </row>
    <row r="125" spans="3:17" ht="13.2">
      <c r="Q125" s="314" t="s">
        <v>124</v>
      </c>
    </row>
    <row r="126" spans="3:17" ht="13.2">
      <c r="Q126" s="314" t="s">
        <v>142</v>
      </c>
    </row>
    <row r="127" spans="3:17" ht="13.2">
      <c r="Q127" s="314" t="s">
        <v>143</v>
      </c>
    </row>
    <row r="128" spans="3:17" ht="13.2">
      <c r="Q128" s="314" t="s">
        <v>144</v>
      </c>
    </row>
    <row r="129" spans="17:17" ht="13.2">
      <c r="Q129" s="314" t="s">
        <v>145</v>
      </c>
    </row>
    <row r="130" spans="17:17" ht="13.2">
      <c r="Q130" s="314" t="s">
        <v>146</v>
      </c>
    </row>
    <row r="131" spans="17:17" ht="13.2">
      <c r="Q131" s="314" t="s">
        <v>147</v>
      </c>
    </row>
    <row r="132" spans="17:17" ht="13.2">
      <c r="Q132" s="315" t="s">
        <v>148</v>
      </c>
    </row>
    <row r="133" spans="17:17" ht="13.2">
      <c r="Q133" s="315" t="s">
        <v>149</v>
      </c>
    </row>
    <row r="134" spans="17:17" ht="13.2">
      <c r="Q134" s="315" t="s">
        <v>150</v>
      </c>
    </row>
    <row r="135" spans="17:17" ht="13.2">
      <c r="Q135" s="315" t="s">
        <v>151</v>
      </c>
    </row>
    <row r="136" spans="17:17" ht="13.2">
      <c r="Q136" s="315" t="s">
        <v>152</v>
      </c>
    </row>
    <row r="137" spans="17:17" ht="13.2">
      <c r="Q137" s="315" t="s">
        <v>153</v>
      </c>
    </row>
    <row r="138" spans="17:17" ht="13.2">
      <c r="Q138" s="315" t="s">
        <v>361</v>
      </c>
    </row>
    <row r="139" spans="17:17" ht="13.2">
      <c r="Q139" s="315" t="s">
        <v>359</v>
      </c>
    </row>
    <row r="140" spans="17:17" ht="13.2">
      <c r="Q140" s="315" t="s">
        <v>360</v>
      </c>
    </row>
    <row r="141" spans="17:17">
      <c r="Q141" s="316"/>
    </row>
    <row r="142" spans="17:17" ht="13.2">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9" zoomScaleNormal="100" workbookViewId="0">
      <selection activeCell="T36" sqref="T36"/>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186.3</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50</v>
      </c>
      <c r="E24" s="729"/>
      <c r="F24" s="729"/>
      <c r="G24" s="211" t="s">
        <v>198</v>
      </c>
      <c r="H24" s="707">
        <f>+F12</f>
        <v>186.3</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186.3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186.3</v>
      </c>
      <c r="Q27" s="712"/>
      <c r="R27" s="712"/>
      <c r="S27" s="712"/>
      <c r="T27" s="54" t="s">
        <v>38</v>
      </c>
      <c r="U27" s="74"/>
      <c r="V27" s="74"/>
      <c r="Y27" s="72" t="s">
        <v>39</v>
      </c>
      <c r="Z27" s="75"/>
      <c r="AH27" s="63"/>
      <c r="AI27" s="63"/>
      <c r="AJ27" s="63"/>
      <c r="AK27" s="63"/>
      <c r="AL27" s="675">
        <f>+AH18+P27</f>
        <v>186.3</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186.3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50</v>
      </c>
      <c r="E29" s="729"/>
      <c r="F29" s="729"/>
      <c r="G29" s="211" t="s">
        <v>198</v>
      </c>
      <c r="H29" s="707">
        <f>+AL27</f>
        <v>186.3</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v>
      </c>
      <c r="E30" s="729"/>
      <c r="F30" s="729"/>
      <c r="G30" s="211" t="s">
        <v>198</v>
      </c>
      <c r="H30" s="707">
        <f>+AL30</f>
        <v>132.30000000000001</v>
      </c>
      <c r="I30" s="708"/>
      <c r="J30" s="211" t="s">
        <v>198</v>
      </c>
      <c r="M30" s="681"/>
      <c r="P30" s="66"/>
      <c r="R30" s="711">
        <f>+ROUND(AA28,1)+ROUND(AA29,1)+ROUND(AA30,1)</f>
        <v>186.3</v>
      </c>
      <c r="S30" s="712"/>
      <c r="T30" s="712"/>
      <c r="U30" s="712"/>
      <c r="V30" s="54" t="s">
        <v>16</v>
      </c>
      <c r="Y30" s="713" t="s">
        <v>186</v>
      </c>
      <c r="Z30" s="714"/>
      <c r="AA30" s="669">
        <v>0</v>
      </c>
      <c r="AB30" s="670"/>
      <c r="AC30" s="670"/>
      <c r="AD30" s="670"/>
      <c r="AE30" s="670"/>
      <c r="AF30" s="54" t="s">
        <v>13</v>
      </c>
      <c r="AL30" s="661">
        <v>132.30000000000001</v>
      </c>
      <c r="AM30" s="662"/>
      <c r="AN30" s="662"/>
      <c r="AO30" s="662"/>
      <c r="AP30" s="62" t="s">
        <v>13</v>
      </c>
      <c r="AS30" s="706"/>
      <c r="AT30" s="703"/>
      <c r="AU30" s="703"/>
      <c r="AV30" s="704"/>
      <c r="AW30" s="498"/>
    </row>
    <row r="31" spans="2:49" ht="27" customHeight="1" thickTop="1" thickBot="1">
      <c r="B31" s="740" t="s">
        <v>226</v>
      </c>
      <c r="C31" s="741"/>
      <c r="D31" s="729">
        <v>50</v>
      </c>
      <c r="E31" s="729"/>
      <c r="F31" s="729"/>
      <c r="G31" s="211" t="s">
        <v>198</v>
      </c>
      <c r="H31" s="707">
        <f>+AS24</f>
        <v>186.3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1"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81.400000000000006</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300</v>
      </c>
      <c r="E24" s="729"/>
      <c r="F24" s="729"/>
      <c r="G24" s="211" t="s">
        <v>198</v>
      </c>
      <c r="H24" s="707">
        <f>+F12</f>
        <v>81.400000000000006</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81.400000000000006</v>
      </c>
      <c r="Q27" s="712"/>
      <c r="R27" s="712"/>
      <c r="S27" s="712"/>
      <c r="T27" s="54" t="s">
        <v>38</v>
      </c>
      <c r="U27" s="74"/>
      <c r="V27" s="74"/>
      <c r="Y27" s="72" t="s">
        <v>39</v>
      </c>
      <c r="Z27" s="75"/>
      <c r="AH27" s="63"/>
      <c r="AI27" s="63"/>
      <c r="AJ27" s="63"/>
      <c r="AK27" s="63"/>
      <c r="AL27" s="675">
        <f>+AH18+P27</f>
        <v>81.400000000000006</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300</v>
      </c>
      <c r="E29" s="729"/>
      <c r="F29" s="729"/>
      <c r="G29" s="211" t="s">
        <v>198</v>
      </c>
      <c r="H29" s="707">
        <f>+AL27</f>
        <v>81.400000000000006</v>
      </c>
      <c r="I29" s="708"/>
      <c r="J29" s="211" t="s">
        <v>198</v>
      </c>
      <c r="M29" s="681"/>
      <c r="P29" s="66"/>
      <c r="Q29" s="158"/>
      <c r="R29" s="61" t="s">
        <v>183</v>
      </c>
      <c r="S29" s="683" t="s">
        <v>33</v>
      </c>
      <c r="T29" s="697"/>
      <c r="U29" s="697"/>
      <c r="V29" s="698"/>
      <c r="W29" s="58"/>
      <c r="X29" s="76"/>
      <c r="Y29" s="713" t="s">
        <v>258</v>
      </c>
      <c r="Z29" s="714"/>
      <c r="AA29" s="669">
        <v>40.9</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250</v>
      </c>
      <c r="E30" s="729"/>
      <c r="F30" s="729"/>
      <c r="G30" s="211" t="s">
        <v>198</v>
      </c>
      <c r="H30" s="707">
        <f>+AL30</f>
        <v>26.1</v>
      </c>
      <c r="I30" s="708"/>
      <c r="J30" s="211" t="s">
        <v>198</v>
      </c>
      <c r="M30" s="681"/>
      <c r="P30" s="66"/>
      <c r="R30" s="711">
        <f>+ROUND(AA28,1)+ROUND(AA29,1)+ROUND(AA30,1)</f>
        <v>40.9</v>
      </c>
      <c r="S30" s="712"/>
      <c r="T30" s="712"/>
      <c r="U30" s="712"/>
      <c r="V30" s="54" t="s">
        <v>16</v>
      </c>
      <c r="Y30" s="713" t="s">
        <v>186</v>
      </c>
      <c r="Z30" s="714"/>
      <c r="AA30" s="669">
        <v>0</v>
      </c>
      <c r="AB30" s="670"/>
      <c r="AC30" s="670"/>
      <c r="AD30" s="670"/>
      <c r="AE30" s="670"/>
      <c r="AF30" s="54" t="s">
        <v>13</v>
      </c>
      <c r="AL30" s="661">
        <v>26.1</v>
      </c>
      <c r="AM30" s="662"/>
      <c r="AN30" s="662"/>
      <c r="AO30" s="662"/>
      <c r="AP30" s="62" t="s">
        <v>13</v>
      </c>
      <c r="AS30" s="706"/>
      <c r="AT30" s="703"/>
      <c r="AU30" s="703"/>
      <c r="AV30" s="704"/>
      <c r="AW30" s="498"/>
    </row>
    <row r="31" spans="2:49" ht="27" customHeight="1" thickTop="1" thickBot="1">
      <c r="B31" s="740" t="s">
        <v>226</v>
      </c>
      <c r="C31" s="741"/>
      <c r="D31" s="729">
        <v>300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40.5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1" zoomScaleNormal="100" workbookViewId="0">
      <selection activeCell="D33" sqref="D33:F3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30694.5</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8100</v>
      </c>
      <c r="E24" s="729"/>
      <c r="F24" s="729"/>
      <c r="G24" s="211" t="s">
        <v>198</v>
      </c>
      <c r="H24" s="707">
        <f>+F12</f>
        <v>30694.5</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26871.599999999999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30694.5</v>
      </c>
      <c r="Q27" s="712"/>
      <c r="R27" s="712"/>
      <c r="S27" s="712"/>
      <c r="T27" s="54" t="s">
        <v>38</v>
      </c>
      <c r="U27" s="74"/>
      <c r="V27" s="74"/>
      <c r="Y27" s="72" t="s">
        <v>39</v>
      </c>
      <c r="Z27" s="75"/>
      <c r="AH27" s="63"/>
      <c r="AI27" s="63"/>
      <c r="AJ27" s="63"/>
      <c r="AK27" s="63"/>
      <c r="AL27" s="675">
        <f>+AH18+P27</f>
        <v>30694.5</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26871.599999999999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8100</v>
      </c>
      <c r="E29" s="729"/>
      <c r="F29" s="729"/>
      <c r="G29" s="211" t="s">
        <v>198</v>
      </c>
      <c r="H29" s="707">
        <f>+AL27</f>
        <v>30694.5</v>
      </c>
      <c r="I29" s="708"/>
      <c r="J29" s="211" t="s">
        <v>198</v>
      </c>
      <c r="M29" s="681"/>
      <c r="P29" s="66"/>
      <c r="Q29" s="158"/>
      <c r="R29" s="61" t="s">
        <v>183</v>
      </c>
      <c r="S29" s="683" t="s">
        <v>33</v>
      </c>
      <c r="T29" s="697"/>
      <c r="U29" s="697"/>
      <c r="V29" s="698"/>
      <c r="W29" s="58"/>
      <c r="X29" s="76"/>
      <c r="Y29" s="713" t="s">
        <v>258</v>
      </c>
      <c r="Z29" s="714"/>
      <c r="AA29" s="669">
        <v>3787.9</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500</v>
      </c>
      <c r="E30" s="729"/>
      <c r="F30" s="729"/>
      <c r="G30" s="211" t="s">
        <v>198</v>
      </c>
      <c r="H30" s="707">
        <f>+AL30</f>
        <v>15964.1</v>
      </c>
      <c r="I30" s="708"/>
      <c r="J30" s="211" t="s">
        <v>198</v>
      </c>
      <c r="M30" s="681"/>
      <c r="P30" s="66"/>
      <c r="R30" s="711">
        <f>+ROUND(AA28,1)+ROUND(AA29,1)+ROUND(AA30,1)</f>
        <v>30659.5</v>
      </c>
      <c r="S30" s="712"/>
      <c r="T30" s="712"/>
      <c r="U30" s="712"/>
      <c r="V30" s="54" t="s">
        <v>16</v>
      </c>
      <c r="Y30" s="713" t="s">
        <v>186</v>
      </c>
      <c r="Z30" s="714"/>
      <c r="AA30" s="669">
        <v>0</v>
      </c>
      <c r="AB30" s="670"/>
      <c r="AC30" s="670"/>
      <c r="AD30" s="670"/>
      <c r="AE30" s="670"/>
      <c r="AF30" s="54" t="s">
        <v>13</v>
      </c>
      <c r="AL30" s="661">
        <v>15964.1</v>
      </c>
      <c r="AM30" s="662"/>
      <c r="AN30" s="662"/>
      <c r="AO30" s="662"/>
      <c r="AP30" s="62" t="s">
        <v>13</v>
      </c>
      <c r="AS30" s="706"/>
      <c r="AT30" s="703"/>
      <c r="AU30" s="703"/>
      <c r="AV30" s="704"/>
      <c r="AW30" s="498"/>
    </row>
    <row r="31" spans="2:49" ht="27" customHeight="1" thickTop="1" thickBot="1">
      <c r="B31" s="740" t="s">
        <v>226</v>
      </c>
      <c r="C31" s="741"/>
      <c r="D31" s="729">
        <v>8000</v>
      </c>
      <c r="E31" s="729"/>
      <c r="F31" s="729"/>
      <c r="G31" s="211" t="s">
        <v>198</v>
      </c>
      <c r="H31" s="707">
        <f>+AS24</f>
        <v>26871.599999999999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100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35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0" width="9" style="50"/>
    <col min="51" max="51" width="49.77734375" style="50" bestFit="1" customWidth="1"/>
    <col min="52" max="53" width="9" style="50"/>
    <col min="54" max="54" width="54.44140625" style="50" bestFit="1" customWidth="1"/>
    <col min="55" max="55" width="13" style="50" bestFit="1" customWidth="1"/>
    <col min="56" max="56" width="24.33203125" style="50" bestFit="1" customWidth="1"/>
    <col min="57" max="58" width="9" style="50"/>
    <col min="59" max="59" width="16.2187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3.8"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大成建設株式会社　横浜支店</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2">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2">
      <c r="H45" s="340"/>
      <c r="I45" s="78"/>
      <c r="J45" s="78"/>
      <c r="K45" s="78"/>
      <c r="R45" s="78"/>
      <c r="S45" s="78"/>
      <c r="T45" s="78"/>
      <c r="AY45" s="79"/>
      <c r="AZ45" s="79"/>
      <c r="BA45" s="79"/>
      <c r="BB45" s="79"/>
      <c r="BC45" s="79"/>
      <c r="BD45" s="79"/>
    </row>
    <row r="46" spans="2:62" ht="13.2">
      <c r="H46" s="340"/>
      <c r="I46" s="78"/>
      <c r="J46" s="78"/>
      <c r="K46" s="78"/>
      <c r="R46" s="78"/>
      <c r="S46" s="78"/>
      <c r="T46" s="78"/>
      <c r="AY46" s="79"/>
      <c r="AZ46" s="79"/>
      <c r="BA46" s="79"/>
      <c r="BB46" s="79"/>
      <c r="BC46" s="79"/>
      <c r="BD46" s="79"/>
    </row>
    <row r="47" spans="2:62" ht="13.2">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D31" sqref="D31:F31"/>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2569.9</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400</v>
      </c>
      <c r="E24" s="729"/>
      <c r="F24" s="729"/>
      <c r="G24" s="211" t="s">
        <v>198</v>
      </c>
      <c r="H24" s="707">
        <f>+F12</f>
        <v>2569.9</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1686.7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2569.9</v>
      </c>
      <c r="Q27" s="712"/>
      <c r="R27" s="712"/>
      <c r="S27" s="712"/>
      <c r="T27" s="54" t="s">
        <v>38</v>
      </c>
      <c r="U27" s="74"/>
      <c r="V27" s="74"/>
      <c r="Y27" s="72" t="s">
        <v>39</v>
      </c>
      <c r="Z27" s="75"/>
      <c r="AH27" s="63"/>
      <c r="AI27" s="63"/>
      <c r="AJ27" s="63"/>
      <c r="AK27" s="63"/>
      <c r="AL27" s="675">
        <f>+AH18+P27</f>
        <v>2569.9</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1686.7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400</v>
      </c>
      <c r="E29" s="729"/>
      <c r="F29" s="729"/>
      <c r="G29" s="211" t="s">
        <v>198</v>
      </c>
      <c r="H29" s="707">
        <f>+AL27</f>
        <v>2569.9</v>
      </c>
      <c r="I29" s="708"/>
      <c r="J29" s="211" t="s">
        <v>198</v>
      </c>
      <c r="M29" s="681"/>
      <c r="P29" s="66"/>
      <c r="Q29" s="158"/>
      <c r="R29" s="61" t="s">
        <v>183</v>
      </c>
      <c r="S29" s="683" t="s">
        <v>33</v>
      </c>
      <c r="T29" s="697"/>
      <c r="U29" s="697"/>
      <c r="V29" s="698"/>
      <c r="W29" s="58"/>
      <c r="X29" s="76"/>
      <c r="Y29" s="713" t="s">
        <v>258</v>
      </c>
      <c r="Z29" s="714"/>
      <c r="AA29" s="669">
        <v>883.2</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400</v>
      </c>
      <c r="E30" s="729"/>
      <c r="F30" s="729"/>
      <c r="G30" s="211" t="s">
        <v>198</v>
      </c>
      <c r="H30" s="707">
        <f>+AL30</f>
        <v>390.2</v>
      </c>
      <c r="I30" s="708"/>
      <c r="J30" s="211" t="s">
        <v>198</v>
      </c>
      <c r="M30" s="681"/>
      <c r="P30" s="66"/>
      <c r="R30" s="711">
        <f>+ROUND(AA28,1)+ROUND(AA29,1)+ROUND(AA30,1)</f>
        <v>2569.9</v>
      </c>
      <c r="S30" s="712"/>
      <c r="T30" s="712"/>
      <c r="U30" s="712"/>
      <c r="V30" s="54" t="s">
        <v>16</v>
      </c>
      <c r="Y30" s="713" t="s">
        <v>186</v>
      </c>
      <c r="Z30" s="714"/>
      <c r="AA30" s="669">
        <v>0</v>
      </c>
      <c r="AB30" s="670"/>
      <c r="AC30" s="670"/>
      <c r="AD30" s="670"/>
      <c r="AE30" s="670"/>
      <c r="AF30" s="54" t="s">
        <v>13</v>
      </c>
      <c r="AL30" s="661">
        <v>390.2</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1686.7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883.2</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30</v>
      </c>
      <c r="E33" s="696"/>
      <c r="F33" s="696"/>
      <c r="G33" s="212" t="s">
        <v>198</v>
      </c>
      <c r="H33" s="709">
        <f>+AS31</f>
        <v>883.2</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32" zoomScale="70" zoomScaleNormal="70" workbookViewId="0"/>
  </sheetViews>
  <sheetFormatPr defaultColWidth="9" defaultRowHeight="10.8"/>
  <cols>
    <col min="1" max="1" width="2.44140625" style="11" customWidth="1"/>
    <col min="2" max="3" width="3.77734375" style="11" customWidth="1"/>
    <col min="4" max="4" width="4.44140625" style="11" customWidth="1"/>
    <col min="5" max="5" width="3.77734375" style="11" customWidth="1"/>
    <col min="6" max="6" width="40.77734375" style="11" customWidth="1"/>
    <col min="7" max="7" width="9.77734375" style="11" customWidth="1"/>
    <col min="8" max="8" width="10.33203125" style="11" customWidth="1"/>
    <col min="9" max="26" width="9.77734375" style="11" customWidth="1"/>
    <col min="27" max="27" width="11.777343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大成建設株式会社　横浜支店</v>
      </c>
      <c r="Q6" s="834"/>
      <c r="R6" s="834"/>
      <c r="S6" s="834"/>
      <c r="T6" s="834"/>
      <c r="U6" s="834"/>
      <c r="V6" s="829"/>
      <c r="W6" s="829"/>
      <c r="X6" s="829"/>
      <c r="Y6" s="829"/>
      <c r="Z6" s="829"/>
      <c r="AA6" s="200" t="s">
        <v>96</v>
      </c>
    </row>
    <row r="7" spans="2:27" s="12" customFormat="1" ht="14.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5"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830" t="s">
        <v>232</v>
      </c>
      <c r="D9" s="830"/>
      <c r="E9" s="830"/>
      <c r="F9" s="831"/>
      <c r="G9" s="392">
        <f>IF(OR(ｱ.燃え殻!D24&gt;0,ｱ.燃え殻!D24&lt;0),ｱ.燃え殻!D24,IF(G$19&gt;0,"0",0))</f>
        <v>0</v>
      </c>
      <c r="H9" s="392">
        <f>IF(OR(ｲ.汚泥!D24&gt;0,ｲ.汚泥!D24&lt;0),ｲ.汚泥!D24,IF(H$19&gt;0,"0",0))</f>
        <v>4000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400</v>
      </c>
      <c r="M9" s="392">
        <f>IF(OR(ｷ.紙くず!D24&gt;0,ｷ.紙くず!D24&lt;0),ｷ.紙くず!D24,IF(M$19&gt;0,"0",0))</f>
        <v>15</v>
      </c>
      <c r="N9" s="392">
        <f>IF(OR(ｸ.木くず!D24&gt;0,ｸ.木くず!D24&lt;0),ｸ.木くず!D24,IF(N$19&gt;0,"0",0))</f>
        <v>100</v>
      </c>
      <c r="O9" s="392">
        <f>IF(OR(ｹ.繊維くず!D24&gt;0,ｹ.繊維くず!D24&lt;0),ｹ.繊維くず!D24,IF(O$19&gt;0,"0",0))</f>
        <v>1</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50</v>
      </c>
      <c r="T9" s="392">
        <f>IF(OR(ｾ.ｶﾞﾗｽ･ｺﾝｸﾘ･陶磁器くず!D24&gt;0,ｾ.ｶﾞﾗｽ･ｺﾝｸﾘ･陶磁器くず!D24&lt;0),ｾ.ｶﾞﾗｽ･ｺﾝｸﾘ･陶磁器くず!D24,IF(T$19&gt;0,"0",0))</f>
        <v>300</v>
      </c>
      <c r="U9" s="392">
        <f>IF(OR(ｿ.鉱さい!D24&gt;0,ｿ.鉱さい!D24&lt;0),ｿ.鉱さい!D24,IF(U$19&gt;0,"0",0))</f>
        <v>0</v>
      </c>
      <c r="V9" s="392">
        <f>IF(OR(ﾀ.がれき類!D24&gt;0,ﾀ.がれき類!D24&lt;0),ﾀ.がれき類!D24,IF(V$19&gt;0,"0",0))</f>
        <v>8100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400</v>
      </c>
      <c r="AA9" s="394">
        <f>IF(SUM(G9:Z9)&gt;0,SUM(G9:Z9),IF(AA$19&gt;0,"0",0))</f>
        <v>13366</v>
      </c>
    </row>
    <row r="10" spans="2:27" ht="20.399999999999999"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399999999999999"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824" t="s">
        <v>241</v>
      </c>
      <c r="D14" s="824"/>
      <c r="E14" s="824"/>
      <c r="F14" s="805"/>
      <c r="G14" s="398">
        <f>IF(OR(ｱ.燃え殻!D29&gt;0,ｱ.燃え殻!D29&lt;0),ｱ.燃え殻!D29,IF(G$19&gt;0,"0",0))</f>
        <v>0</v>
      </c>
      <c r="H14" s="398">
        <f>IF(OR(ｲ.汚泥!D29&gt;0,ｲ.汚泥!D29&lt;0),ｲ.汚泥!D29,IF(H$19&gt;0,"0",0))</f>
        <v>4000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400</v>
      </c>
      <c r="M14" s="398">
        <f>IF(OR(ｷ.紙くず!D29&gt;0,ｷ.紙くず!D29&lt;0),ｷ.紙くず!D29,IF(M$19&gt;0,"0",0))</f>
        <v>15</v>
      </c>
      <c r="N14" s="398">
        <f>IF(OR(ｸ.木くず!D29&gt;0,ｸ.木くず!D29&lt;0),ｸ.木くず!D29,IF(N$19&gt;0,"0",0))</f>
        <v>100</v>
      </c>
      <c r="O14" s="398">
        <f>IF(OR(ｹ.繊維くず!D29&gt;0,ｹ.繊維くず!D29&lt;0),ｹ.繊維くず!D29,IF(O$19&gt;0,"0",0))</f>
        <v>1</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50</v>
      </c>
      <c r="T14" s="398">
        <f>IF(OR(ｾ.ｶﾞﾗｽ･ｺﾝｸﾘ･陶磁器くず!D29&gt;0,ｾ.ｶﾞﾗｽ･ｺﾝｸﾘ･陶磁器くず!D29&lt;0),ｾ.ｶﾞﾗｽ･ｺﾝｸﾘ･陶磁器くず!D29,IF(T$19&gt;0,"0",0))</f>
        <v>300</v>
      </c>
      <c r="U14" s="398">
        <f>IF(OR(ｿ.鉱さい!D29&gt;0,ｿ.鉱さい!D29&lt;0),ｿ.鉱さい!D29,IF(U$19&gt;0,"0",0))</f>
        <v>0</v>
      </c>
      <c r="V14" s="398">
        <f>IF(OR(ﾀ.がれき類!D29&gt;0,ﾀ.がれき類!D29&lt;0),ﾀ.がれき類!D29,IF(V$19&gt;0,"0",0))</f>
        <v>8100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400</v>
      </c>
      <c r="AA14" s="400">
        <f t="shared" si="0"/>
        <v>13366</v>
      </c>
    </row>
    <row r="15" spans="2:27" ht="20.399999999999999"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t="str">
        <f>IF(OR(ｷ.紙くず!D30&gt;0,ｷ.紙くず!D30&lt;0),ｷ.紙くず!D30,IF(M$19&gt;0,"0",0))</f>
        <v>0</v>
      </c>
      <c r="N15" s="398" t="str">
        <f>IF(OR(ｸ.木くず!D30&gt;0,ｸ.木くず!D30&lt;0),ｸ.木くず!D30,IF(N$19&gt;0,"0",0))</f>
        <v>0</v>
      </c>
      <c r="O15" s="398">
        <f>IF(OR(ｹ.繊維くず!D30&gt;0,ｹ.繊維くず!D30&lt;0),ｹ.繊維くず!D30,IF(O$19&gt;0,"0",0))</f>
        <v>1</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3</v>
      </c>
      <c r="T15" s="398">
        <f>IF(OR(ｾ.ｶﾞﾗｽ･ｺﾝｸﾘ･陶磁器くず!D30&gt;0,ｾ.ｶﾞﾗｽ･ｺﾝｸﾘ･陶磁器くず!D30&lt;0),ｾ.ｶﾞﾗｽ･ｺﾝｸﾘ･陶磁器くず!D30,IF(T$19&gt;0,"0",0))</f>
        <v>250</v>
      </c>
      <c r="U15" s="398">
        <f>IF(OR(ｿ.鉱さい!D30&gt;0,ｿ.鉱さい!D30&lt;0),ｿ.鉱さい!D30,IF(U$19&gt;0,"0",0))</f>
        <v>0</v>
      </c>
      <c r="V15" s="398">
        <f>IF(OR(ﾀ.がれき類!D30&gt;0,ﾀ.がれき類!D30&lt;0),ﾀ.がれき類!D30,IF(V$19&gt;0,"0",0))</f>
        <v>500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400</v>
      </c>
      <c r="AA15" s="400">
        <f t="shared" si="0"/>
        <v>1154</v>
      </c>
    </row>
    <row r="16" spans="2:27" ht="20.399999999999999" customHeight="1">
      <c r="B16" s="184" t="s">
        <v>245</v>
      </c>
      <c r="C16" s="824" t="s">
        <v>243</v>
      </c>
      <c r="D16" s="824"/>
      <c r="E16" s="824"/>
      <c r="F16" s="805"/>
      <c r="G16" s="398">
        <f>IF(OR(ｱ.燃え殻!D31&gt;0,ｱ.燃え殻!D31&lt;0),ｱ.燃え殻!D31,IF(G$19&gt;0,"0",0))</f>
        <v>0</v>
      </c>
      <c r="H16" s="398">
        <f>IF(OR(ｲ.汚泥!D31&gt;0,ｲ.汚泥!D31&lt;0),ｲ.汚泥!D31,IF(H$19&gt;0,"0",0))</f>
        <v>4000</v>
      </c>
      <c r="I16" s="398">
        <f>IF(OR(ｳ.廃油!D31&gt;0,ｳ.廃油!D31&lt;0),ｳ.廃油!D31,IF(I$19&gt;0,"0",0))</f>
        <v>0</v>
      </c>
      <c r="J16" s="398">
        <f>IF(OR(ｴ.廃酸!$D31&gt;0,ｴ.廃酸!$D31&lt;0),ｴ.廃酸!D31,IF(J$19&gt;0,"0",0))</f>
        <v>0</v>
      </c>
      <c r="K16" s="398">
        <f>IF(OR(ｵ.廃ｱﾙｶﾘ!$D31&gt;0,ｵ.廃ｱﾙｶﾘ!$D31&lt;0),ｵ.廃ｱﾙｶﾘ!D31,IF(K$19&gt;0,"0",0))</f>
        <v>0</v>
      </c>
      <c r="L16" s="398" t="str">
        <f>IF(OR(ｶ.廃ﾌﾟﾗ類!D31&gt;0,ｶ.廃ﾌﾟﾗ類!D31&lt;0),ｶ.廃ﾌﾟﾗ類!D31,IF(L$19&gt;0,"0",0))</f>
        <v>0</v>
      </c>
      <c r="M16" s="398">
        <f>IF(OR(ｷ.紙くず!D31&gt;0,ｷ.紙くず!D31&lt;0),ｷ.紙くず!D31,IF(M$19&gt;0,"0",0))</f>
        <v>15</v>
      </c>
      <c r="N16" s="398">
        <f>IF(OR(ｸ.木くず!D31&gt;0,ｸ.木くず!D31&lt;0),ｸ.木くず!D31,IF(N$19&gt;0,"0",0))</f>
        <v>100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50</v>
      </c>
      <c r="T16" s="398">
        <f>IF(OR(ｾ.ｶﾞﾗｽ･ｺﾝｸﾘ･陶磁器くず!D31&gt;0,ｾ.ｶﾞﾗｽ･ｺﾝｸﾘ･陶磁器くず!D31&lt;0),ｾ.ｶﾞﾗｽ･ｺﾝｸﾘ･陶磁器くず!D31,IF(T$19&gt;0,"0",0))</f>
        <v>300</v>
      </c>
      <c r="U16" s="398">
        <f>IF(OR(ｿ.鉱さい!D31&gt;0,ｿ.鉱さい!D31&lt;0),ｿ.鉱さい!D31,IF(U$19&gt;0,"0",0))</f>
        <v>0</v>
      </c>
      <c r="V16" s="398">
        <f>IF(OR(ﾀ.がれき類!D31&gt;0,ﾀ.がれき類!D31&lt;0),ﾀ.がれき類!D31,IF(V$19&gt;0,"0",0))</f>
        <v>8000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f t="shared" si="0"/>
        <v>12465</v>
      </c>
    </row>
    <row r="17" spans="2:27" ht="20.399999999999999"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100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f t="shared" si="0"/>
        <v>100</v>
      </c>
    </row>
    <row r="18" spans="2:27" ht="20.399999999999999"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30</v>
      </c>
      <c r="AA18" s="403">
        <f t="shared" si="0"/>
        <v>30</v>
      </c>
    </row>
    <row r="19" spans="2:27" ht="20.399999999999999" customHeight="1" thickTop="1">
      <c r="B19" s="181"/>
      <c r="C19" s="186" t="s">
        <v>334</v>
      </c>
      <c r="D19" s="810" t="s">
        <v>335</v>
      </c>
      <c r="E19" s="810"/>
      <c r="F19" s="811"/>
      <c r="G19" s="404">
        <f t="shared" ref="G19:Z19" si="1">+G41+G25+G23+G22+G21-G20</f>
        <v>0</v>
      </c>
      <c r="H19" s="404">
        <f t="shared" si="1"/>
        <v>56277.9</v>
      </c>
      <c r="I19" s="404">
        <f t="shared" si="1"/>
        <v>0</v>
      </c>
      <c r="J19" s="404">
        <f t="shared" si="1"/>
        <v>0</v>
      </c>
      <c r="K19" s="404">
        <f t="shared" si="1"/>
        <v>0</v>
      </c>
      <c r="L19" s="404">
        <f t="shared" si="1"/>
        <v>140.80000000000001</v>
      </c>
      <c r="M19" s="404">
        <f t="shared" si="1"/>
        <v>15</v>
      </c>
      <c r="N19" s="404">
        <f t="shared" si="1"/>
        <v>1220.0999999999999</v>
      </c>
      <c r="O19" s="404">
        <f t="shared" si="1"/>
        <v>0</v>
      </c>
      <c r="P19" s="404">
        <f t="shared" si="1"/>
        <v>0</v>
      </c>
      <c r="Q19" s="404">
        <f t="shared" si="1"/>
        <v>0</v>
      </c>
      <c r="R19" s="404">
        <f t="shared" si="1"/>
        <v>0</v>
      </c>
      <c r="S19" s="404">
        <f t="shared" si="1"/>
        <v>186.3</v>
      </c>
      <c r="T19" s="404">
        <f t="shared" si="1"/>
        <v>81.400000000000006</v>
      </c>
      <c r="U19" s="404">
        <f t="shared" si="1"/>
        <v>0</v>
      </c>
      <c r="V19" s="404">
        <f t="shared" si="1"/>
        <v>30694.5</v>
      </c>
      <c r="W19" s="404">
        <f t="shared" si="1"/>
        <v>0</v>
      </c>
      <c r="X19" s="404">
        <f t="shared" si="1"/>
        <v>0</v>
      </c>
      <c r="Y19" s="404">
        <f t="shared" si="1"/>
        <v>0</v>
      </c>
      <c r="Z19" s="405">
        <f t="shared" si="1"/>
        <v>2569.9</v>
      </c>
      <c r="AA19" s="406">
        <f t="shared" ref="AA19:AA25" si="2">SUM(G19:Z19)</f>
        <v>91185.9</v>
      </c>
    </row>
    <row r="20" spans="2:27" ht="20.399999999999999"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791" t="s">
        <v>173</v>
      </c>
      <c r="D41" s="136" t="s">
        <v>179</v>
      </c>
      <c r="E41" s="798" t="s">
        <v>236</v>
      </c>
      <c r="F41" s="799"/>
      <c r="G41" s="440">
        <f t="shared" ref="G41:Z41" si="8">+G42+G46</f>
        <v>0</v>
      </c>
      <c r="H41" s="440">
        <f t="shared" si="8"/>
        <v>56277.9</v>
      </c>
      <c r="I41" s="440">
        <f t="shared" si="8"/>
        <v>0</v>
      </c>
      <c r="J41" s="440">
        <f t="shared" si="8"/>
        <v>0</v>
      </c>
      <c r="K41" s="440">
        <f t="shared" si="8"/>
        <v>0</v>
      </c>
      <c r="L41" s="440">
        <f t="shared" si="8"/>
        <v>140.80000000000001</v>
      </c>
      <c r="M41" s="440">
        <f t="shared" si="8"/>
        <v>15</v>
      </c>
      <c r="N41" s="440">
        <f t="shared" si="8"/>
        <v>1220.0999999999999</v>
      </c>
      <c r="O41" s="440">
        <f t="shared" si="8"/>
        <v>0</v>
      </c>
      <c r="P41" s="440">
        <f t="shared" si="8"/>
        <v>0</v>
      </c>
      <c r="Q41" s="440">
        <f t="shared" si="8"/>
        <v>0</v>
      </c>
      <c r="R41" s="440">
        <f t="shared" si="8"/>
        <v>0</v>
      </c>
      <c r="S41" s="440">
        <f t="shared" si="8"/>
        <v>186.3</v>
      </c>
      <c r="T41" s="440">
        <f t="shared" si="8"/>
        <v>81.400000000000006</v>
      </c>
      <c r="U41" s="440">
        <f t="shared" si="8"/>
        <v>0</v>
      </c>
      <c r="V41" s="440">
        <f t="shared" si="8"/>
        <v>30694.5</v>
      </c>
      <c r="W41" s="440">
        <f t="shared" si="8"/>
        <v>0</v>
      </c>
      <c r="X41" s="440">
        <f t="shared" si="8"/>
        <v>0</v>
      </c>
      <c r="Y41" s="440">
        <f t="shared" si="8"/>
        <v>0</v>
      </c>
      <c r="Z41" s="441">
        <f t="shared" si="8"/>
        <v>2569.9</v>
      </c>
      <c r="AA41" s="442">
        <f t="shared" si="4"/>
        <v>91185.9</v>
      </c>
    </row>
    <row r="42" spans="2:27" ht="20.399999999999999" customHeight="1">
      <c r="B42" s="182"/>
      <c r="C42" s="791"/>
      <c r="D42" s="224"/>
      <c r="E42" s="222" t="s">
        <v>262</v>
      </c>
      <c r="F42" s="461"/>
      <c r="G42" s="431">
        <f t="shared" ref="G42:Z42" si="9">SUM(G43:G45)</f>
        <v>0</v>
      </c>
      <c r="H42" s="431">
        <f t="shared" si="9"/>
        <v>56277.9</v>
      </c>
      <c r="I42" s="431">
        <f t="shared" si="9"/>
        <v>0</v>
      </c>
      <c r="J42" s="431">
        <f t="shared" si="9"/>
        <v>0</v>
      </c>
      <c r="K42" s="431">
        <f t="shared" si="9"/>
        <v>0</v>
      </c>
      <c r="L42" s="431">
        <f t="shared" si="9"/>
        <v>105.8</v>
      </c>
      <c r="M42" s="431">
        <f t="shared" si="9"/>
        <v>15</v>
      </c>
      <c r="N42" s="431">
        <f t="shared" si="9"/>
        <v>1220.0999999999999</v>
      </c>
      <c r="O42" s="431">
        <f t="shared" si="9"/>
        <v>0</v>
      </c>
      <c r="P42" s="431">
        <f t="shared" si="9"/>
        <v>0</v>
      </c>
      <c r="Q42" s="431">
        <f t="shared" si="9"/>
        <v>0</v>
      </c>
      <c r="R42" s="431">
        <f t="shared" si="9"/>
        <v>0</v>
      </c>
      <c r="S42" s="431">
        <f t="shared" si="9"/>
        <v>186.3</v>
      </c>
      <c r="T42" s="431">
        <f t="shared" si="9"/>
        <v>40.9</v>
      </c>
      <c r="U42" s="431">
        <f t="shared" si="9"/>
        <v>0</v>
      </c>
      <c r="V42" s="431">
        <f t="shared" si="9"/>
        <v>30659.5</v>
      </c>
      <c r="W42" s="431">
        <f t="shared" si="9"/>
        <v>0</v>
      </c>
      <c r="X42" s="431">
        <f t="shared" si="9"/>
        <v>0</v>
      </c>
      <c r="Y42" s="431">
        <f t="shared" si="9"/>
        <v>0</v>
      </c>
      <c r="Z42" s="432">
        <f t="shared" si="9"/>
        <v>2569.9</v>
      </c>
      <c r="AA42" s="433">
        <f t="shared" si="4"/>
        <v>91075.4</v>
      </c>
    </row>
    <row r="43" spans="2:27" ht="20.399999999999999" customHeight="1">
      <c r="B43" s="182"/>
      <c r="C43" s="791"/>
      <c r="D43" s="225"/>
      <c r="E43" s="220"/>
      <c r="F43" s="218" t="s">
        <v>235</v>
      </c>
      <c r="G43" s="434">
        <f>+ｱ.燃え殻!$AA$28</f>
        <v>0</v>
      </c>
      <c r="H43" s="434">
        <f>+ｲ.汚泥!$AA$28</f>
        <v>56277.9</v>
      </c>
      <c r="I43" s="434">
        <f>+ｳ.廃油!$AA$28</f>
        <v>0</v>
      </c>
      <c r="J43" s="434">
        <f>+ｴ.廃酸!$AA$28</f>
        <v>0</v>
      </c>
      <c r="K43" s="434">
        <f>+ｵ.廃ｱﾙｶﾘ!$AA$28</f>
        <v>0</v>
      </c>
      <c r="L43" s="434">
        <f>+ｶ.廃ﾌﾟﾗ類!$AA$28</f>
        <v>0</v>
      </c>
      <c r="M43" s="434">
        <f>+ｷ.紙くず!$AA$28</f>
        <v>13.8</v>
      </c>
      <c r="N43" s="434">
        <f>+ｸ.木くず!$AA$28</f>
        <v>1180.3</v>
      </c>
      <c r="O43" s="434">
        <f>+ｹ.繊維くず!$AA$28</f>
        <v>0</v>
      </c>
      <c r="P43" s="434">
        <f>+ｺ.動植物性残さ!$AA$28</f>
        <v>0</v>
      </c>
      <c r="Q43" s="434">
        <f>+ｻ.動物系固形不要物!$AA$28</f>
        <v>0</v>
      </c>
      <c r="R43" s="434">
        <f>+ｼ.ｺﾞﾑくず!$AA$28</f>
        <v>0</v>
      </c>
      <c r="S43" s="434">
        <f>+ｽ.金属くず!$AA$28</f>
        <v>186.3</v>
      </c>
      <c r="T43" s="434">
        <f>+ｾ.ｶﾞﾗｽ･ｺﾝｸﾘ･陶磁器くず!$AA$28</f>
        <v>0</v>
      </c>
      <c r="U43" s="434">
        <f>+ｿ.鉱さい!$AA$28</f>
        <v>0</v>
      </c>
      <c r="V43" s="434">
        <f>+ﾀ.がれき類!$AA$28</f>
        <v>26871.599999999999</v>
      </c>
      <c r="W43" s="434">
        <f>+ﾁ.動物のふん尿!$AA$28</f>
        <v>0</v>
      </c>
      <c r="X43" s="434">
        <f>+ﾂ.動物の死体!$AA$28</f>
        <v>0</v>
      </c>
      <c r="Y43" s="434">
        <f>+ﾃ.ばいじん!$AA$28</f>
        <v>0</v>
      </c>
      <c r="Z43" s="435">
        <f>+ﾄ.混合廃棄物その他!$AA$28</f>
        <v>1686.7</v>
      </c>
      <c r="AA43" s="436">
        <f t="shared" si="4"/>
        <v>86216.6</v>
      </c>
    </row>
    <row r="44" spans="2:27" ht="20.399999999999999"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105.8</v>
      </c>
      <c r="M44" s="434">
        <f>+ｷ.紙くず!$AA$29</f>
        <v>1.2</v>
      </c>
      <c r="N44" s="434">
        <f>+ｸ.木くず!$AA$29</f>
        <v>39.799999999999997</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40.9</v>
      </c>
      <c r="U44" s="434">
        <f>+ｿ.鉱さい!$AA$29</f>
        <v>0</v>
      </c>
      <c r="V44" s="434">
        <f>+ﾀ.がれき類!$AA$29</f>
        <v>3787.9</v>
      </c>
      <c r="W44" s="434">
        <f>+ﾁ.動物のふん尿!$AA$29</f>
        <v>0</v>
      </c>
      <c r="X44" s="434">
        <f>+ﾂ.動物の死体!$AA$29</f>
        <v>0</v>
      </c>
      <c r="Y44" s="434">
        <f>+ﾃ.ばいじん!$AA$29</f>
        <v>0</v>
      </c>
      <c r="Z44" s="435">
        <f>+ﾄ.混合廃棄物その他!$AA$29</f>
        <v>883.2</v>
      </c>
      <c r="AA44" s="436">
        <f t="shared" si="4"/>
        <v>4858.8</v>
      </c>
    </row>
    <row r="45" spans="2:27" ht="20.399999999999999"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35</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40.5</v>
      </c>
      <c r="U46" s="437">
        <f>+ｿ.鉱さい!$R$33</f>
        <v>0</v>
      </c>
      <c r="V46" s="437">
        <f>+ﾀ.がれき類!$R$33</f>
        <v>35</v>
      </c>
      <c r="W46" s="437">
        <f>+ﾁ.動物のふん尿!$R$33</f>
        <v>0</v>
      </c>
      <c r="X46" s="437">
        <f>+ﾂ.動物の死体!$R$33</f>
        <v>0</v>
      </c>
      <c r="Y46" s="437">
        <f>+ﾃ.ばいじん!$R$33</f>
        <v>0</v>
      </c>
      <c r="Z46" s="438">
        <f>+ﾄ.混合廃棄物その他!$R$33</f>
        <v>0</v>
      </c>
      <c r="AA46" s="439">
        <f>SUM(G46:Z46)</f>
        <v>110.5</v>
      </c>
    </row>
    <row r="47" spans="2:27" ht="20.399999999999999" customHeight="1">
      <c r="B47" s="182"/>
      <c r="C47" s="135" t="s">
        <v>237</v>
      </c>
      <c r="D47" s="796" t="s">
        <v>294</v>
      </c>
      <c r="E47" s="796"/>
      <c r="F47" s="797"/>
      <c r="G47" s="443">
        <f>+ｱ.燃え殻!$AL$27</f>
        <v>0</v>
      </c>
      <c r="H47" s="443">
        <f>+ｲ.汚泥!$AL$27</f>
        <v>56277.9</v>
      </c>
      <c r="I47" s="443">
        <f>+ｳ.廃油!$AL$27</f>
        <v>0</v>
      </c>
      <c r="J47" s="443">
        <f>+ｴ.廃酸!$AL$27</f>
        <v>0</v>
      </c>
      <c r="K47" s="443">
        <f>+ｵ.廃ｱﾙｶﾘ!$AL$27</f>
        <v>0</v>
      </c>
      <c r="L47" s="443">
        <f>+ｶ.廃ﾌﾟﾗ類!$AL$27</f>
        <v>140.80000000000001</v>
      </c>
      <c r="M47" s="443">
        <f>+ｷ.紙くず!$AL$27</f>
        <v>15</v>
      </c>
      <c r="N47" s="443">
        <f>+ｸ.木くず!$AL$27</f>
        <v>1220.0999999999999</v>
      </c>
      <c r="O47" s="443">
        <f>+ｹ.繊維くず!$AL$27</f>
        <v>0</v>
      </c>
      <c r="P47" s="443">
        <f>+ｺ.動植物性残さ!$AL$27</f>
        <v>0</v>
      </c>
      <c r="Q47" s="443">
        <f>+ｻ.動物系固形不要物!$AL$27</f>
        <v>0</v>
      </c>
      <c r="R47" s="443">
        <f>+ｼ.ｺﾞﾑくず!$AL$27</f>
        <v>0</v>
      </c>
      <c r="S47" s="443">
        <f>+ｽ.金属くず!$AL$27</f>
        <v>186.3</v>
      </c>
      <c r="T47" s="443">
        <f>+ｾ.ｶﾞﾗｽ･ｺﾝｸﾘ･陶磁器くず!$AL$27</f>
        <v>81.400000000000006</v>
      </c>
      <c r="U47" s="443">
        <f>+ｿ.鉱さい!$AL$27</f>
        <v>0</v>
      </c>
      <c r="V47" s="443">
        <f>+ﾀ.がれき類!$AL$27</f>
        <v>30694.5</v>
      </c>
      <c r="W47" s="443">
        <f>+ﾁ.動物のふん尿!$AL$27</f>
        <v>0</v>
      </c>
      <c r="X47" s="443">
        <f>+ﾂ.動物の死体!$AL$27</f>
        <v>0</v>
      </c>
      <c r="Y47" s="443">
        <f>+ﾃ.ばいじん!$AL$27</f>
        <v>0</v>
      </c>
      <c r="Z47" s="444">
        <f>+ﾄ.混合廃棄物その他!$AL$27</f>
        <v>2569.9</v>
      </c>
      <c r="AA47" s="445">
        <f t="shared" si="4"/>
        <v>91185.9</v>
      </c>
    </row>
    <row r="48" spans="2:27" ht="20.399999999999999" customHeight="1">
      <c r="B48" s="182"/>
      <c r="C48" s="188"/>
      <c r="D48" s="187" t="s">
        <v>188</v>
      </c>
      <c r="E48" s="787" t="s">
        <v>238</v>
      </c>
      <c r="F48" s="788"/>
      <c r="G48" s="446">
        <f>+ｱ.燃え殻!$AL$30</f>
        <v>0</v>
      </c>
      <c r="H48" s="446">
        <f>+ｲ.汚泥!$AL$30</f>
        <v>227.8</v>
      </c>
      <c r="I48" s="446">
        <f>+ｳ.廃油!$AL$30</f>
        <v>0</v>
      </c>
      <c r="J48" s="446">
        <f>+ｴ.廃酸!$AL$30</f>
        <v>0</v>
      </c>
      <c r="K48" s="446">
        <f>+ｵ.廃ｱﾙｶﾘ!$AL$30</f>
        <v>0</v>
      </c>
      <c r="L48" s="446">
        <f>+ｶ.廃ﾌﾟﾗ類!$AL$30</f>
        <v>55.5</v>
      </c>
      <c r="M48" s="446">
        <f>+ｷ.紙くず!$AL$30</f>
        <v>7.8</v>
      </c>
      <c r="N48" s="446">
        <f>+ｸ.木くず!$AL$30</f>
        <v>64.5</v>
      </c>
      <c r="O48" s="446">
        <f>+ｹ.繊維くず!$AL$30</f>
        <v>0</v>
      </c>
      <c r="P48" s="446">
        <f>+ｺ.動植物性残さ!$AL$30</f>
        <v>0</v>
      </c>
      <c r="Q48" s="446">
        <f>+ｻ.動物系固形不要物!$AL$30</f>
        <v>0</v>
      </c>
      <c r="R48" s="446">
        <f>+ｼ.ｺﾞﾑくず!$AL$30</f>
        <v>0</v>
      </c>
      <c r="S48" s="446">
        <f>+ｽ.金属くず!$AL$30</f>
        <v>132.30000000000001</v>
      </c>
      <c r="T48" s="446">
        <f>+ｾ.ｶﾞﾗｽ･ｺﾝｸﾘ･陶磁器くず!$AL$30</f>
        <v>26.1</v>
      </c>
      <c r="U48" s="446">
        <f>+ｿ.鉱さい!$AL$30</f>
        <v>0</v>
      </c>
      <c r="V48" s="446">
        <f>+ﾀ.がれき類!$AL$30</f>
        <v>15964.1</v>
      </c>
      <c r="W48" s="446">
        <f>+ﾁ.動物のふん尿!$AL$30</f>
        <v>0</v>
      </c>
      <c r="X48" s="446">
        <f>+ﾂ.動物の死体!$AL$30</f>
        <v>0</v>
      </c>
      <c r="Y48" s="446">
        <f>+ﾃ.ばいじん!$AL$30</f>
        <v>0</v>
      </c>
      <c r="Z48" s="447">
        <f>+ﾄ.混合廃棄物その他!$AL$30</f>
        <v>390.2</v>
      </c>
      <c r="AA48" s="448">
        <f t="shared" si="4"/>
        <v>16868.3</v>
      </c>
    </row>
    <row r="49" spans="2:27" ht="20.399999999999999" customHeight="1">
      <c r="B49" s="182"/>
      <c r="C49" s="188"/>
      <c r="D49" s="504" t="s">
        <v>190</v>
      </c>
      <c r="E49" s="800" t="s">
        <v>239</v>
      </c>
      <c r="F49" s="801"/>
      <c r="G49" s="517">
        <f>+ｱ.燃え殻!$AS$24</f>
        <v>0</v>
      </c>
      <c r="H49" s="517">
        <f>+ｲ.汚泥!$AS$24</f>
        <v>56277.9</v>
      </c>
      <c r="I49" s="517">
        <f>+ｳ.廃油!$AS$24</f>
        <v>0</v>
      </c>
      <c r="J49" s="517">
        <f>+ｴ.廃酸!$AS$24</f>
        <v>0</v>
      </c>
      <c r="K49" s="517">
        <f>+ｵ.廃ｱﾙｶﾘ!$AS$24</f>
        <v>0</v>
      </c>
      <c r="L49" s="517">
        <f>+ｶ.廃ﾌﾟﾗ類!$AS$24</f>
        <v>0</v>
      </c>
      <c r="M49" s="517">
        <f>+ｷ.紙くず!$AS$24</f>
        <v>13.8</v>
      </c>
      <c r="N49" s="517">
        <f>+ｸ.木くず!$AS$24</f>
        <v>1180.3</v>
      </c>
      <c r="O49" s="517">
        <f>+ｹ.繊維くず!$AS$24</f>
        <v>0</v>
      </c>
      <c r="P49" s="517">
        <f>+ｺ.動植物性残さ!$AS$24</f>
        <v>0</v>
      </c>
      <c r="Q49" s="517">
        <f>+ｻ.動物系固形不要物!$AS$24</f>
        <v>0</v>
      </c>
      <c r="R49" s="517">
        <f>+ｼ.ｺﾞﾑくず!$AS$24</f>
        <v>0</v>
      </c>
      <c r="S49" s="517">
        <f>+ｽ.金属くず!$AS$24</f>
        <v>186.3</v>
      </c>
      <c r="T49" s="517">
        <f>+ｾ.ｶﾞﾗｽ･ｺﾝｸﾘ･陶磁器くず!$AS$24</f>
        <v>0</v>
      </c>
      <c r="U49" s="517">
        <f>+ｿ.鉱さい!$AS$24</f>
        <v>0</v>
      </c>
      <c r="V49" s="517">
        <f>+ﾀ.がれき類!$AS$24</f>
        <v>26871.599999999999</v>
      </c>
      <c r="W49" s="517">
        <f>+ﾁ.動物のふん尿!$AS$24</f>
        <v>0</v>
      </c>
      <c r="X49" s="517">
        <f>+ﾂ.動物の死体!$AS$24</f>
        <v>0</v>
      </c>
      <c r="Y49" s="517">
        <f>+ﾃ.ばいじん!$AS$24</f>
        <v>0</v>
      </c>
      <c r="Z49" s="518">
        <f>+ﾄ.混合廃棄物その他!$AS$24</f>
        <v>1686.7</v>
      </c>
      <c r="AA49" s="519">
        <f t="shared" si="4"/>
        <v>86216.6</v>
      </c>
    </row>
    <row r="50" spans="2:27" ht="20.399999999999999"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399999999999999"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399999999999999"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399999999999999"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11.7</v>
      </c>
      <c r="M55" s="522">
        <f>+ｷ.紙くず!$AS$31</f>
        <v>1.2</v>
      </c>
      <c r="N55" s="522">
        <f>+ｸ.木くず!$AS$31</f>
        <v>39.799999999999997</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883.2</v>
      </c>
      <c r="AA55" s="524">
        <f t="shared" si="4"/>
        <v>935.90000000000009</v>
      </c>
    </row>
    <row r="56" spans="2:27" ht="19.95"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60277.9</v>
      </c>
      <c r="I63" s="501">
        <f t="shared" si="10"/>
        <v>0</v>
      </c>
      <c r="J63" s="501">
        <f t="shared" si="10"/>
        <v>0</v>
      </c>
      <c r="K63" s="501">
        <f t="shared" si="10"/>
        <v>0</v>
      </c>
      <c r="L63" s="501">
        <f t="shared" si="10"/>
        <v>540.79999999999995</v>
      </c>
      <c r="M63" s="501">
        <f t="shared" si="10"/>
        <v>30</v>
      </c>
      <c r="N63" s="501">
        <f t="shared" si="10"/>
        <v>1320.1</v>
      </c>
      <c r="O63" s="501">
        <f t="shared" si="10"/>
        <v>1</v>
      </c>
      <c r="P63" s="501">
        <f t="shared" si="10"/>
        <v>0</v>
      </c>
      <c r="Q63" s="501">
        <f t="shared" si="10"/>
        <v>0</v>
      </c>
      <c r="R63" s="501">
        <f t="shared" si="10"/>
        <v>0</v>
      </c>
      <c r="S63" s="501">
        <f t="shared" si="10"/>
        <v>236.3</v>
      </c>
      <c r="T63" s="501">
        <f t="shared" si="10"/>
        <v>381.4</v>
      </c>
      <c r="U63" s="501">
        <f t="shared" si="10"/>
        <v>0</v>
      </c>
      <c r="V63" s="501">
        <f t="shared" si="10"/>
        <v>38794.5</v>
      </c>
      <c r="W63" s="501">
        <f t="shared" si="10"/>
        <v>0</v>
      </c>
      <c r="X63" s="501">
        <f t="shared" si="10"/>
        <v>0</v>
      </c>
      <c r="Y63" s="501">
        <f t="shared" si="10"/>
        <v>0</v>
      </c>
      <c r="Z63" s="501">
        <f t="shared" si="10"/>
        <v>2969.9</v>
      </c>
      <c r="AA63" s="502">
        <f>+AA9+AA19+AA20</f>
        <v>104551.9</v>
      </c>
    </row>
    <row r="64" spans="2:27" s="499" customFormat="1" ht="13.2">
      <c r="F64" s="503"/>
    </row>
    <row r="65" spans="6:6" s="499" customFormat="1" ht="13.2">
      <c r="F65" s="503"/>
    </row>
    <row r="66" spans="6:6" s="499" customFormat="1" ht="13.2">
      <c r="F66" s="503"/>
    </row>
    <row r="67" spans="6:6" s="499" customFormat="1" ht="13.2">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6" hidden="1" customWidth="1"/>
    <col min="2" max="2" width="3.33203125" style="26" customWidth="1"/>
    <col min="3" max="3" width="3.33203125" style="235" customWidth="1"/>
    <col min="4" max="4" width="2.6640625" style="235" customWidth="1"/>
    <col min="5" max="5" width="9.6640625" style="235" customWidth="1"/>
    <col min="6" max="6" width="2.77734375" style="235" customWidth="1"/>
    <col min="7" max="7" width="6.77734375" style="235" customWidth="1"/>
    <col min="8" max="8" width="13.77734375" style="235" customWidth="1"/>
    <col min="9" max="9" width="5.77734375" style="235" customWidth="1"/>
    <col min="10" max="10" width="3.77734375" style="235" customWidth="1"/>
    <col min="11" max="11" width="10.77734375" style="235" customWidth="1"/>
    <col min="12" max="12" width="6.77734375" style="235" customWidth="1"/>
    <col min="13" max="13" width="7.77734375" style="235" customWidth="1"/>
    <col min="14" max="14" width="6.77734375" style="235" customWidth="1"/>
    <col min="15" max="15" width="7.77734375" style="235" customWidth="1"/>
    <col min="16" max="16" width="2.21875" style="44" customWidth="1"/>
    <col min="17" max="24" width="9" style="46"/>
    <col min="25" max="16384" width="9" style="44"/>
  </cols>
  <sheetData>
    <row r="1" spans="1:16" ht="16.2" customHeight="1">
      <c r="C1" s="84" t="s">
        <v>272</v>
      </c>
    </row>
    <row r="2" spans="1:16" ht="16.2" customHeight="1">
      <c r="C2" s="84"/>
    </row>
    <row r="3" spans="1:16" ht="13.95" customHeight="1" thickBot="1">
      <c r="O3" s="240" t="s">
        <v>158</v>
      </c>
    </row>
    <row r="4" spans="1:16" ht="13.2">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2">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99999999999999" customHeight="1">
      <c r="C10" s="248"/>
      <c r="D10" s="249"/>
      <c r="E10" s="249"/>
      <c r="F10" s="249"/>
      <c r="G10" s="249"/>
      <c r="H10" s="249"/>
      <c r="I10" s="249"/>
      <c r="J10" s="249"/>
      <c r="K10" s="249"/>
      <c r="L10" s="249"/>
      <c r="M10" s="249"/>
      <c r="N10" s="249"/>
      <c r="O10" s="250"/>
    </row>
    <row r="11" spans="1:16" ht="13.2">
      <c r="C11" s="248"/>
      <c r="D11" s="249"/>
      <c r="E11" s="249"/>
      <c r="F11" s="249"/>
      <c r="G11" s="249"/>
      <c r="H11" s="249"/>
      <c r="I11" s="249"/>
      <c r="J11" s="249"/>
      <c r="K11" s="249"/>
      <c r="L11" s="861" t="str">
        <f>+表紙!L34</f>
        <v>令和７年 ６月 ２７   日</v>
      </c>
      <c r="M11" s="862"/>
      <c r="N11" s="862"/>
      <c r="O11" s="863"/>
    </row>
    <row r="12" spans="1:16" ht="13.2" customHeight="1">
      <c r="C12" s="248"/>
      <c r="D12" s="249"/>
      <c r="E12" s="249"/>
      <c r="F12" s="249"/>
      <c r="G12" s="249"/>
      <c r="H12" s="249"/>
      <c r="I12" s="249"/>
      <c r="J12" s="249"/>
      <c r="K12" s="249"/>
      <c r="L12" s="249"/>
      <c r="M12" s="249"/>
      <c r="N12" s="249"/>
      <c r="O12" s="251"/>
    </row>
    <row r="13" spans="1:16" ht="13.2">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神奈川県横浜市中区長者町6-96-2</v>
      </c>
      <c r="K16" s="850"/>
      <c r="L16" s="851"/>
      <c r="M16" s="851"/>
      <c r="N16" s="851"/>
      <c r="O16" s="852"/>
    </row>
    <row r="17" spans="1:48" ht="26.25" customHeight="1">
      <c r="C17" s="248"/>
      <c r="D17" s="249"/>
      <c r="E17" s="249"/>
      <c r="F17" s="249"/>
      <c r="G17" s="249"/>
      <c r="H17" s="253" t="s">
        <v>7</v>
      </c>
      <c r="I17" s="253"/>
      <c r="J17" s="850" t="str">
        <f>+表紙!J40</f>
        <v>大成建設株式会社　　　 横浜支店
 執行役員支店長　　　　  島　伸一</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045-232-5809</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大成建設株式会社　横浜支店</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2253</v>
      </c>
      <c r="N25" s="902"/>
      <c r="O25" s="903"/>
    </row>
    <row r="26" spans="1:48" ht="18" customHeight="1">
      <c r="C26" s="882" t="s">
        <v>11</v>
      </c>
      <c r="D26" s="883"/>
      <c r="E26" s="884"/>
      <c r="F26" s="876" t="str">
        <f>+表紙!F49</f>
        <v>神奈川県横浜市中区長者町6-96-2</v>
      </c>
      <c r="G26" s="877"/>
      <c r="H26" s="877"/>
      <c r="I26" s="877"/>
      <c r="J26" s="877"/>
      <c r="K26" s="877"/>
      <c r="L26" s="139" t="s">
        <v>172</v>
      </c>
      <c r="M26" s="258"/>
      <c r="N26" s="880" t="str">
        <f>IF(+表紙!N49="","",+表紙!N49)</f>
        <v>045-232-5809</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06　総合工事業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100469</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451</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13366</v>
      </c>
      <c r="I40" s="292" t="s">
        <v>4</v>
      </c>
      <c r="J40" s="571" t="s">
        <v>324</v>
      </c>
      <c r="K40" s="572"/>
      <c r="L40" s="573"/>
      <c r="M40" s="908">
        <f>+表紙!M63</f>
        <v>13366</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1154</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12465</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f>+表紙!M66</f>
        <v>100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f>+表紙!M67</f>
        <v>30</v>
      </c>
      <c r="N44" s="909">
        <f>+表紙!N67</f>
        <v>0</v>
      </c>
      <c r="O44" s="196" t="s">
        <v>4</v>
      </c>
    </row>
    <row r="45" spans="1:48" ht="31.95"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2">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 customHeight="1">
      <c r="A54" s="44"/>
      <c r="B54" s="44"/>
      <c r="C54" s="197">
        <v>3</v>
      </c>
      <c r="D54" s="555" t="s">
        <v>443</v>
      </c>
      <c r="E54" s="555"/>
      <c r="F54" s="555"/>
      <c r="G54" s="555"/>
      <c r="H54" s="555"/>
      <c r="I54" s="555"/>
      <c r="J54" s="555"/>
      <c r="K54" s="555"/>
      <c r="L54" s="555"/>
      <c r="M54" s="555"/>
      <c r="N54" s="555"/>
      <c r="O54" s="556"/>
    </row>
    <row r="55" spans="1:48" ht="28.2"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2"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2" customHeight="1">
      <c r="A68" s="44"/>
      <c r="B68" s="44"/>
      <c r="C68" s="197"/>
      <c r="D68" s="198" t="s">
        <v>310</v>
      </c>
      <c r="E68" s="555" t="s">
        <v>408</v>
      </c>
      <c r="F68" s="555"/>
      <c r="G68" s="555"/>
      <c r="H68" s="555"/>
      <c r="I68" s="555"/>
      <c r="J68" s="555"/>
      <c r="K68" s="555"/>
      <c r="L68" s="555"/>
      <c r="M68" s="555"/>
      <c r="N68" s="555"/>
      <c r="O68" s="556"/>
    </row>
    <row r="69" spans="1:16" ht="28.2" customHeight="1">
      <c r="A69" s="44"/>
      <c r="B69" s="44"/>
      <c r="C69" s="197"/>
      <c r="D69" s="198" t="s">
        <v>311</v>
      </c>
      <c r="E69" s="555" t="s">
        <v>316</v>
      </c>
      <c r="F69" s="555"/>
      <c r="G69" s="555"/>
      <c r="H69" s="555"/>
      <c r="I69" s="555"/>
      <c r="J69" s="555"/>
      <c r="K69" s="555"/>
      <c r="L69" s="555"/>
      <c r="M69" s="555"/>
      <c r="N69" s="555"/>
      <c r="O69" s="556"/>
    </row>
    <row r="70" spans="1:16" ht="28.2"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919" t="s">
        <v>170</v>
      </c>
      <c r="C4" s="919"/>
    </row>
    <row r="5" spans="2:4" ht="13.8" thickBot="1">
      <c r="B5" s="7"/>
    </row>
    <row r="6" spans="2:4">
      <c r="B6" s="111" t="s">
        <v>160</v>
      </c>
      <c r="C6" s="8" t="s">
        <v>161</v>
      </c>
    </row>
    <row r="7" spans="2:4" ht="114.9"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1"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56277.9</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4000</v>
      </c>
      <c r="E24" s="729"/>
      <c r="F24" s="729"/>
      <c r="G24" s="211" t="s">
        <v>198</v>
      </c>
      <c r="H24" s="707">
        <f>+F12</f>
        <v>56277.9</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56277.9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56277.9</v>
      </c>
      <c r="Q27" s="712"/>
      <c r="R27" s="712"/>
      <c r="S27" s="712"/>
      <c r="T27" s="54" t="s">
        <v>38</v>
      </c>
      <c r="U27" s="74"/>
      <c r="V27" s="74"/>
      <c r="Y27" s="72" t="s">
        <v>39</v>
      </c>
      <c r="Z27" s="75"/>
      <c r="AH27" s="63"/>
      <c r="AI27" s="63"/>
      <c r="AJ27" s="63"/>
      <c r="AK27" s="63"/>
      <c r="AL27" s="675">
        <f>+AH18+P27</f>
        <v>56277.9</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56277.9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4000</v>
      </c>
      <c r="E29" s="729"/>
      <c r="F29" s="729"/>
      <c r="G29" s="211" t="s">
        <v>198</v>
      </c>
      <c r="H29" s="707">
        <f>+AL27</f>
        <v>56277.9</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227.8</v>
      </c>
      <c r="I30" s="708"/>
      <c r="J30" s="211" t="s">
        <v>198</v>
      </c>
      <c r="M30" s="681"/>
      <c r="P30" s="66"/>
      <c r="R30" s="711">
        <f>+ROUND(AA28,1)+ROUND(AA29,1)+ROUND(AA30,1)</f>
        <v>56277.9</v>
      </c>
      <c r="S30" s="712"/>
      <c r="T30" s="712"/>
      <c r="U30" s="712"/>
      <c r="V30" s="54" t="s">
        <v>16</v>
      </c>
      <c r="Y30" s="713" t="s">
        <v>186</v>
      </c>
      <c r="Z30" s="714"/>
      <c r="AA30" s="669">
        <v>0</v>
      </c>
      <c r="AB30" s="670"/>
      <c r="AC30" s="670"/>
      <c r="AD30" s="670"/>
      <c r="AE30" s="670"/>
      <c r="AF30" s="54" t="s">
        <v>13</v>
      </c>
      <c r="AL30" s="661">
        <v>227.8</v>
      </c>
      <c r="AM30" s="662"/>
      <c r="AN30" s="662"/>
      <c r="AO30" s="662"/>
      <c r="AP30" s="62" t="s">
        <v>13</v>
      </c>
      <c r="AS30" s="706"/>
      <c r="AT30" s="703"/>
      <c r="AU30" s="703"/>
      <c r="AV30" s="704"/>
      <c r="AW30" s="498"/>
    </row>
    <row r="31" spans="2:49" ht="27" customHeight="1" thickTop="1" thickBot="1">
      <c r="B31" s="740" t="s">
        <v>226</v>
      </c>
      <c r="C31" s="741"/>
      <c r="D31" s="729">
        <v>4000</v>
      </c>
      <c r="E31" s="729"/>
      <c r="F31" s="729"/>
      <c r="G31" s="211" t="s">
        <v>198</v>
      </c>
      <c r="H31" s="707">
        <f>+AS24</f>
        <v>56277.9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9" zoomScaleNormal="100" workbookViewId="0">
      <selection activeCell="D29" sqref="D29:F29"/>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v>0</v>
      </c>
      <c r="AV7" s="533" t="s">
        <v>198</v>
      </c>
      <c r="AW7" s="498"/>
      <c r="AX7" s="534"/>
    </row>
    <row r="8" spans="2:50" ht="28.2"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v>0</v>
      </c>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772" t="s">
        <v>459</v>
      </c>
      <c r="AS9" s="772"/>
      <c r="AT9" s="772"/>
      <c r="AU9" s="493">
        <v>0</v>
      </c>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v>0</v>
      </c>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140.80000000000001</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v>0</v>
      </c>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v>0</v>
      </c>
      <c r="AV14" s="54" t="s">
        <v>34</v>
      </c>
      <c r="AW14" s="498"/>
    </row>
    <row r="15" spans="2:50"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654" t="s">
        <v>177</v>
      </c>
      <c r="AT15" s="655"/>
      <c r="AU15" s="107">
        <v>0</v>
      </c>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0</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v>0</v>
      </c>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0</v>
      </c>
      <c r="AV20" s="533" t="s">
        <v>198</v>
      </c>
      <c r="AW20" s="762"/>
      <c r="AX20" s="762"/>
    </row>
    <row r="21" spans="2:51" ht="25.2"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772" t="s">
        <v>460</v>
      </c>
      <c r="AS21" s="772"/>
      <c r="AT21" s="772"/>
      <c r="AU21" s="493">
        <v>0</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400</v>
      </c>
      <c r="E24" s="729"/>
      <c r="F24" s="729"/>
      <c r="G24" s="211" t="s">
        <v>198</v>
      </c>
      <c r="H24" s="707">
        <f>+F12</f>
        <v>140.80000000000001</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140.80000000000001</v>
      </c>
      <c r="Q27" s="712"/>
      <c r="R27" s="712"/>
      <c r="S27" s="712"/>
      <c r="T27" s="54" t="s">
        <v>38</v>
      </c>
      <c r="U27" s="74"/>
      <c r="V27" s="74"/>
      <c r="Y27" s="72" t="s">
        <v>39</v>
      </c>
      <c r="Z27" s="75"/>
      <c r="AH27" s="63"/>
      <c r="AI27" s="63"/>
      <c r="AJ27" s="63"/>
      <c r="AK27" s="63"/>
      <c r="AL27" s="675">
        <f>+AH18+P27</f>
        <v>140.80000000000001</v>
      </c>
      <c r="AM27" s="676"/>
      <c r="AN27" s="676"/>
      <c r="AO27" s="676"/>
      <c r="AP27" s="62" t="s">
        <v>13</v>
      </c>
      <c r="AQ27" s="321"/>
      <c r="AR27" s="141"/>
      <c r="AS27" s="661">
        <v>0</v>
      </c>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400</v>
      </c>
      <c r="E29" s="729"/>
      <c r="F29" s="729"/>
      <c r="G29" s="211" t="s">
        <v>198</v>
      </c>
      <c r="H29" s="707">
        <f>+AL27</f>
        <v>140.80000000000001</v>
      </c>
      <c r="I29" s="708"/>
      <c r="J29" s="211" t="s">
        <v>198</v>
      </c>
      <c r="M29" s="681"/>
      <c r="P29" s="66"/>
      <c r="Q29" s="158"/>
      <c r="R29" s="61" t="s">
        <v>183</v>
      </c>
      <c r="S29" s="683" t="s">
        <v>33</v>
      </c>
      <c r="T29" s="697"/>
      <c r="U29" s="697"/>
      <c r="V29" s="698"/>
      <c r="W29" s="58"/>
      <c r="X29" s="76"/>
      <c r="Y29" s="713" t="s">
        <v>258</v>
      </c>
      <c r="Z29" s="714"/>
      <c r="AA29" s="669">
        <v>105.8</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55.5</v>
      </c>
      <c r="I30" s="708"/>
      <c r="J30" s="211" t="s">
        <v>198</v>
      </c>
      <c r="M30" s="681"/>
      <c r="P30" s="66"/>
      <c r="R30" s="711">
        <f>+ROUND(AA28,1)+ROUND(AA29,1)+ROUND(AA30,1)</f>
        <v>105.8</v>
      </c>
      <c r="S30" s="712"/>
      <c r="T30" s="712"/>
      <c r="U30" s="712"/>
      <c r="V30" s="54" t="s">
        <v>16</v>
      </c>
      <c r="Y30" s="713" t="s">
        <v>186</v>
      </c>
      <c r="Z30" s="714"/>
      <c r="AA30" s="669">
        <v>0</v>
      </c>
      <c r="AB30" s="670"/>
      <c r="AC30" s="670"/>
      <c r="AD30" s="670"/>
      <c r="AE30" s="670"/>
      <c r="AF30" s="54" t="s">
        <v>13</v>
      </c>
      <c r="AL30" s="661">
        <v>55.5</v>
      </c>
      <c r="AM30" s="662"/>
      <c r="AN30" s="662"/>
      <c r="AO30" s="662"/>
      <c r="AP30" s="62" t="s">
        <v>13</v>
      </c>
      <c r="AS30" s="706"/>
      <c r="AT30" s="703"/>
      <c r="AU30" s="703"/>
      <c r="AV30" s="704"/>
      <c r="AW30" s="498"/>
    </row>
    <row r="31" spans="2:51"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11.7</v>
      </c>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11.7</v>
      </c>
      <c r="I33" s="710"/>
      <c r="J33" s="212" t="s">
        <v>198</v>
      </c>
      <c r="M33" s="682"/>
      <c r="R33" s="669">
        <v>35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8.3096590909090899</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8.3096590909090899</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1"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15</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15</v>
      </c>
      <c r="E24" s="729"/>
      <c r="F24" s="729"/>
      <c r="G24" s="211" t="s">
        <v>198</v>
      </c>
      <c r="H24" s="707">
        <f>+F12</f>
        <v>15</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13.8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15</v>
      </c>
      <c r="Q27" s="712"/>
      <c r="R27" s="712"/>
      <c r="S27" s="712"/>
      <c r="T27" s="54" t="s">
        <v>38</v>
      </c>
      <c r="U27" s="74"/>
      <c r="V27" s="74"/>
      <c r="Y27" s="72" t="s">
        <v>39</v>
      </c>
      <c r="Z27" s="75"/>
      <c r="AH27" s="63"/>
      <c r="AI27" s="63"/>
      <c r="AJ27" s="63"/>
      <c r="AK27" s="63"/>
      <c r="AL27" s="675">
        <f>+AH18+P27</f>
        <v>15</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13.8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15</v>
      </c>
      <c r="E29" s="729"/>
      <c r="F29" s="729"/>
      <c r="G29" s="211" t="s">
        <v>198</v>
      </c>
      <c r="H29" s="707">
        <f>+AL27</f>
        <v>15</v>
      </c>
      <c r="I29" s="708"/>
      <c r="J29" s="211" t="s">
        <v>198</v>
      </c>
      <c r="M29" s="681"/>
      <c r="P29" s="66"/>
      <c r="Q29" s="158"/>
      <c r="R29" s="61" t="s">
        <v>183</v>
      </c>
      <c r="S29" s="683" t="s">
        <v>33</v>
      </c>
      <c r="T29" s="697"/>
      <c r="U29" s="697"/>
      <c r="V29" s="698"/>
      <c r="W29" s="58"/>
      <c r="X29" s="76"/>
      <c r="Y29" s="713" t="s">
        <v>258</v>
      </c>
      <c r="Z29" s="714"/>
      <c r="AA29" s="669">
        <v>1.2</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7.8</v>
      </c>
      <c r="I30" s="708"/>
      <c r="J30" s="211" t="s">
        <v>198</v>
      </c>
      <c r="M30" s="681"/>
      <c r="P30" s="66"/>
      <c r="R30" s="711">
        <f>+ROUND(AA28,1)+ROUND(AA29,1)+ROUND(AA30,1)</f>
        <v>15</v>
      </c>
      <c r="S30" s="712"/>
      <c r="T30" s="712"/>
      <c r="U30" s="712"/>
      <c r="V30" s="54" t="s">
        <v>16</v>
      </c>
      <c r="Y30" s="713" t="s">
        <v>186</v>
      </c>
      <c r="Z30" s="714"/>
      <c r="AA30" s="669">
        <v>0</v>
      </c>
      <c r="AB30" s="670"/>
      <c r="AC30" s="670"/>
      <c r="AD30" s="670"/>
      <c r="AE30" s="670"/>
      <c r="AF30" s="54" t="s">
        <v>13</v>
      </c>
      <c r="AL30" s="661">
        <v>7.8</v>
      </c>
      <c r="AM30" s="662"/>
      <c r="AN30" s="662"/>
      <c r="AO30" s="662"/>
      <c r="AP30" s="62" t="s">
        <v>13</v>
      </c>
      <c r="AS30" s="706"/>
      <c r="AT30" s="703"/>
      <c r="AU30" s="703"/>
      <c r="AV30" s="704"/>
      <c r="AW30" s="498"/>
    </row>
    <row r="31" spans="2:49" ht="27" customHeight="1" thickTop="1" thickBot="1">
      <c r="B31" s="740" t="s">
        <v>226</v>
      </c>
      <c r="C31" s="741"/>
      <c r="D31" s="729">
        <v>15</v>
      </c>
      <c r="E31" s="729"/>
      <c r="F31" s="729"/>
      <c r="G31" s="211" t="s">
        <v>198</v>
      </c>
      <c r="H31" s="707">
        <f>+AS24</f>
        <v>13.8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1.2</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1.2</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B19"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大成建設株式会社　横浜支店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1220.0999999999999</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100</v>
      </c>
      <c r="E24" s="729"/>
      <c r="F24" s="729"/>
      <c r="G24" s="211" t="s">
        <v>198</v>
      </c>
      <c r="H24" s="707">
        <f>+F12</f>
        <v>1220.0999999999999</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1180.3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1220.0999999999999</v>
      </c>
      <c r="Q27" s="712"/>
      <c r="R27" s="712"/>
      <c r="S27" s="712"/>
      <c r="T27" s="54" t="s">
        <v>38</v>
      </c>
      <c r="U27" s="74"/>
      <c r="V27" s="74"/>
      <c r="Y27" s="72" t="s">
        <v>39</v>
      </c>
      <c r="Z27" s="75"/>
      <c r="AH27" s="63"/>
      <c r="AI27" s="63"/>
      <c r="AJ27" s="63"/>
      <c r="AK27" s="63"/>
      <c r="AL27" s="675">
        <f>+AH18+P27</f>
        <v>1220.0999999999999</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1180.3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100</v>
      </c>
      <c r="E29" s="729"/>
      <c r="F29" s="729"/>
      <c r="G29" s="211" t="s">
        <v>198</v>
      </c>
      <c r="H29" s="707">
        <f>+AL27</f>
        <v>1220.0999999999999</v>
      </c>
      <c r="I29" s="708"/>
      <c r="J29" s="211" t="s">
        <v>198</v>
      </c>
      <c r="M29" s="681"/>
      <c r="P29" s="66"/>
      <c r="Q29" s="158"/>
      <c r="R29" s="61" t="s">
        <v>183</v>
      </c>
      <c r="S29" s="683" t="s">
        <v>33</v>
      </c>
      <c r="T29" s="697"/>
      <c r="U29" s="697"/>
      <c r="V29" s="698"/>
      <c r="W29" s="58"/>
      <c r="X29" s="76"/>
      <c r="Y29" s="713" t="s">
        <v>258</v>
      </c>
      <c r="Z29" s="714"/>
      <c r="AA29" s="669">
        <v>39.799999999999997</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64.5</v>
      </c>
      <c r="I30" s="708"/>
      <c r="J30" s="211" t="s">
        <v>198</v>
      </c>
      <c r="M30" s="681"/>
      <c r="P30" s="66"/>
      <c r="R30" s="711">
        <f>+ROUND(AA28,1)+ROUND(AA29,1)+ROUND(AA30,1)</f>
        <v>1220.0999999999999</v>
      </c>
      <c r="S30" s="712"/>
      <c r="T30" s="712"/>
      <c r="U30" s="712"/>
      <c r="V30" s="54" t="s">
        <v>16</v>
      </c>
      <c r="Y30" s="713" t="s">
        <v>186</v>
      </c>
      <c r="Z30" s="714"/>
      <c r="AA30" s="669">
        <v>0</v>
      </c>
      <c r="AB30" s="670"/>
      <c r="AC30" s="670"/>
      <c r="AD30" s="670"/>
      <c r="AE30" s="670"/>
      <c r="AF30" s="54" t="s">
        <v>13</v>
      </c>
      <c r="AL30" s="661">
        <v>64.5</v>
      </c>
      <c r="AM30" s="662"/>
      <c r="AN30" s="662"/>
      <c r="AO30" s="662"/>
      <c r="AP30" s="62" t="s">
        <v>13</v>
      </c>
      <c r="AS30" s="706"/>
      <c r="AT30" s="703"/>
      <c r="AU30" s="703"/>
      <c r="AV30" s="704"/>
      <c r="AW30" s="498"/>
    </row>
    <row r="31" spans="2:49" ht="27" customHeight="1" thickTop="1" thickBot="1">
      <c r="B31" s="740" t="s">
        <v>226</v>
      </c>
      <c r="C31" s="741"/>
      <c r="D31" s="729">
        <v>100</v>
      </c>
      <c r="E31" s="729"/>
      <c r="F31" s="729"/>
      <c r="G31" s="211" t="s">
        <v>198</v>
      </c>
      <c r="H31" s="707">
        <f>+AS24</f>
        <v>1180.3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39.799999999999997</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39.799999999999997</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2025-06-26T09:03:27Z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