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O12" i="94" s="1"/>
  <c r="AK27" i="82"/>
  <c r="X32" i="94"/>
  <c r="X31" i="94" s="1"/>
  <c r="X26" i="94" s="1"/>
  <c r="X18" i="82"/>
  <c r="O16" i="83"/>
  <c r="Y50" i="94" s="1"/>
  <c r="X21" i="83"/>
  <c r="AK27" i="83"/>
  <c r="O16" i="94"/>
  <c r="O9" i="94"/>
  <c r="O14" i="94"/>
  <c r="H27" i="94"/>
  <c r="X27" i="94"/>
  <c r="X21" i="78"/>
  <c r="O16" i="79"/>
  <c r="R50" i="94" s="1"/>
  <c r="X21" i="89"/>
  <c r="F12" i="83"/>
  <c r="O15" i="94"/>
  <c r="O13"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55" i="94" l="1"/>
  <c r="O17" i="94"/>
  <c r="O10" i="94"/>
  <c r="O18" i="94"/>
  <c r="O11"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<sst xmlns="http://schemas.openxmlformats.org/spreadsheetml/2006/main" count="3175" uniqueCount="463">
  <si>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</si>
  <si>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</si>
  <si>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</si>
  <si>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</si>
  <si>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</si>
  <si>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</si>
  <si>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</si>
  <si>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</si>
  <si>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</si>
  <si>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</si>
  <si>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</si>
  <si>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</si>
  <si>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</si>
  <si>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</si>
  <si>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</si>
  <si>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</si>
  <si>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</si>
  <si>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</si>
  <si>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</si>
  <si>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</si>
  <si>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</si>
  <si>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</si>
  <si>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</si>
  <si>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</si>
  <si>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</si>
  <si>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</si>
  <si>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</si>
  <si>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</si>
  <si>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</si>
  <si>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</si>
  <si>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</si>
  <si>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</si>
  <si>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</si>
  <si>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</si>
  <si>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</si>
  <si>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</si>
  <si>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</si>
  <si>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</si>
  <si>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</si>
  <si>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</si>
  <si>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</si>
  <si>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</si>
  <si>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</si>
  <si>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</si>
  <si>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</si>
  <si>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</si>
  <si>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</si>
  <si>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</si>
  <si>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</si>
  <si>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</si>
  <si>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</si>
  <si>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</si>
  <si>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</si>
  <si>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</si>
  <si>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</si>
  <si>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</si>
  <si>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</si>
  <si>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</si>
  <si>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</si>
  <si>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</si>
  <si>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</si>
  <si>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</si>
  <si>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</si>
  <si>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</si>
  <si>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</si>
  <si>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</si>
  <si>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</si>
  <si>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</si>
  <si>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</si>
  <si>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</si>
  <si>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</si>
  <si>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</si>
  <si>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</si>
  <si>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</si>
  <si>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</si>
  <si>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</si>
  <si>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</si>
  <si>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</si>
  <si>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</si>
  <si>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</si>
  <si>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</si>
  <si>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</si>
  <si>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</si>
  <si>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</si>
  <si>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</si>
  <si>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</si>
  <si>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</si>
  <si>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</si>
  <si>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</si>
  <si>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</si>
  <si>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</si>
  <si>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</si>
  <si>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</si>
  <si>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</si>
  <si>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</si>
  <si>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</si>
  <si>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</si>
  <si>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</si>
  <si>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</si>
  <si>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</si>
  <si>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</si>
  <si>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</si>
  <si>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</si>
  <si>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</si>
  <si>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</si>
  <si>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</si>
  <si>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</si>
  <si>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</si>
  <si>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</si>
  <si>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</si>
  <si>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</si>
  <si>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</si>
  <si>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</si>
  <si>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</si>
  <si>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</si>
  <si>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</si>
  <si>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</si>
  <si>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</si>
  <si>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</si>
  <si>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</si>
  <si>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</si>
  <si>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</si>
  <si>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</si>
  <si>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</si>
  <si>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</si>
  <si>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</si>
  <si>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</si>
  <si>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</si>
  <si>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</si>
  <si>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</si>
  <si>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</si>
  <si>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</si>
  <si>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</si>
  <si>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</si>
  <si>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</si>
  <si>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</si>
  <si>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</si>
  <si>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</si>
  <si>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</si>
  <si>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</si>
  <si>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</si>
  <si>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</si>
  <si>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</si>
  <si>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</si>
  <si>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</si>
  <si>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</si>
  <si>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</si>
  <si>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</si>
  <si>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</si>
  <si>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</si>
  <si>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</si>
  <si>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</si>
  <si>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</si>
  <si>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</si>
  <si>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</si>
  <si>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</si>
  <si>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</si>
  <si>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</si>
  <si>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</si>
  <si>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</si>
  <si>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</si>
  <si>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</si>
  <si>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</si>
  <si>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</si>
  <si>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</si>
  <si>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</si>
  <si>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</si>
  <si>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</si>
  <si>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</si>
  <si>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</si>
  <si>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</si>
  <si>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</si>
  <si>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</si>
  <si>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</si>
  <si>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</si>
  <si>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</si>
  <si>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</si>
  <si>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</si>
  <si>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</si>
  <si>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</si>
  <si>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</si>
  <si>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</si>
  <si>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</si>
  <si>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</si>
  <si>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</si>
  <si>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</si>
  <si>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</si>
  <si>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</si>
  <si>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</si>
  <si>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</si>
  <si>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</si>
  <si>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</si>
  <si>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</si>
  <si>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</si>
  <si>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</si>
  <si>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</si>
  <si>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</si>
  <si>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</si>
  <si>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</si>
  <si>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</si>
  <si>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</si>
  <si>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</si>
  <si>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</si>
  <si>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</si>
  <si>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</si>
  <si>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</si>
  <si>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</si>
  <si>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</si>
  <si>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</si>
  <si>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</si>
  <si>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</si>
  <si>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</si>
  <si>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</si>
  <si>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</si>
  <si>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</si>
  <si>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</si>
  <si>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</si>
  <si>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</si>
  <si>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</si>
  <si>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</si>
  <si>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</si>
  <si>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</si>
  <si>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</si>
  <si>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</si>
  <si>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</si>
  <si>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</si>
  <si>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</si>
  <si>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</si>
  <si>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</si>
  <si>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</si>
  <si>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</si>
  <si>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</si>
  <si>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</si>
  <si>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</si>
  <si>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</si>
  <si>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</si>
  <si>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</si>
  <si>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</si>
  <si>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</si>
  <si>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</si>
  <si>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</si>
  <si>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</si>
  <si>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</si>
  <si>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</si>
  <si>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</si>
  <si>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</si>
  <si>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</si>
  <si>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</si>
  <si>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</si>
  <si>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</si>
  <si>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</si>
  <si>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</si>
  <si>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</si>
  <si>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</si>
  <si>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</si>
  <si>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</si>
  <si>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</si>
  <si>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</si>
  <si>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</si>
  <si>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</si>
  <si>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</si>
  <si>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</si>
  <si>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</si>
  <si>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</si>
  <si>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</si>
  <si>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</si>
  <si>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</si>
  <si>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</si>
  <si>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</si>
  <si>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</si>
  <si>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</si>
  <si>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</si>
  <si>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</si>
  <si>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</si>
  <si>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</si>
  <si>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</si>
  <si>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</si>
  <si>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</si>
  <si>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</si>
  <si>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</si>
  <si>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</si>
  <si>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</si>
  <si>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</si>
  <si>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</si>
  <si>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</si>
  <si>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</si>
  <si>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</si>
  <si>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</si>
  <si>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</si>
  <si>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</si>
  <si>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</si>
  <si>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</si>
  <si>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</si>
  <si>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</si>
  <si>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</si>
  <si>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</si>
  <si>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</si>
  <si>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</si>
  <si>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</si>
  <si>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</si>
  <si>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</si>
  <si>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</si>
  <si>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</si>
  <si>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</si>
  <si>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</si>
  <si>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</si>
  <si>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</si>
  <si>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</si>
  <si>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</si>
  <si>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</si>
  <si>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</si>
  <si>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</si>
  <si>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</si>
  <si>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</si>
  <si>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</si>
  <si>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</si>
  <si>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</si>
  <si>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</si>
  <si>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</si>
  <si>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</si>
  <si>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</si>
  <si>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</si>
  <si>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</si>
  <si>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</si>
  <si>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</si>
  <si>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</si>
  <si>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</si>
  <si>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</si>
  <si>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</si>
  <si>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</si>
  <si>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</si>
  <si>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</si>
  <si>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</si>
  <si>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</si>
  <si>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</si>
  <si>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</si>
  <si>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</si>
  <si>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</si>
  <si>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</si>
  <si>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</si>
  <si>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</si>
  <si>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</si>
  <si>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</si>
  <si>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</si>
  <si>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</si>
  <si>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</si>
  <si>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</si>
  <si>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</si>
  <si>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</si>
  <si>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</si>
  <si>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</si>
  <si>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</si>
  <si>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</si>
  <si>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</si>
  <si>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</si>
  <si>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</si>
  <si>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</si>
  <si>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</si>
  <si>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</si>
  <si>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</si>
  <si>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</si>
  <si>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</si>
  <si>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</si>
  <si>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</si>
  <si>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</si>
  <si>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</si>
  <si>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</si>
  <si>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</si>
  <si>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</si>
  <si>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</si>
  <si>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</si>
  <si>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</si>
  <si>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</si>
  <si>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</si>
  <si>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</si>
  <si>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</si>
  <si>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</si>
  <si>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</si>
  <si>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</si>
  <si>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</si>
  <si>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</si>
  <si>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</si>
  <si>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</si>
  <si>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</si>
  <si>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</si>
  <si>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</si>
  <si>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</si>
  <si>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</si>
  <si>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</si>
  <si>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</si>
  <si>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</si>
  <si>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</si>
  <si>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</si>
  <si>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</si>
  <si>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</si>
  <si>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</si>
  <si>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</si>
  <si>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</si>
  <si>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</si>
  <si>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</si>
  <si>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</si>
  <si>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</si>
  <si>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</si>
  <si>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</si>
  <si>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</si>
  <si>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</si>
  <si>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</si>
  <si>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</si>
  <si>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</si>
  <si>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</si>
  <si>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</si>
  <si>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</si>
  <si>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</si>
  <si>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</si>
  <si>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</si>
  <si>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</si>
  <si>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</si>
  <si>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</si>
  <si>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</si>
  <si>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</si>
  <si>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</si>
  <si>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</si>
  <si>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</si>
  <si>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</si>
  <si>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</si>
  <si>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</si>
  <si>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</si>
  <si>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</si>
  <si>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</si>
  <si>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</si>
  <si>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</si>
  <si>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</si>
  <si>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</si>
  <si>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</si>
  <si>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</si>
  <si>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</si>
  <si>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</si>
  <si>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</si>
  <si>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</si>
  <si>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</si>
  <si>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</si>
  <si>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</si>
  <si>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</si>
  <si>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</si>
  <si>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</si>
  <si>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</si>
  <si>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横浜市西区みなとみらい3-3-3</t>
    <phoneticPr fontId="3"/>
  </si>
  <si>
    <t>鹿島建設㈱横浜支店　　　　　　　　　　　　常務執行役員支店長　桐生　雅文</t>
    <phoneticPr fontId="3"/>
  </si>
  <si>
    <t>鹿島建設㈱　横浜支店</t>
    <phoneticPr fontId="3"/>
  </si>
  <si>
    <t>045-641-8133</t>
    <phoneticPr fontId="3"/>
  </si>
  <si>
    <t>横浜市長</t>
    <phoneticPr fontId="3"/>
  </si>
  <si>
    <t>Ｄ－建設業</t>
    <phoneticPr fontId="3"/>
  </si>
  <si>
    <t>総合工事業</t>
    <phoneticPr fontId="3"/>
  </si>
  <si>
    <t>令和  ７  年    月    日</t>
    <phoneticPr fontId="3"/>
  </si>
  <si>
    <t>１．排出事業者としての処理工程
発生（現場）⇒保管（現場）⇒収集・運搬（積替・保管含む）⇒中間処理（再生含む）⇒最終処分（埋立等） 
２．建設副産物管理フロー
計画の策定「分別解体等の計画等」・「届出書」（発生予測→発生抑制の検討・再使用の検討・リサイクル方法の検討）　⇒　運用管理（委託契約書締結等→環境情報システム（施行プロセス）運用→事前協議届（特管管理責任者の設置等）→作業員教育→搬出管理）　⇒　実積集計・報告（月次集計・入力→「再資源化等報告書」等作成・提出→記録の保管）　　　
※品目毎の処理の工程は別紙のとおり。</t>
    <phoneticPr fontId="3"/>
  </si>
  <si>
    <t>045-641-8133</t>
    <phoneticPr fontId="3"/>
  </si>
  <si>
    <t>１．当社の環境管理推進体制・・・全社環境委員会委員長⇒委員長代理⇒支店長⇒支店事務局⇒部門支店環境管理責任（土木部・建築部）⇒工事事務所
２．担当者の役割・・・支店（総括環境管理者任命）、工事事務所（環境統括管理者・環境管理者任命）による関係者の責務と役割を明確にした社内管理体制
３．現場の組織体制・・・環境統括管理者（所長）→環境管理者（副所長・工事課長他）→現場推進者（担当者）また、協力会社組織としての職長会活動として、環境活動に取り組む</t>
    <phoneticPr fontId="3"/>
  </si>
  <si>
    <t>・標準分別ルールによる：
　・土木工事…コンガラ、アスファルトガラ、廃プラ、硬質塩ビ管、金属くず、木くず、
              段ボール、紙くず、混合廃棄(９品目)、
　・建築工事…現場規模別(5000㎥まで・50000㎥まで・50000㎥以上)・工程別(基礎工事、
　　　　　　　躯体工事、仕上げ工事)で品目を設定(４品目～１９品目)</t>
    <phoneticPr fontId="3"/>
  </si>
  <si>
    <t>・標準分別ルールによる：
　・土木工事…コンガラ、アスファルトガラ、廃プラ、硬質塩ビ管、金属くず、木くず、段ボール、紙くず、混合廃棄(９品目)、
　・建築工事…現場規模別(5000㎥まで・50000㎥まで・50000㎥以上)・工程別(基礎工事、躯体工事、仕上げ工事)で品目を設定(４品目～１９品目)、メーカーリサイクルの積極的採用</t>
    <phoneticPr fontId="3"/>
  </si>
  <si>
    <t>処理委託業者選定の際は、適正業者の起用を徹底することで不法投棄防止に努めている。また、処理施設については、定期的に視察し、視察結果を社内WEBページに掲載して情報共有を図り、環境リスクを回避している。</t>
    <rPh sb="66" eb="68">
      <t>シャナイ</t>
    </rPh>
    <phoneticPr fontId="3"/>
  </si>
  <si>
    <t>処理委託業者選定については、従来の取組を継続し、特に混合廃棄物取扱業者の精査を継続する。現場で取り組むゼロエミッション活動の観点から工事現場における分別努力が正しく反映されるようなリサイクル率の高い業者選定や、廃棄物処理法改正に伴う、優良産廃処理業者認定制度において認定された業者等への委託へと絞り込みを行う。３Ｒ推進活動のモデル現場選定によるゼロエミッションの活性化を図る。リサイクル可能な廃プラスチックの更なる分別を徹底し、再資源化を図る。</t>
    <phoneticPr fontId="3"/>
  </si>
  <si>
    <t xml:space="preserve">令和6年度の目標としては：
・土木工事：最終処分率3％未満、混合廃棄物の分別強化、廃棄物データの定期的確認
・建築工事：最終処分率3％未満、社内システムを活用し現場毎の廃棄物削減計画の実行・監視・結果評価の流れを整備する。施工計画における手戻り、やり直し作業や意図しない突貫工事化を防止することにより、廃棄物の削減と大量排出工事のゼロを目指す。
・その他取り組み：３Ｒ推進活動を展開し、抑制・分別・代替品使用の指導と支援、リサイクル率の高い処理業者を起用する。リサイクル可能な廃プラスチックの更なる分別を徹底し、再資源化を図る。　　　　  </t>
    <phoneticPr fontId="3"/>
  </si>
  <si>
    <t>令和7年度の目標としては：
・土木工事：最終処分率3％未満、混合廃棄物の分別強化、廃棄物データの定期的確認
・建築工事：生産性向上活動を通した廃棄物の低減、３R活動を継続した上で、サスティナブル調達を推進し、サーキュラーエコノミーに繋げる活動を実施する。
・その他の取り組み：３R推進活動（抑制・分別・代替品使用）を継続する。処理施設の現地確認を継続実施し、優良処理業者を起用する。廃プラスチックの更なる分別を徹底し、再資源化を図る。</t>
    <rPh sb="60" eb="63">
      <t>セイサンセイ</t>
    </rPh>
    <rPh sb="63" eb="65">
      <t>コウジョウ</t>
    </rPh>
    <rPh sb="65" eb="67">
      <t>カツドウ</t>
    </rPh>
    <rPh sb="68" eb="69">
      <t>トオ</t>
    </rPh>
    <rPh sb="71" eb="74">
      <t>ハイキブツ</t>
    </rPh>
    <rPh sb="75" eb="77">
      <t>テイゲン</t>
    </rPh>
    <rPh sb="80" eb="82">
      <t>カツドウ</t>
    </rPh>
    <rPh sb="83" eb="85">
      <t>ケイゾク</t>
    </rPh>
    <rPh sb="87" eb="88">
      <t>ウエ</t>
    </rPh>
    <rPh sb="97" eb="99">
      <t>チョウタツ</t>
    </rPh>
    <rPh sb="100" eb="102">
      <t>スイシン</t>
    </rPh>
    <rPh sb="116" eb="117">
      <t>ツナ</t>
    </rPh>
    <rPh sb="119" eb="121">
      <t>カツドウ</t>
    </rPh>
    <rPh sb="122" eb="124">
      <t>ジッシ</t>
    </rPh>
    <rPh sb="131" eb="132">
      <t>タ</t>
    </rPh>
    <rPh sb="133" eb="134">
      <t>ト</t>
    </rPh>
    <rPh sb="135" eb="136">
      <t>ク</t>
    </rPh>
    <rPh sb="140" eb="142">
      <t>スイシン</t>
    </rPh>
    <rPh sb="142" eb="144">
      <t>カツドウ</t>
    </rPh>
    <rPh sb="145" eb="147">
      <t>ヨクセイ</t>
    </rPh>
    <rPh sb="148" eb="150">
      <t>ブンベツ</t>
    </rPh>
    <rPh sb="151" eb="156">
      <t>ダイタイヒンシヨウ</t>
    </rPh>
    <rPh sb="158" eb="160">
      <t>ケイゾク</t>
    </rPh>
    <rPh sb="163" eb="167">
      <t>ショリシセツ</t>
    </rPh>
    <rPh sb="168" eb="170">
      <t>ゲンチ</t>
    </rPh>
    <rPh sb="170" eb="172">
      <t>カクニン</t>
    </rPh>
    <rPh sb="173" eb="175">
      <t>ケイゾク</t>
    </rPh>
    <rPh sb="175" eb="177">
      <t>ジッシ</t>
    </rPh>
    <rPh sb="179" eb="183">
      <t>ユウリョウショリ</t>
    </rPh>
    <rPh sb="183" eb="185">
      <t>ギョウシャ</t>
    </rPh>
    <rPh sb="186" eb="188">
      <t>キヨウ</t>
    </rPh>
    <rPh sb="191" eb="192">
      <t>ハイ</t>
    </rPh>
    <rPh sb="199" eb="200">
      <t>サラ</t>
    </rPh>
    <rPh sb="202" eb="204">
      <t>ブンベツ</t>
    </rPh>
    <rPh sb="205" eb="207">
      <t>テッテイ</t>
    </rPh>
    <rPh sb="209" eb="213">
      <t>サイシゲンカ</t>
    </rPh>
    <rPh sb="214" eb="215">
      <t>ハカ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</si>
</sst>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9230" y="2219325"/>
          <a:ext cx="388620" cy="640080"/>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6465"/>
          <a:ext cx="396240"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7895"/>
          <a:ext cx="396240" cy="640080"/>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2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2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19325"/>
          <a:ext cx="396240" cy="640080"/>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7895"/>
          <a:ext cx="396240" cy="640080"/>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7895"/>
          <a:ext cx="396240" cy="640080"/>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topLeftCell="A40" zoomScale="115" zoomScaleNormal="115" zoomScaleSheetLayoutView="100" workbookViewId="0">
      <selection activeCell="F94" sqref="F94:U102"/>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687"/>
      <c r="D21" s="688"/>
      <c r="E21" s="25" t="s">
        <v>50</v>
      </c>
      <c r="W21" s="25"/>
      <c r="X21" s="106"/>
      <c r="Y21" s="107"/>
    </row>
    <row r="22" spans="1:56" ht="13.5" x14ac:dyDescent="0.15">
      <c r="C22" s="689" t="s">
        <v>395</v>
      </c>
      <c r="D22" s="690"/>
      <c r="E22" s="25" t="s">
        <v>384</v>
      </c>
      <c r="W22" s="25"/>
      <c r="X22" s="107"/>
      <c r="Y22" s="107"/>
    </row>
    <row r="23" spans="1:56" ht="13.5" x14ac:dyDescent="0.15">
      <c r="C23" s="691" t="s">
        <v>396</v>
      </c>
      <c r="D23" s="692"/>
      <c r="E23" s="25" t="s">
        <v>1</v>
      </c>
      <c r="W23" s="25"/>
      <c r="X23" s="107"/>
      <c r="Y23" s="107"/>
    </row>
    <row r="24" spans="1:56" ht="13.5" x14ac:dyDescent="0.15">
      <c r="C24" s="693" t="s">
        <v>397</v>
      </c>
      <c r="D24" s="694"/>
      <c r="E24" s="25" t="s">
        <v>46</v>
      </c>
      <c r="W24" s="25"/>
      <c r="X24" s="107"/>
      <c r="Y24" s="107"/>
    </row>
    <row r="25" spans="1:56" ht="13.5" x14ac:dyDescent="0.15">
      <c r="C25" s="695" t="s">
        <v>398</v>
      </c>
      <c r="D25" s="696"/>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5" x14ac:dyDescent="0.1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15">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42" t="s">
        <v>453</v>
      </c>
      <c r="Q35" s="743"/>
      <c r="R35" s="743"/>
      <c r="S35" s="743"/>
      <c r="T35" s="744"/>
      <c r="U35" s="745"/>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40" t="s">
        <v>450</v>
      </c>
      <c r="D37" s="741"/>
      <c r="E37" s="741"/>
      <c r="F37" s="741"/>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46" t="s">
        <v>446</v>
      </c>
      <c r="M40" s="746"/>
      <c r="N40" s="746"/>
      <c r="O40" s="746"/>
      <c r="P40" s="746"/>
      <c r="Q40" s="746"/>
      <c r="R40" s="746"/>
      <c r="S40" s="746"/>
      <c r="T40" s="746"/>
      <c r="U40" s="747"/>
      <c r="W40" s="25"/>
      <c r="X40" s="106"/>
    </row>
    <row r="41" spans="1:25" ht="26.25" customHeight="1" x14ac:dyDescent="0.15">
      <c r="C41" s="96"/>
      <c r="D41" s="30"/>
      <c r="E41" s="30"/>
      <c r="F41" s="30"/>
      <c r="G41" s="30"/>
      <c r="H41" s="30"/>
      <c r="I41" s="31"/>
      <c r="J41" s="31" t="s">
        <v>7</v>
      </c>
      <c r="K41" s="31"/>
      <c r="L41" s="746" t="s">
        <v>447</v>
      </c>
      <c r="M41" s="746"/>
      <c r="N41" s="746"/>
      <c r="O41" s="746"/>
      <c r="P41" s="746"/>
      <c r="Q41" s="746"/>
      <c r="R41" s="746"/>
      <c r="S41" s="746"/>
      <c r="T41" s="746"/>
      <c r="U41" s="747"/>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48" t="s">
        <v>449</v>
      </c>
      <c r="P43" s="748"/>
      <c r="Q43" s="748"/>
      <c r="R43" s="748"/>
      <c r="S43" s="748"/>
      <c r="T43" s="748"/>
      <c r="U43" s="749"/>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7" t="s">
        <v>10</v>
      </c>
      <c r="D48" s="717"/>
      <c r="E48" s="718"/>
      <c r="F48" s="703" t="s">
        <v>448</v>
      </c>
      <c r="G48" s="704"/>
      <c r="H48" s="704"/>
      <c r="I48" s="705"/>
      <c r="J48" s="705"/>
      <c r="K48" s="705"/>
      <c r="L48" s="705"/>
      <c r="M48" s="705"/>
      <c r="N48" s="705"/>
      <c r="O48" s="705"/>
      <c r="P48" s="722" t="s">
        <v>431</v>
      </c>
      <c r="Q48" s="723"/>
      <c r="R48" s="723"/>
      <c r="S48" s="723"/>
      <c r="T48" s="723"/>
      <c r="U48" s="724"/>
    </row>
    <row r="49" spans="3:54" ht="21.75" customHeight="1" x14ac:dyDescent="0.15">
      <c r="C49" s="719"/>
      <c r="D49" s="720"/>
      <c r="E49" s="721"/>
      <c r="F49" s="706"/>
      <c r="G49" s="707"/>
      <c r="H49" s="707"/>
      <c r="I49" s="707"/>
      <c r="J49" s="707"/>
      <c r="K49" s="707"/>
      <c r="L49" s="707"/>
      <c r="M49" s="707"/>
      <c r="N49" s="707"/>
      <c r="O49" s="707"/>
      <c r="P49" s="725">
        <v>2243</v>
      </c>
      <c r="Q49" s="726"/>
      <c r="R49" s="726"/>
      <c r="S49" s="726"/>
      <c r="T49" s="726"/>
      <c r="U49" s="727"/>
    </row>
    <row r="50" spans="3:54" ht="26.25" customHeight="1" x14ac:dyDescent="0.15">
      <c r="C50" s="697" t="s">
        <v>11</v>
      </c>
      <c r="D50" s="698"/>
      <c r="E50" s="699"/>
      <c r="F50" s="708" t="s">
        <v>446</v>
      </c>
      <c r="G50" s="709"/>
      <c r="H50" s="709"/>
      <c r="I50" s="709"/>
      <c r="J50" s="709"/>
      <c r="K50" s="709"/>
      <c r="L50" s="709"/>
      <c r="M50" s="709"/>
      <c r="N50" s="592" t="s">
        <v>172</v>
      </c>
      <c r="O50" s="595"/>
      <c r="P50" s="596"/>
      <c r="Q50" s="712" t="s">
        <v>455</v>
      </c>
      <c r="R50" s="712"/>
      <c r="S50" s="712"/>
      <c r="T50" s="712"/>
      <c r="U50" s="713"/>
    </row>
    <row r="51" spans="3:54" ht="26.25" customHeight="1" x14ac:dyDescent="0.15">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15">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792" t="s">
        <v>451</v>
      </c>
      <c r="G54" s="793"/>
      <c r="H54" s="793"/>
      <c r="I54" s="793"/>
      <c r="J54" s="793"/>
      <c r="K54" s="793"/>
      <c r="L54" s="38" t="s">
        <v>48</v>
      </c>
      <c r="M54" s="38"/>
      <c r="N54" s="797" t="s">
        <v>452</v>
      </c>
      <c r="O54" s="797"/>
      <c r="P54" s="797"/>
      <c r="Q54" s="797"/>
      <c r="R54" s="797"/>
      <c r="S54" s="797"/>
      <c r="T54" s="797"/>
      <c r="U54" s="798"/>
      <c r="V54" s="34"/>
      <c r="W54" s="53"/>
      <c r="BB54" s="26"/>
    </row>
    <row r="55" spans="3:54" ht="27" customHeight="1" x14ac:dyDescent="0.15">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x14ac:dyDescent="0.15">
      <c r="C56" s="204"/>
      <c r="D56" s="205"/>
      <c r="E56" s="206"/>
      <c r="F56" s="763" t="s">
        <v>279</v>
      </c>
      <c r="G56" s="764"/>
      <c r="H56" s="764"/>
      <c r="I56" s="765"/>
      <c r="J56" s="799" t="s">
        <v>284</v>
      </c>
      <c r="K56" s="800"/>
      <c r="L56" s="800"/>
      <c r="M56" s="801"/>
      <c r="N56" s="761">
        <v>100053</v>
      </c>
      <c r="O56" s="762"/>
      <c r="P56" s="762"/>
      <c r="Q56" s="762"/>
      <c r="R56" s="762"/>
      <c r="S56" s="282" t="s">
        <v>285</v>
      </c>
      <c r="T56" s="282"/>
      <c r="U56" s="327"/>
      <c r="W56" s="34"/>
    </row>
    <row r="57" spans="3:54" ht="27" customHeight="1" x14ac:dyDescent="0.15">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15">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15">
      <c r="C61" s="597"/>
      <c r="D61" s="574" t="s">
        <v>290</v>
      </c>
      <c r="E61" s="575" t="s">
        <v>241</v>
      </c>
      <c r="F61" s="794">
        <v>768</v>
      </c>
      <c r="G61" s="795"/>
      <c r="H61" s="795"/>
      <c r="I61" s="795"/>
      <c r="J61" s="795"/>
      <c r="K61" s="795"/>
      <c r="L61" s="795"/>
      <c r="M61" s="795"/>
      <c r="N61" s="795"/>
      <c r="O61" s="795"/>
      <c r="P61" s="795"/>
      <c r="Q61" s="795"/>
      <c r="R61" s="795"/>
      <c r="S61" s="795"/>
      <c r="T61" s="795"/>
      <c r="U61" s="796"/>
      <c r="W61" s="34"/>
    </row>
    <row r="62" spans="3:54" ht="13.9" customHeight="1" x14ac:dyDescent="0.15">
      <c r="C62" s="597"/>
      <c r="D62" s="576"/>
      <c r="E62" s="505"/>
      <c r="F62" s="772" t="s">
        <v>454</v>
      </c>
      <c r="G62" s="773"/>
      <c r="H62" s="773"/>
      <c r="I62" s="773"/>
      <c r="J62" s="773"/>
      <c r="K62" s="773"/>
      <c r="L62" s="773"/>
      <c r="M62" s="773"/>
      <c r="N62" s="773"/>
      <c r="O62" s="773"/>
      <c r="P62" s="773"/>
      <c r="Q62" s="773"/>
      <c r="R62" s="773"/>
      <c r="S62" s="773"/>
      <c r="T62" s="773"/>
      <c r="U62" s="774"/>
      <c r="W62" s="34" t="s">
        <v>445</v>
      </c>
    </row>
    <row r="63" spans="3:54" ht="13.9" customHeight="1" x14ac:dyDescent="0.15">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 customHeight="1" x14ac:dyDescent="0.15">
      <c r="C64" s="597"/>
      <c r="D64" s="580"/>
      <c r="E64" s="806"/>
      <c r="F64" s="652"/>
      <c r="G64" s="653"/>
      <c r="H64" s="653"/>
      <c r="I64" s="653"/>
      <c r="J64" s="653"/>
      <c r="K64" s="653"/>
      <c r="L64" s="653"/>
      <c r="M64" s="653"/>
      <c r="N64" s="653"/>
      <c r="O64" s="653"/>
      <c r="P64" s="653"/>
      <c r="Q64" s="653"/>
      <c r="R64" s="653"/>
      <c r="S64" s="653"/>
      <c r="T64" s="653"/>
      <c r="U64" s="654"/>
      <c r="W64" s="34"/>
    </row>
    <row r="65" spans="3:23" ht="13.9" customHeight="1" x14ac:dyDescent="0.15">
      <c r="C65" s="597"/>
      <c r="D65" s="580"/>
      <c r="E65" s="806"/>
      <c r="F65" s="652"/>
      <c r="G65" s="653"/>
      <c r="H65" s="653"/>
      <c r="I65" s="653"/>
      <c r="J65" s="653"/>
      <c r="K65" s="653"/>
      <c r="L65" s="653"/>
      <c r="M65" s="653"/>
      <c r="N65" s="653"/>
      <c r="O65" s="653"/>
      <c r="P65" s="653"/>
      <c r="Q65" s="653"/>
      <c r="R65" s="653"/>
      <c r="S65" s="653"/>
      <c r="T65" s="653"/>
      <c r="U65" s="654"/>
      <c r="W65" s="34"/>
    </row>
    <row r="66" spans="3:23" ht="13.9" customHeight="1" x14ac:dyDescent="0.15">
      <c r="C66" s="597"/>
      <c r="D66" s="580"/>
      <c r="E66" s="806"/>
      <c r="F66" s="652"/>
      <c r="G66" s="653"/>
      <c r="H66" s="653"/>
      <c r="I66" s="653"/>
      <c r="J66" s="653"/>
      <c r="K66" s="653"/>
      <c r="L66" s="653"/>
      <c r="M66" s="653"/>
      <c r="N66" s="653"/>
      <c r="O66" s="653"/>
      <c r="P66" s="653"/>
      <c r="Q66" s="653"/>
      <c r="R66" s="653"/>
      <c r="S66" s="653"/>
      <c r="T66" s="653"/>
      <c r="U66" s="654"/>
      <c r="W66" s="34"/>
    </row>
    <row r="67" spans="3:23" ht="13.9" customHeight="1" x14ac:dyDescent="0.15">
      <c r="C67" s="597"/>
      <c r="D67" s="807" t="s">
        <v>414</v>
      </c>
      <c r="E67" s="808"/>
      <c r="F67" s="652"/>
      <c r="G67" s="653"/>
      <c r="H67" s="653"/>
      <c r="I67" s="653"/>
      <c r="J67" s="653"/>
      <c r="K67" s="653"/>
      <c r="L67" s="653"/>
      <c r="M67" s="653"/>
      <c r="N67" s="653"/>
      <c r="O67" s="653"/>
      <c r="P67" s="653"/>
      <c r="Q67" s="653"/>
      <c r="R67" s="653"/>
      <c r="S67" s="653"/>
      <c r="T67" s="653"/>
      <c r="U67" s="654"/>
      <c r="W67" s="34"/>
    </row>
    <row r="68" spans="3:23" ht="13.9" customHeight="1" x14ac:dyDescent="0.15">
      <c r="C68" s="597"/>
      <c r="D68" s="809"/>
      <c r="E68" s="808"/>
      <c r="F68" s="652"/>
      <c r="G68" s="653"/>
      <c r="H68" s="653"/>
      <c r="I68" s="653"/>
      <c r="J68" s="653"/>
      <c r="K68" s="653"/>
      <c r="L68" s="653"/>
      <c r="M68" s="653"/>
      <c r="N68" s="653"/>
      <c r="O68" s="653"/>
      <c r="P68" s="653"/>
      <c r="Q68" s="653"/>
      <c r="R68" s="653"/>
      <c r="S68" s="653"/>
      <c r="T68" s="653"/>
      <c r="U68" s="654"/>
      <c r="W68" s="34"/>
    </row>
    <row r="69" spans="3:23" ht="13.9" customHeight="1" x14ac:dyDescent="0.15">
      <c r="C69" s="597"/>
      <c r="D69" s="809"/>
      <c r="E69" s="808"/>
      <c r="F69" s="652"/>
      <c r="G69" s="653"/>
      <c r="H69" s="653"/>
      <c r="I69" s="653"/>
      <c r="J69" s="653"/>
      <c r="K69" s="653"/>
      <c r="L69" s="653"/>
      <c r="M69" s="653"/>
      <c r="N69" s="653"/>
      <c r="O69" s="653"/>
      <c r="P69" s="653"/>
      <c r="Q69" s="653"/>
      <c r="R69" s="653"/>
      <c r="S69" s="653"/>
      <c r="T69" s="653"/>
      <c r="U69" s="654"/>
      <c r="W69" s="34"/>
    </row>
    <row r="70" spans="3:23" ht="13.9" customHeight="1" x14ac:dyDescent="0.15">
      <c r="C70" s="597"/>
      <c r="D70" s="809"/>
      <c r="E70" s="808"/>
      <c r="F70" s="652"/>
      <c r="G70" s="653"/>
      <c r="H70" s="653"/>
      <c r="I70" s="653"/>
      <c r="J70" s="653"/>
      <c r="K70" s="653"/>
      <c r="L70" s="653"/>
      <c r="M70" s="653"/>
      <c r="N70" s="653"/>
      <c r="O70" s="653"/>
      <c r="P70" s="653"/>
      <c r="Q70" s="653"/>
      <c r="R70" s="653"/>
      <c r="S70" s="653"/>
      <c r="T70" s="653"/>
      <c r="U70" s="654"/>
      <c r="W70" s="34"/>
    </row>
    <row r="71" spans="3:23" ht="13.9" customHeight="1" x14ac:dyDescent="0.15">
      <c r="C71" s="597"/>
      <c r="D71" s="809"/>
      <c r="E71" s="808"/>
      <c r="F71" s="652"/>
      <c r="G71" s="653"/>
      <c r="H71" s="653"/>
      <c r="I71" s="653"/>
      <c r="J71" s="653"/>
      <c r="K71" s="653"/>
      <c r="L71" s="653"/>
      <c r="M71" s="653"/>
      <c r="N71" s="653"/>
      <c r="O71" s="653"/>
      <c r="P71" s="653"/>
      <c r="Q71" s="653"/>
      <c r="R71" s="653"/>
      <c r="S71" s="653"/>
      <c r="T71" s="653"/>
      <c r="U71" s="654"/>
      <c r="W71" s="34"/>
    </row>
    <row r="72" spans="3:23" ht="13.9" customHeight="1" x14ac:dyDescent="0.15">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766" t="s">
        <v>456</v>
      </c>
      <c r="E77" s="767"/>
      <c r="F77" s="767"/>
      <c r="G77" s="767"/>
      <c r="H77" s="767"/>
      <c r="I77" s="767"/>
      <c r="J77" s="767"/>
      <c r="K77" s="767"/>
      <c r="L77" s="767"/>
      <c r="M77" s="767"/>
      <c r="N77" s="767"/>
      <c r="O77" s="767"/>
      <c r="P77" s="767"/>
      <c r="Q77" s="767"/>
      <c r="R77" s="767"/>
      <c r="S77" s="767"/>
      <c r="T77" s="767"/>
      <c r="U77" s="768"/>
      <c r="W77" s="34" t="s">
        <v>445</v>
      </c>
    </row>
    <row r="78" spans="3:23" ht="13.9" customHeight="1" x14ac:dyDescent="0.15">
      <c r="C78" s="442"/>
      <c r="D78" s="766"/>
      <c r="E78" s="767"/>
      <c r="F78" s="767"/>
      <c r="G78" s="767"/>
      <c r="H78" s="767"/>
      <c r="I78" s="767"/>
      <c r="J78" s="767"/>
      <c r="K78" s="767"/>
      <c r="L78" s="767"/>
      <c r="M78" s="767"/>
      <c r="N78" s="767"/>
      <c r="O78" s="767"/>
      <c r="P78" s="767"/>
      <c r="Q78" s="767"/>
      <c r="R78" s="767"/>
      <c r="S78" s="767"/>
      <c r="T78" s="767"/>
      <c r="U78" s="768"/>
      <c r="W78" s="34"/>
    </row>
    <row r="79" spans="3:23" ht="13.9" customHeight="1" x14ac:dyDescent="0.15">
      <c r="C79" s="442"/>
      <c r="D79" s="766"/>
      <c r="E79" s="767"/>
      <c r="F79" s="767"/>
      <c r="G79" s="767"/>
      <c r="H79" s="767"/>
      <c r="I79" s="767"/>
      <c r="J79" s="767"/>
      <c r="K79" s="767"/>
      <c r="L79" s="767"/>
      <c r="M79" s="767"/>
      <c r="N79" s="767"/>
      <c r="O79" s="767"/>
      <c r="P79" s="767"/>
      <c r="Q79" s="767"/>
      <c r="R79" s="767"/>
      <c r="S79" s="767"/>
      <c r="T79" s="767"/>
      <c r="U79" s="768"/>
      <c r="W79" s="34"/>
    </row>
    <row r="80" spans="3:23" ht="13.9" customHeight="1" x14ac:dyDescent="0.15">
      <c r="C80" s="442"/>
      <c r="D80" s="766"/>
      <c r="E80" s="767"/>
      <c r="F80" s="767"/>
      <c r="G80" s="767"/>
      <c r="H80" s="767"/>
      <c r="I80" s="767"/>
      <c r="J80" s="767"/>
      <c r="K80" s="767"/>
      <c r="L80" s="767"/>
      <c r="M80" s="767"/>
      <c r="N80" s="767"/>
      <c r="O80" s="767"/>
      <c r="P80" s="767"/>
      <c r="Q80" s="767"/>
      <c r="R80" s="767"/>
      <c r="S80" s="767"/>
      <c r="T80" s="767"/>
      <c r="U80" s="768"/>
      <c r="W80" s="34"/>
    </row>
    <row r="81" spans="1:56" ht="13.9" customHeight="1" x14ac:dyDescent="0.15">
      <c r="C81" s="442"/>
      <c r="D81" s="766"/>
      <c r="E81" s="767"/>
      <c r="F81" s="767"/>
      <c r="G81" s="767"/>
      <c r="H81" s="767"/>
      <c r="I81" s="767"/>
      <c r="J81" s="767"/>
      <c r="K81" s="767"/>
      <c r="L81" s="767"/>
      <c r="M81" s="767"/>
      <c r="N81" s="767"/>
      <c r="O81" s="767"/>
      <c r="P81" s="767"/>
      <c r="Q81" s="767"/>
      <c r="R81" s="767"/>
      <c r="S81" s="767"/>
      <c r="T81" s="767"/>
      <c r="U81" s="768"/>
      <c r="W81" s="34"/>
    </row>
    <row r="82" spans="1:56" ht="13.9" customHeight="1" x14ac:dyDescent="0.15">
      <c r="C82" s="442"/>
      <c r="D82" s="766"/>
      <c r="E82" s="767"/>
      <c r="F82" s="767"/>
      <c r="G82" s="767"/>
      <c r="H82" s="767"/>
      <c r="I82" s="767"/>
      <c r="J82" s="767"/>
      <c r="K82" s="767"/>
      <c r="L82" s="767"/>
      <c r="M82" s="767"/>
      <c r="N82" s="767"/>
      <c r="O82" s="767"/>
      <c r="P82" s="767"/>
      <c r="Q82" s="767"/>
      <c r="R82" s="767"/>
      <c r="S82" s="767"/>
      <c r="T82" s="767"/>
      <c r="U82" s="768"/>
      <c r="W82" s="34"/>
    </row>
    <row r="83" spans="1:56" ht="13.9" customHeight="1" x14ac:dyDescent="0.15">
      <c r="C83" s="442"/>
      <c r="D83" s="766"/>
      <c r="E83" s="767"/>
      <c r="F83" s="767"/>
      <c r="G83" s="767"/>
      <c r="H83" s="767"/>
      <c r="I83" s="767"/>
      <c r="J83" s="767"/>
      <c r="K83" s="767"/>
      <c r="L83" s="767"/>
      <c r="M83" s="767"/>
      <c r="N83" s="767"/>
      <c r="O83" s="767"/>
      <c r="P83" s="767"/>
      <c r="Q83" s="767"/>
      <c r="R83" s="767"/>
      <c r="S83" s="767"/>
      <c r="T83" s="767"/>
      <c r="U83" s="768"/>
      <c r="W83" s="34"/>
    </row>
    <row r="84" spans="1:56" ht="13.9" customHeight="1" x14ac:dyDescent="0.15">
      <c r="C84" s="442"/>
      <c r="D84" s="766"/>
      <c r="E84" s="767"/>
      <c r="F84" s="767"/>
      <c r="G84" s="767"/>
      <c r="H84" s="767"/>
      <c r="I84" s="767"/>
      <c r="J84" s="767"/>
      <c r="K84" s="767"/>
      <c r="L84" s="767"/>
      <c r="M84" s="767"/>
      <c r="N84" s="767"/>
      <c r="O84" s="767"/>
      <c r="P84" s="767"/>
      <c r="Q84" s="767"/>
      <c r="R84" s="767"/>
      <c r="S84" s="767"/>
      <c r="T84" s="767"/>
      <c r="U84" s="768"/>
      <c r="W84" s="34"/>
    </row>
    <row r="85" spans="1:56" ht="13.9" customHeight="1" x14ac:dyDescent="0.15">
      <c r="C85" s="442"/>
      <c r="D85" s="766"/>
      <c r="E85" s="767"/>
      <c r="F85" s="767"/>
      <c r="G85" s="767"/>
      <c r="H85" s="767"/>
      <c r="I85" s="767"/>
      <c r="J85" s="767"/>
      <c r="K85" s="767"/>
      <c r="L85" s="767"/>
      <c r="M85" s="767"/>
      <c r="N85" s="767"/>
      <c r="O85" s="767"/>
      <c r="P85" s="767"/>
      <c r="Q85" s="767"/>
      <c r="R85" s="767"/>
      <c r="S85" s="767"/>
      <c r="T85" s="767"/>
      <c r="U85" s="768"/>
      <c r="W85" s="34"/>
    </row>
    <row r="86" spans="1:56" ht="13.9" customHeight="1" x14ac:dyDescent="0.15">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80"/>
      <c r="D89" s="785"/>
      <c r="E89" s="751"/>
      <c r="F89" s="196" t="s">
        <v>252</v>
      </c>
      <c r="G89" s="43"/>
      <c r="H89" s="43"/>
      <c r="I89" s="43"/>
      <c r="J89" s="43"/>
      <c r="K89" s="779">
        <f>+COUNTIF(別紙!G9:Z9,"&gt;0")</f>
        <v>13</v>
      </c>
      <c r="L89" s="779"/>
      <c r="M89" s="779"/>
      <c r="N89" s="210" t="s">
        <v>47</v>
      </c>
      <c r="O89" s="210"/>
      <c r="P89" s="602"/>
      <c r="Q89" s="775" t="s">
        <v>353</v>
      </c>
      <c r="R89" s="775"/>
      <c r="S89" s="775"/>
      <c r="T89" s="775"/>
      <c r="U89" s="776"/>
      <c r="V89" s="376"/>
      <c r="W89" s="376"/>
      <c r="X89" s="26"/>
      <c r="Y89" s="34"/>
      <c r="BC89" s="53"/>
      <c r="BD89" s="53"/>
    </row>
    <row r="90" spans="1:56" ht="18" customHeight="1" x14ac:dyDescent="0.15">
      <c r="A90" s="28">
        <v>6</v>
      </c>
      <c r="C90" s="780"/>
      <c r="D90" s="785"/>
      <c r="E90" s="751"/>
      <c r="F90" s="202" t="s">
        <v>200</v>
      </c>
      <c r="G90" s="209"/>
      <c r="H90" s="209"/>
      <c r="I90" s="209"/>
      <c r="J90" s="209"/>
      <c r="K90" s="755">
        <f>+別紙!AA9</f>
        <v>86333.400000000009</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 customHeight="1" x14ac:dyDescent="0.15">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15">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80"/>
      <c r="D94" s="785"/>
      <c r="E94" s="751"/>
      <c r="F94" s="652" t="s">
        <v>461</v>
      </c>
      <c r="G94" s="653"/>
      <c r="H94" s="653"/>
      <c r="I94" s="653"/>
      <c r="J94" s="653"/>
      <c r="K94" s="653"/>
      <c r="L94" s="653"/>
      <c r="M94" s="653"/>
      <c r="N94" s="653"/>
      <c r="O94" s="653"/>
      <c r="P94" s="653"/>
      <c r="Q94" s="653"/>
      <c r="R94" s="653"/>
      <c r="S94" s="653"/>
      <c r="T94" s="653"/>
      <c r="U94" s="654"/>
      <c r="V94" s="180"/>
      <c r="W94" s="181"/>
      <c r="X94" s="181"/>
      <c r="Y94" s="181"/>
    </row>
    <row r="95" spans="1:56" ht="13.9" customHeight="1" x14ac:dyDescent="0.15">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x14ac:dyDescent="0.15">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x14ac:dyDescent="0.15">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x14ac:dyDescent="0.15">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x14ac:dyDescent="0.15">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x14ac:dyDescent="0.15">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x14ac:dyDescent="0.15">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x14ac:dyDescent="0.15">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81"/>
      <c r="D104" s="759"/>
      <c r="E104" s="650"/>
      <c r="F104" s="196" t="s">
        <v>252</v>
      </c>
      <c r="G104" s="43"/>
      <c r="H104" s="43"/>
      <c r="I104" s="43"/>
      <c r="J104" s="43"/>
      <c r="K104" s="754">
        <f>+COUNTIF(別紙!G19:Z19,"&gt;0")</f>
        <v>10</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15">
      <c r="A105" s="28">
        <v>8</v>
      </c>
      <c r="C105" s="781"/>
      <c r="D105" s="759"/>
      <c r="E105" s="650"/>
      <c r="F105" s="202" t="s">
        <v>200</v>
      </c>
      <c r="G105" s="209"/>
      <c r="H105" s="209"/>
      <c r="I105" s="209"/>
      <c r="J105" s="209"/>
      <c r="K105" s="755">
        <f>+別紙!AA19</f>
        <v>74186</v>
      </c>
      <c r="L105" s="755"/>
      <c r="M105" s="755"/>
      <c r="N105" s="755"/>
      <c r="O105" s="755"/>
      <c r="P105" s="610" t="s">
        <v>291</v>
      </c>
      <c r="Q105" s="777"/>
      <c r="R105" s="777"/>
      <c r="S105" s="777"/>
      <c r="T105" s="777"/>
      <c r="U105" s="778"/>
      <c r="V105" s="376"/>
      <c r="W105" s="376"/>
      <c r="X105" s="115"/>
      <c r="Y105" s="26"/>
      <c r="BC105" s="53"/>
      <c r="BD105" s="53"/>
    </row>
    <row r="106" spans="1:56" ht="13.9" customHeight="1" x14ac:dyDescent="0.15">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15">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81"/>
      <c r="D109" s="759"/>
      <c r="E109" s="650"/>
      <c r="F109" s="652" t="s">
        <v>462</v>
      </c>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x14ac:dyDescent="0.1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x14ac:dyDescent="0.1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x14ac:dyDescent="0.1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x14ac:dyDescent="0.1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x14ac:dyDescent="0.1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x14ac:dyDescent="0.1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x14ac:dyDescent="0.1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x14ac:dyDescent="0.1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647"/>
      <c r="E120" s="650"/>
      <c r="F120" s="652" t="s">
        <v>457</v>
      </c>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647"/>
      <c r="E126" s="650"/>
      <c r="F126" s="652" t="s">
        <v>458</v>
      </c>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647"/>
      <c r="E136" s="661"/>
      <c r="F136" s="652"/>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x14ac:dyDescent="0.1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x14ac:dyDescent="0.1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x14ac:dyDescent="0.1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x14ac:dyDescent="0.1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x14ac:dyDescent="0.1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x14ac:dyDescent="0.1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647"/>
      <c r="E147" s="650"/>
      <c r="F147" s="652"/>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x14ac:dyDescent="0.1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x14ac:dyDescent="0.1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x14ac:dyDescent="0.1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x14ac:dyDescent="0.1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x14ac:dyDescent="0.1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x14ac:dyDescent="0.1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647"/>
      <c r="E160" s="650"/>
      <c r="F160" s="652"/>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x14ac:dyDescent="0.1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x14ac:dyDescent="0.1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x14ac:dyDescent="0.1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x14ac:dyDescent="0.1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x14ac:dyDescent="0.1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x14ac:dyDescent="0.1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647"/>
      <c r="E172" s="650"/>
      <c r="F172" s="652"/>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x14ac:dyDescent="0.1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x14ac:dyDescent="0.1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x14ac:dyDescent="0.1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x14ac:dyDescent="0.1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x14ac:dyDescent="0.1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x14ac:dyDescent="0.1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647"/>
      <c r="E185" s="661"/>
      <c r="F185" s="652"/>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x14ac:dyDescent="0.1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x14ac:dyDescent="0.1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x14ac:dyDescent="0.1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x14ac:dyDescent="0.1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x14ac:dyDescent="0.1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x14ac:dyDescent="0.1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x14ac:dyDescent="0.1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x14ac:dyDescent="0.1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647"/>
      <c r="E197" s="650"/>
      <c r="F197" s="652"/>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x14ac:dyDescent="0.1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x14ac:dyDescent="0.1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x14ac:dyDescent="0.1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x14ac:dyDescent="0.1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x14ac:dyDescent="0.1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x14ac:dyDescent="0.1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x14ac:dyDescent="0.1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647"/>
      <c r="E208" s="650"/>
      <c r="F208" s="668" t="s">
        <v>267</v>
      </c>
      <c r="G208" s="669"/>
      <c r="H208" s="669"/>
      <c r="I208" s="669"/>
      <c r="J208" s="669"/>
      <c r="K208" s="645">
        <f>+別紙!AA14</f>
        <v>86333.400000000009</v>
      </c>
      <c r="L208" s="645"/>
      <c r="M208" s="645"/>
      <c r="N208" s="645"/>
      <c r="O208" s="645"/>
      <c r="P208" s="217" t="s">
        <v>13</v>
      </c>
      <c r="Q208" s="670" t="s">
        <v>365</v>
      </c>
      <c r="R208" s="671"/>
      <c r="S208" s="671"/>
      <c r="T208" s="671"/>
      <c r="U208" s="672"/>
      <c r="V208" s="180"/>
      <c r="W208" s="181"/>
      <c r="X208" s="181"/>
      <c r="Y208" s="181"/>
    </row>
    <row r="209" spans="3:26" ht="43.15" customHeight="1" x14ac:dyDescent="0.15">
      <c r="C209" s="214"/>
      <c r="D209" s="647"/>
      <c r="E209" s="650"/>
      <c r="F209" s="328"/>
      <c r="G209" s="658" t="s">
        <v>223</v>
      </c>
      <c r="H209" s="659"/>
      <c r="I209" s="659"/>
      <c r="J209" s="659"/>
      <c r="K209" s="645">
        <f>+別紙!AA15</f>
        <v>20782.8</v>
      </c>
      <c r="L209" s="645"/>
      <c r="M209" s="645"/>
      <c r="N209" s="645"/>
      <c r="O209" s="645"/>
      <c r="P209" s="578" t="s">
        <v>13</v>
      </c>
      <c r="Q209" s="673"/>
      <c r="R209" s="674"/>
      <c r="S209" s="674"/>
      <c r="T209" s="674"/>
      <c r="U209" s="675"/>
      <c r="V209" s="180"/>
      <c r="W209" s="181"/>
      <c r="X209" s="181"/>
      <c r="Y209" s="181"/>
    </row>
    <row r="210" spans="3:26" ht="43.15" customHeight="1" x14ac:dyDescent="0.15">
      <c r="C210" s="214"/>
      <c r="D210" s="647"/>
      <c r="E210" s="650"/>
      <c r="F210" s="328"/>
      <c r="G210" s="658" t="s">
        <v>224</v>
      </c>
      <c r="H210" s="659"/>
      <c r="I210" s="659"/>
      <c r="J210" s="659"/>
      <c r="K210" s="645">
        <f>+別紙!AA16</f>
        <v>83838.3</v>
      </c>
      <c r="L210" s="645"/>
      <c r="M210" s="645"/>
      <c r="N210" s="645"/>
      <c r="O210" s="645"/>
      <c r="P210" s="578" t="s">
        <v>13</v>
      </c>
      <c r="Q210" s="673"/>
      <c r="R210" s="674"/>
      <c r="S210" s="674"/>
      <c r="T210" s="674"/>
      <c r="U210" s="675"/>
      <c r="V210" s="180"/>
      <c r="W210" s="181"/>
      <c r="X210" s="181"/>
      <c r="Y210" s="181"/>
    </row>
    <row r="211" spans="3:26" ht="43.15"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647"/>
      <c r="E214" s="650"/>
      <c r="F214" s="652" t="s">
        <v>459</v>
      </c>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74186</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17012</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73276</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647"/>
      <c r="E231" s="650"/>
      <c r="F231" s="652" t="s">
        <v>460</v>
      </c>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headerFooter alignWithMargins="0"/>
  <rowBreaks count="5" manualBreakCount="5">
    <brk id="73" min="2" max="20" man="1"/>
    <brk id="130" min="2" max="20" man="1"/>
    <brk id="179" min="2" max="20" man="1"/>
    <brk id="222" min="2" max="20" man="1"/>
    <brk id="241" min="2" max="20" man="1"/>
  </rowBreaks>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18" workbookViewId="0">
      <selection activeCell="AK32" sqref="AK32:AN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鹿島建設㈱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1.9</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v>
      </c>
      <c r="P27" s="881"/>
      <c r="Q27" s="881"/>
      <c r="R27" s="881"/>
      <c r="S27" s="59" t="s">
        <v>38</v>
      </c>
      <c r="T27" s="80"/>
      <c r="U27" s="80"/>
      <c r="X27" s="78" t="s">
        <v>39</v>
      </c>
      <c r="Y27" s="81"/>
      <c r="AG27" s="68"/>
      <c r="AH27" s="68"/>
      <c r="AI27" s="68"/>
      <c r="AJ27" s="68"/>
      <c r="AK27" s="831">
        <f>+AG18+O27</f>
        <v>1</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1.9</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1.9</v>
      </c>
      <c r="G30" s="837"/>
      <c r="H30" s="234" t="s">
        <v>198</v>
      </c>
      <c r="L30" s="845"/>
      <c r="O30" s="71"/>
      <c r="Q30" s="847">
        <f>+ROUND(Z28,1)+ROUND(Z29,1)+ROUND(Z30,1)</f>
        <v>1</v>
      </c>
      <c r="R30" s="881"/>
      <c r="S30" s="881"/>
      <c r="T30" s="881"/>
      <c r="U30" s="59" t="s">
        <v>16</v>
      </c>
      <c r="X30" s="889" t="s">
        <v>186</v>
      </c>
      <c r="Y30" s="890"/>
      <c r="Z30" s="833"/>
      <c r="AA30" s="834"/>
      <c r="AB30" s="834"/>
      <c r="AC30" s="834"/>
      <c r="AD30" s="834"/>
      <c r="AE30" s="59" t="s">
        <v>13</v>
      </c>
      <c r="AK30" s="818">
        <v>1</v>
      </c>
      <c r="AL30" s="819"/>
      <c r="AM30" s="819"/>
      <c r="AN30" s="819"/>
      <c r="AO30" s="67" t="s">
        <v>13</v>
      </c>
      <c r="AR30" s="830"/>
      <c r="AS30" s="827"/>
      <c r="AT30" s="827"/>
      <c r="AU30" s="828"/>
    </row>
    <row r="31" spans="2:48" ht="27" customHeight="1" thickTop="1" thickBot="1" x14ac:dyDescent="0.2">
      <c r="B31" s="853" t="s">
        <v>375</v>
      </c>
      <c r="C31" s="842"/>
      <c r="D31" s="842"/>
      <c r="E31" s="843"/>
      <c r="F31" s="836">
        <v>1.9</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鹿島建設㈱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topLeftCell="A12"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鹿島建設㈱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topLeftCell="A12"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鹿島建設㈱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5" workbookViewId="0">
      <selection activeCell="AK32" sqref="AK32:AN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鹿島建設㈱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35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38.5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35</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35</v>
      </c>
      <c r="P27" s="881"/>
      <c r="Q27" s="881"/>
      <c r="R27" s="881"/>
      <c r="S27" s="59" t="s">
        <v>38</v>
      </c>
      <c r="T27" s="80"/>
      <c r="U27" s="80"/>
      <c r="X27" s="78" t="s">
        <v>39</v>
      </c>
      <c r="Y27" s="81"/>
      <c r="AG27" s="68"/>
      <c r="AH27" s="68"/>
      <c r="AI27" s="68"/>
      <c r="AJ27" s="68"/>
      <c r="AK27" s="831">
        <f>+AG18+O27</f>
        <v>35</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35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38.5</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37</v>
      </c>
      <c r="G30" s="837"/>
      <c r="H30" s="234" t="s">
        <v>198</v>
      </c>
      <c r="L30" s="845"/>
      <c r="O30" s="71"/>
      <c r="Q30" s="847">
        <f>+ROUND(Z28,1)+ROUND(Z29,1)+ROUND(Z30,1)</f>
        <v>35</v>
      </c>
      <c r="R30" s="881"/>
      <c r="S30" s="881"/>
      <c r="T30" s="881"/>
      <c r="U30" s="59" t="s">
        <v>16</v>
      </c>
      <c r="X30" s="889" t="s">
        <v>186</v>
      </c>
      <c r="Y30" s="890"/>
      <c r="Z30" s="833"/>
      <c r="AA30" s="834"/>
      <c r="AB30" s="834"/>
      <c r="AC30" s="834"/>
      <c r="AD30" s="834"/>
      <c r="AE30" s="59" t="s">
        <v>13</v>
      </c>
      <c r="AK30" s="818">
        <v>30</v>
      </c>
      <c r="AL30" s="819"/>
      <c r="AM30" s="819"/>
      <c r="AN30" s="819"/>
      <c r="AO30" s="67" t="s">
        <v>13</v>
      </c>
      <c r="AR30" s="830"/>
      <c r="AS30" s="827"/>
      <c r="AT30" s="827"/>
      <c r="AU30" s="828"/>
    </row>
    <row r="31" spans="2:48" ht="27" customHeight="1" thickTop="1" thickBot="1" x14ac:dyDescent="0.2">
      <c r="B31" s="853" t="s">
        <v>375</v>
      </c>
      <c r="C31" s="842"/>
      <c r="D31" s="842"/>
      <c r="E31" s="843"/>
      <c r="F31" s="836">
        <v>38.5</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5" workbookViewId="0">
      <selection activeCell="AK32" sqref="AK32:AN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鹿島建設㈱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1500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1719.2</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800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1500</v>
      </c>
      <c r="P27" s="881"/>
      <c r="Q27" s="881"/>
      <c r="R27" s="881"/>
      <c r="S27" s="59" t="s">
        <v>38</v>
      </c>
      <c r="T27" s="80"/>
      <c r="U27" s="80"/>
      <c r="X27" s="78" t="s">
        <v>39</v>
      </c>
      <c r="Y27" s="81"/>
      <c r="AG27" s="68"/>
      <c r="AH27" s="68"/>
      <c r="AI27" s="68"/>
      <c r="AJ27" s="68"/>
      <c r="AK27" s="831">
        <f>+AG18+O27</f>
        <v>1500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800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1719.2</v>
      </c>
      <c r="G29" s="837"/>
      <c r="H29" s="234" t="s">
        <v>198</v>
      </c>
      <c r="L29" s="845"/>
      <c r="O29" s="71"/>
      <c r="P29" s="163"/>
      <c r="Q29" s="66" t="s">
        <v>183</v>
      </c>
      <c r="R29" s="842" t="s">
        <v>33</v>
      </c>
      <c r="S29" s="884"/>
      <c r="T29" s="884"/>
      <c r="U29" s="885"/>
      <c r="V29" s="63"/>
      <c r="W29" s="82"/>
      <c r="X29" s="889" t="s">
        <v>315</v>
      </c>
      <c r="Y29" s="890"/>
      <c r="Z29" s="833">
        <v>700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698.4</v>
      </c>
      <c r="G30" s="837"/>
      <c r="H30" s="234" t="s">
        <v>198</v>
      </c>
      <c r="L30" s="845"/>
      <c r="O30" s="71"/>
      <c r="Q30" s="847">
        <f>+ROUND(Z28,1)+ROUND(Z29,1)+ROUND(Z30,1)</f>
        <v>1500</v>
      </c>
      <c r="R30" s="881"/>
      <c r="S30" s="881"/>
      <c r="T30" s="881"/>
      <c r="U30" s="59" t="s">
        <v>16</v>
      </c>
      <c r="X30" s="889" t="s">
        <v>186</v>
      </c>
      <c r="Y30" s="890"/>
      <c r="Z30" s="833"/>
      <c r="AA30" s="834"/>
      <c r="AB30" s="834"/>
      <c r="AC30" s="834"/>
      <c r="AD30" s="834"/>
      <c r="AE30" s="59" t="s">
        <v>13</v>
      </c>
      <c r="AK30" s="818">
        <v>600</v>
      </c>
      <c r="AL30" s="819"/>
      <c r="AM30" s="819"/>
      <c r="AN30" s="819"/>
      <c r="AO30" s="67" t="s">
        <v>13</v>
      </c>
      <c r="AR30" s="830"/>
      <c r="AS30" s="827"/>
      <c r="AT30" s="827"/>
      <c r="AU30" s="828"/>
    </row>
    <row r="31" spans="2:48" ht="27" customHeight="1" thickTop="1" thickBot="1" x14ac:dyDescent="0.2">
      <c r="B31" s="853" t="s">
        <v>375</v>
      </c>
      <c r="C31" s="842"/>
      <c r="D31" s="842"/>
      <c r="E31" s="843"/>
      <c r="F31" s="836">
        <v>846</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topLeftCell="A18"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鹿島建設㈱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8" workbookViewId="0">
      <selection activeCell="AK32" sqref="AK32:AN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鹿島建設㈱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30000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39501.5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30000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30000</v>
      </c>
      <c r="P27" s="881"/>
      <c r="Q27" s="881"/>
      <c r="R27" s="881"/>
      <c r="S27" s="59" t="s">
        <v>38</v>
      </c>
      <c r="T27" s="80"/>
      <c r="U27" s="80"/>
      <c r="X27" s="78" t="s">
        <v>39</v>
      </c>
      <c r="Y27" s="81"/>
      <c r="AG27" s="68"/>
      <c r="AH27" s="68"/>
      <c r="AI27" s="68"/>
      <c r="AJ27" s="68"/>
      <c r="AK27" s="831">
        <f>+AG18+O27</f>
        <v>30000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30000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39501.5</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18840.099999999999</v>
      </c>
      <c r="G30" s="837"/>
      <c r="H30" s="234" t="s">
        <v>198</v>
      </c>
      <c r="L30" s="845"/>
      <c r="O30" s="71"/>
      <c r="Q30" s="847">
        <f>+ROUND(Z28,1)+ROUND(Z29,1)+ROUND(Z30,1)</f>
        <v>30000</v>
      </c>
      <c r="R30" s="881"/>
      <c r="S30" s="881"/>
      <c r="T30" s="881"/>
      <c r="U30" s="59" t="s">
        <v>16</v>
      </c>
      <c r="X30" s="889" t="s">
        <v>186</v>
      </c>
      <c r="Y30" s="890"/>
      <c r="Z30" s="833"/>
      <c r="AA30" s="834"/>
      <c r="AB30" s="834"/>
      <c r="AC30" s="834"/>
      <c r="AD30" s="834"/>
      <c r="AE30" s="59" t="s">
        <v>13</v>
      </c>
      <c r="AK30" s="818">
        <v>15000</v>
      </c>
      <c r="AL30" s="819"/>
      <c r="AM30" s="819"/>
      <c r="AN30" s="819"/>
      <c r="AO30" s="67" t="s">
        <v>13</v>
      </c>
      <c r="AR30" s="830"/>
      <c r="AS30" s="827"/>
      <c r="AT30" s="827"/>
      <c r="AU30" s="828"/>
    </row>
    <row r="31" spans="2:48" ht="27" customHeight="1" thickTop="1" thickBot="1" x14ac:dyDescent="0.2">
      <c r="B31" s="853" t="s">
        <v>375</v>
      </c>
      <c r="C31" s="842"/>
      <c r="D31" s="842"/>
      <c r="E31" s="843"/>
      <c r="F31" s="836">
        <v>38219.1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topLeftCell="A16"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鹿島建設㈱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topLeftCell="A16"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鹿島建設㈱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8"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鹿島建設㈱　横浜支店</v>
      </c>
      <c r="AF5" s="896"/>
      <c r="AG5" s="896"/>
      <c r="AH5" s="896"/>
      <c r="AI5" s="896"/>
      <c r="AJ5" s="896"/>
      <c r="AK5" s="896"/>
      <c r="AL5" s="896"/>
      <c r="AM5" s="896"/>
      <c r="AN5" s="896"/>
      <c r="AO5" s="896"/>
      <c r="AP5" s="896"/>
      <c r="AQ5" s="896"/>
      <c r="AR5" s="896"/>
      <c r="AS5" s="896"/>
      <c r="AT5" s="896"/>
      <c r="AU5" s="896"/>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3</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3</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3</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topLeftCell="A15"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鹿島建設㈱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16" workbookViewId="0">
      <selection activeCell="AK32" sqref="AK32:AN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鹿島建設㈱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750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
      <c r="B24" s="853" t="s">
        <v>200</v>
      </c>
      <c r="C24" s="842"/>
      <c r="D24" s="842"/>
      <c r="E24" s="843"/>
      <c r="F24" s="836">
        <v>819.7</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600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750</v>
      </c>
      <c r="P27" s="881"/>
      <c r="Q27" s="881"/>
      <c r="R27" s="881"/>
      <c r="S27" s="59" t="s">
        <v>38</v>
      </c>
      <c r="T27" s="80"/>
      <c r="U27" s="80"/>
      <c r="X27" s="78" t="s">
        <v>39</v>
      </c>
      <c r="Y27" s="81"/>
      <c r="AG27" s="68"/>
      <c r="AH27" s="68"/>
      <c r="AI27" s="68"/>
      <c r="AJ27" s="68"/>
      <c r="AK27" s="831">
        <f>+AG18+O27</f>
        <v>750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600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819.7</v>
      </c>
      <c r="G29" s="837"/>
      <c r="H29" s="234" t="s">
        <v>198</v>
      </c>
      <c r="L29" s="845"/>
      <c r="O29" s="71"/>
      <c r="P29" s="163"/>
      <c r="Q29" s="66" t="s">
        <v>183</v>
      </c>
      <c r="R29" s="842" t="s">
        <v>33</v>
      </c>
      <c r="S29" s="884"/>
      <c r="T29" s="884"/>
      <c r="U29" s="885"/>
      <c r="V29" s="63"/>
      <c r="W29" s="82"/>
      <c r="X29" s="889" t="s">
        <v>315</v>
      </c>
      <c r="Y29" s="890"/>
      <c r="Z29" s="833">
        <v>150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529.9</v>
      </c>
      <c r="G30" s="837"/>
      <c r="H30" s="234" t="s">
        <v>198</v>
      </c>
      <c r="L30" s="845"/>
      <c r="O30" s="71"/>
      <c r="Q30" s="847">
        <f>+ROUND(Z28,1)+ROUND(Z29,1)+ROUND(Z30,1)</f>
        <v>750</v>
      </c>
      <c r="R30" s="881"/>
      <c r="S30" s="881"/>
      <c r="T30" s="881"/>
      <c r="U30" s="59" t="s">
        <v>16</v>
      </c>
      <c r="X30" s="889" t="s">
        <v>186</v>
      </c>
      <c r="Y30" s="890"/>
      <c r="Z30" s="833"/>
      <c r="AA30" s="834"/>
      <c r="AB30" s="834"/>
      <c r="AC30" s="834"/>
      <c r="AD30" s="834"/>
      <c r="AE30" s="59" t="s">
        <v>13</v>
      </c>
      <c r="AK30" s="818">
        <v>600</v>
      </c>
      <c r="AL30" s="819"/>
      <c r="AM30" s="819"/>
      <c r="AN30" s="819"/>
      <c r="AO30" s="67" t="s">
        <v>13</v>
      </c>
      <c r="AR30" s="830"/>
      <c r="AS30" s="827"/>
      <c r="AT30" s="827"/>
      <c r="AU30" s="828"/>
    </row>
    <row r="31" spans="2:48" ht="27" customHeight="1" thickTop="1" thickBot="1" x14ac:dyDescent="0.2">
      <c r="B31" s="853" t="s">
        <v>375</v>
      </c>
      <c r="C31" s="842"/>
      <c r="D31" s="842"/>
      <c r="E31" s="843"/>
      <c r="F31" s="836">
        <v>590.20000000000005</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G4"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43" t="s">
        <v>102</v>
      </c>
      <c r="C3" s="943"/>
      <c r="D3" s="943"/>
      <c r="E3" s="943"/>
      <c r="F3" s="943"/>
      <c r="G3" s="129"/>
      <c r="H3" s="129"/>
      <c r="I3" s="129"/>
      <c r="J3" s="129"/>
      <c r="K3" s="129"/>
      <c r="Y3"/>
      <c r="Z3"/>
      <c r="AA3" s="130"/>
    </row>
    <row r="4" spans="2:27" ht="14.1" customHeight="1" x14ac:dyDescent="0.15">
      <c r="B4" s="943"/>
      <c r="C4" s="943"/>
      <c r="D4" s="943"/>
      <c r="E4" s="943"/>
      <c r="F4" s="943"/>
      <c r="G4" s="129"/>
      <c r="H4" s="129"/>
      <c r="I4" s="129"/>
      <c r="J4" s="129"/>
      <c r="K4" s="129"/>
      <c r="Y4" s="947" t="s">
        <v>355</v>
      </c>
      <c r="Z4" s="131" t="s">
        <v>114</v>
      </c>
      <c r="AA4" s="132" t="s">
        <v>115</v>
      </c>
    </row>
    <row r="5" spans="2:27" ht="14.1" customHeight="1" thickBot="1" x14ac:dyDescent="0.2">
      <c r="C5" s="129"/>
      <c r="D5" s="129"/>
      <c r="E5" s="129"/>
      <c r="F5" s="129"/>
      <c r="G5" s="129"/>
      <c r="H5" s="129"/>
      <c r="I5" s="129"/>
      <c r="J5" s="129"/>
      <c r="K5" s="129"/>
      <c r="Y5" s="948"/>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44"/>
      <c r="N6" s="944"/>
      <c r="O6" s="104" t="s">
        <v>99</v>
      </c>
      <c r="P6" s="949" t="str">
        <f>+表紙!F48</f>
        <v>鹿島建設㈱　横浜支店</v>
      </c>
      <c r="Q6" s="949"/>
      <c r="R6" s="949"/>
      <c r="S6" s="949"/>
      <c r="T6" s="949"/>
      <c r="U6" s="949"/>
      <c r="V6" s="944"/>
      <c r="W6" s="944"/>
      <c r="X6" s="944"/>
      <c r="Y6" s="944"/>
      <c r="Z6" s="944"/>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45" t="s">
        <v>230</v>
      </c>
      <c r="D9" s="945"/>
      <c r="E9" s="945"/>
      <c r="F9" s="946"/>
      <c r="G9" s="507">
        <f>IF(OR(ｱ.燃え殻!F24&gt;0,ｱ.燃え殻!F24&lt;0),ｱ.燃え殻!F24,IF(G$19&gt;0,"0",0))</f>
        <v>3</v>
      </c>
      <c r="H9" s="507">
        <f>IF(OR(ｲ.汚泥!F24&gt;0,ｲ.汚泥!F24&lt;0),ｲ.汚泥!F24,IF(H$19&gt;0,"0",0))</f>
        <v>41901.600000000006</v>
      </c>
      <c r="I9" s="507">
        <f>IF(OR(ｳ.廃油!F24&gt;0,ｳ.廃油!F24&lt;0),ｳ.廃油!F24,IF(I$19&gt;0,"0",0))</f>
        <v>13.3</v>
      </c>
      <c r="J9" s="507">
        <f>IF(OR(ｴ.廃酸!$F24&gt;0,ｴ.廃酸!$F24&lt;0),ｴ.廃酸!F24,IF(J$19&gt;0,"0",0))</f>
        <v>1.3</v>
      </c>
      <c r="K9" s="507">
        <f>IF(OR(ｵ.廃ｱﾙｶﾘ!$F24&gt;0,ｵ.廃ｱﾙｶﾘ!$F24&lt;0),ｵ.廃ｱﾙｶﾘ!F24,IF(K$19&gt;0,"0",0))</f>
        <v>0.1</v>
      </c>
      <c r="L9" s="507">
        <f>IF(OR(ｶ.廃ﾌﾟﾗ類!F24&gt;0,ｶ.廃ﾌﾟﾗ類!F24&lt;0),ｶ.廃ﾌﾟﾗ類!F24,IF(L$19&gt;0,"0",0))</f>
        <v>363.6</v>
      </c>
      <c r="M9" s="507">
        <f>IF(OR(ｷ.紙くず!F24&gt;0,ｷ.紙くず!F24&lt;0),ｷ.紙くず!F24,IF(M$19&gt;0,"0",0))</f>
        <v>57.599999999999994</v>
      </c>
      <c r="N9" s="507">
        <f>IF(OR(ｸ.木くず!F24&gt;0,ｸ.木くず!F24&lt;0),ｸ.木くず!F24,IF(N$19&gt;0,"0",0))</f>
        <v>1912.1000000000001</v>
      </c>
      <c r="O9" s="507">
        <f>IF(OR(ｹ.繊維くず!F24&gt;0,ｹ.繊維くず!F24&lt;0),ｹ.繊維くず!F24,IF(O$19&gt;0,"0",0))</f>
        <v>1.9</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38.5</v>
      </c>
      <c r="T9" s="507">
        <f>IF(OR(ｾ.ｶﾞﾗｽ･ｺﾝｸﾘ･陶磁器くず!F24&gt;0,ｾ.ｶﾞﾗｽ･ｺﾝｸﾘ･陶磁器くず!F24&lt;0),ｾ.ｶﾞﾗｽ･ｺﾝｸﾘ･陶磁器くず!F24,IF(T$19&gt;0,"0",0))</f>
        <v>1719.2</v>
      </c>
      <c r="U9" s="507">
        <f>IF(OR(ｿ.鉱さい!F24&gt;0,ｿ.鉱さい!F24&lt;0),ｿ.鉱さい!F24,IF(U$19&gt;0,"0",0))</f>
        <v>0</v>
      </c>
      <c r="V9" s="507">
        <f>IF(OR(ﾀ.がれき類!F24&gt;0,ﾀ.がれき類!F24&lt;0),ﾀ.がれき類!F24,IF(V$19&gt;0,"0",0))</f>
        <v>39501.5</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819.7</v>
      </c>
      <c r="AA9" s="509">
        <f>IF(SUM(G9:Z9)&gt;0,SUM(G9:Z9),IF(AA$19&gt;0,"0",0))</f>
        <v>86333.400000000009</v>
      </c>
    </row>
    <row r="10" spans="2:27" ht="24" customHeight="1" x14ac:dyDescent="0.15">
      <c r="B10" s="188" t="s">
        <v>393</v>
      </c>
      <c r="C10" s="939" t="s">
        <v>294</v>
      </c>
      <c r="D10" s="939"/>
      <c r="E10" s="939"/>
      <c r="F10" s="940"/>
      <c r="G10" s="510">
        <f>IF(OR(ｱ.燃え殻!F25&gt;0,ｱ.燃え殻!F25&lt;0),ｱ.燃え殻!F25,IF(G$19&gt;0,"0",0))</f>
        <v>0</v>
      </c>
      <c r="H10" s="510" t="str">
        <f>IF(OR(ｲ.汚泥!F25&gt;0,ｲ.汚泥!F25&lt;0),ｲ.汚泥!F25,IF(H$19&gt;0,"0",0))</f>
        <v>0</v>
      </c>
      <c r="I10" s="510" t="str">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t="str">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1" t="s">
        <v>295</v>
      </c>
      <c r="D11" s="941"/>
      <c r="E11" s="941"/>
      <c r="F11" s="942"/>
      <c r="G11" s="513">
        <f>IF(OR(ｱ.燃え殻!F26&gt;0,ｱ.燃え殻!F26&lt;0),ｱ.燃え殻!F26,IF(G$19&gt;0,"0",0))</f>
        <v>0</v>
      </c>
      <c r="H11" s="513" t="str">
        <f>IF(OR(ｲ.汚泥!F26&gt;0,ｲ.汚泥!F26&lt;0),ｲ.汚泥!F26,IF(H$19&gt;0,"0",0))</f>
        <v>0</v>
      </c>
      <c r="I11" s="513" t="str">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t="str">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1" t="s">
        <v>296</v>
      </c>
      <c r="D12" s="941"/>
      <c r="E12" s="941"/>
      <c r="F12" s="942"/>
      <c r="G12" s="513">
        <f>IF(OR(ｱ.燃え殻!F27&gt;0,ｱ.燃え殻!F27&lt;0),ｱ.燃え殻!F27,IF(G$19&gt;0,"0",0))</f>
        <v>0</v>
      </c>
      <c r="H12" s="513" t="str">
        <f>IF(OR(ｲ.汚泥!F27&gt;0,ｲ.汚泥!F27&lt;0),ｲ.汚泥!F27,IF(H$19&gt;0,"0",0))</f>
        <v>0</v>
      </c>
      <c r="I12" s="513" t="str">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t="str">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71" t="s">
        <v>297</v>
      </c>
      <c r="D13" s="964"/>
      <c r="E13" s="964"/>
      <c r="F13" s="965"/>
      <c r="G13" s="513">
        <f>IF(OR(ｱ.燃え殻!F28&gt;0,ｱ.燃え殻!F28&lt;0),ｱ.燃え殻!F28,IF(G$19&gt;0,"0",0))</f>
        <v>0</v>
      </c>
      <c r="H13" s="513" t="str">
        <f>IF(OR(ｲ.汚泥!F28&gt;0,ｲ.汚泥!F28&lt;0),ｲ.汚泥!F28,IF(H$19&gt;0,"0",0))</f>
        <v>0</v>
      </c>
      <c r="I13" s="513" t="str">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t="str">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1" t="s">
        <v>298</v>
      </c>
      <c r="D14" s="941"/>
      <c r="E14" s="941"/>
      <c r="F14" s="942"/>
      <c r="G14" s="513">
        <f>IF(OR(ｱ.燃え殻!F29&gt;0,ｱ.燃え殻!F29&lt;0),ｱ.燃え殻!F29,IF(G$19&gt;0,"0",0))</f>
        <v>3</v>
      </c>
      <c r="H14" s="513">
        <f>IF(OR(ｲ.汚泥!F29&gt;0,ｲ.汚泥!F29&lt;0),ｲ.汚泥!F29,IF(H$19&gt;0,"0",0))</f>
        <v>41901.600000000006</v>
      </c>
      <c r="I14" s="513">
        <f>IF(OR(ｳ.廃油!F29&gt;0,ｳ.廃油!F29&lt;0),ｳ.廃油!F29,IF(I$19&gt;0,"0",0))</f>
        <v>13.3</v>
      </c>
      <c r="J14" s="513">
        <f>IF(OR(ｴ.廃酸!$F29&gt;0,ｴ.廃酸!$F29&lt;0),ｴ.廃酸!F29,IF(J$19&gt;0,"0",0))</f>
        <v>1.3</v>
      </c>
      <c r="K14" s="513">
        <f>IF(OR(ｵ.廃ｱﾙｶﾘ!$F29&gt;0,ｵ.廃ｱﾙｶﾘ!$F29&lt;0),ｵ.廃ｱﾙｶﾘ!F29,IF(K$19&gt;0,"0",0))</f>
        <v>0.1</v>
      </c>
      <c r="L14" s="513">
        <f>IF(OR(ｶ.廃ﾌﾟﾗ類!F29&gt;0,ｶ.廃ﾌﾟﾗ類!F29&lt;0),ｶ.廃ﾌﾟﾗ類!F29,IF(L$19&gt;0,"0",0))</f>
        <v>363.6</v>
      </c>
      <c r="M14" s="513">
        <f>IF(OR(ｷ.紙くず!F29&gt;0,ｷ.紙くず!F29&lt;0),ｷ.紙くず!F29,IF(M$19&gt;0,"0",0))</f>
        <v>57.599999999999994</v>
      </c>
      <c r="N14" s="513">
        <f>IF(OR(ｸ.木くず!F29&gt;0,ｸ.木くず!F29&lt;0),ｸ.木くず!F29,IF(N$19&gt;0,"0",0))</f>
        <v>1912.1000000000001</v>
      </c>
      <c r="O14" s="513">
        <f>IF(OR(ｹ.繊維くず!F29&gt;0,ｹ.繊維くず!F29&lt;0),ｹ.繊維くず!F29,IF(O$19&gt;0,"0",0))</f>
        <v>1.9</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38.5</v>
      </c>
      <c r="T14" s="513">
        <f>IF(OR(ｾ.ｶﾞﾗｽ･ｺﾝｸﾘ･陶磁器くず!F29&gt;0,ｾ.ｶﾞﾗｽ･ｺﾝｸﾘ･陶磁器くず!F29&lt;0),ｾ.ｶﾞﾗｽ･ｺﾝｸﾘ･陶磁器くず!F29,IF(T$19&gt;0,"0",0))</f>
        <v>1719.2</v>
      </c>
      <c r="U14" s="513">
        <f>IF(OR(ｿ.鉱さい!F29&gt;0,ｿ.鉱さい!F29&lt;0),ｿ.鉱さい!F29,IF(U$19&gt;0,"0",0))</f>
        <v>0</v>
      </c>
      <c r="V14" s="513">
        <f>IF(OR(ﾀ.がれき類!F29&gt;0,ﾀ.がれき類!F29&lt;0),ﾀ.がれき類!F29,IF(V$19&gt;0,"0",0))</f>
        <v>39501.5</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819.7</v>
      </c>
      <c r="AA14" s="515">
        <f t="shared" si="0"/>
        <v>86333.400000000009</v>
      </c>
    </row>
    <row r="15" spans="2:27" ht="24" customHeight="1" x14ac:dyDescent="0.15">
      <c r="B15" s="188" t="s">
        <v>228</v>
      </c>
      <c r="C15" s="941" t="s">
        <v>299</v>
      </c>
      <c r="D15" s="941"/>
      <c r="E15" s="941"/>
      <c r="F15" s="942"/>
      <c r="G15" s="513">
        <f>IF(OR(ｱ.燃え殻!F30&gt;0,ｱ.燃え殻!F30&lt;0),ｱ.燃え殻!F30,IF(G$19&gt;0,"0",0))</f>
        <v>3</v>
      </c>
      <c r="H15" s="513">
        <f>IF(OR(ｲ.汚泥!F30&gt;0,ｲ.汚泥!F30&lt;0),ｲ.汚泥!F30,IF(H$19&gt;0,"0",0))</f>
        <v>1.2</v>
      </c>
      <c r="I15" s="513">
        <f>IF(OR(ｳ.廃油!F30&gt;0,ｳ.廃油!F30&lt;0),ｳ.廃油!F30,IF(I$19&gt;0,"0",0))</f>
        <v>0.8</v>
      </c>
      <c r="J15" s="513">
        <f>IF(OR(ｴ.廃酸!$F30&gt;0,ｴ.廃酸!$F30&lt;0),ｴ.廃酸!F30,IF(J$19&gt;0,"0",0))</f>
        <v>1.3</v>
      </c>
      <c r="K15" s="513">
        <f>IF(OR(ｵ.廃ｱﾙｶﾘ!$F30&gt;0,ｵ.廃ｱﾙｶﾘ!$F30&lt;0),ｵ.廃ｱﾙｶﾘ!F30,IF(K$19&gt;0,"0",0))</f>
        <v>0.1</v>
      </c>
      <c r="L15" s="513">
        <f>IF(OR(ｶ.廃ﾌﾟﾗ類!F30&gt;0,ｶ.廃ﾌﾟﾗ類!F30&lt;0),ｶ.廃ﾌﾟﾗ類!F30,IF(L$19&gt;0,"0",0))</f>
        <v>224.3</v>
      </c>
      <c r="M15" s="513">
        <f>IF(OR(ｷ.紙くず!F30&gt;0,ｷ.紙くず!F30&lt;0),ｷ.紙くず!F30,IF(M$19&gt;0,"0",0))</f>
        <v>50.4</v>
      </c>
      <c r="N15" s="513">
        <f>IF(OR(ｸ.木くず!F30&gt;0,ｸ.木くず!F30&lt;0),ｸ.木くず!F30,IF(N$19&gt;0,"0",0))</f>
        <v>394.4</v>
      </c>
      <c r="O15" s="513">
        <f>IF(OR(ｹ.繊維くず!F30&gt;0,ｹ.繊維くず!F30&lt;0),ｹ.繊維くず!F30,IF(O$19&gt;0,"0",0))</f>
        <v>1.9</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37</v>
      </c>
      <c r="T15" s="513">
        <f>IF(OR(ｾ.ｶﾞﾗｽ･ｺﾝｸﾘ･陶磁器くず!F30&gt;0,ｾ.ｶﾞﾗｽ･ｺﾝｸﾘ･陶磁器くず!F30&lt;0),ｾ.ｶﾞﾗｽ･ｺﾝｸﾘ･陶磁器くず!F30,IF(T$19&gt;0,"0",0))</f>
        <v>698.4</v>
      </c>
      <c r="U15" s="513">
        <f>IF(OR(ｿ.鉱さい!F30&gt;0,ｿ.鉱さい!F30&lt;0),ｿ.鉱さい!F30,IF(U$19&gt;0,"0",0))</f>
        <v>0</v>
      </c>
      <c r="V15" s="513">
        <f>IF(OR(ﾀ.がれき類!F30&gt;0,ﾀ.がれき類!F30&lt;0),ﾀ.がれき類!F30,IF(V$19&gt;0,"0",0))</f>
        <v>18840.099999999999</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529.9</v>
      </c>
      <c r="AA15" s="515">
        <f t="shared" si="0"/>
        <v>20782.8</v>
      </c>
    </row>
    <row r="16" spans="2:27" ht="24" customHeight="1" x14ac:dyDescent="0.15">
      <c r="B16" s="188" t="s">
        <v>229</v>
      </c>
      <c r="C16" s="941" t="s">
        <v>300</v>
      </c>
      <c r="D16" s="941"/>
      <c r="E16" s="941"/>
      <c r="F16" s="942"/>
      <c r="G16" s="513">
        <f>IF(OR(ｱ.燃え殻!F31&gt;0,ｱ.燃え殻!F31&lt;0),ｱ.燃え殻!F31,IF(G$19&gt;0,"0",0))</f>
        <v>0</v>
      </c>
      <c r="H16" s="513">
        <f>IF(OR(ｲ.汚泥!F31&gt;0,ｲ.汚泥!F31&lt;0),ｲ.汚泥!F31,IF(H$19&gt;0,"0",0))</f>
        <v>41896.300000000003</v>
      </c>
      <c r="I16" s="513">
        <f>IF(OR(ｳ.廃油!F31&gt;0,ｳ.廃油!F31&lt;0),ｳ.廃油!F31,IF(I$19&gt;0,"0",0))</f>
        <v>13.3</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268</v>
      </c>
      <c r="M16" s="513">
        <f>IF(OR(ｷ.紙くず!F31&gt;0,ｷ.紙くず!F31&lt;0),ｷ.紙くず!F31,IF(M$19&gt;0,"0",0))</f>
        <v>56.8</v>
      </c>
      <c r="N16" s="513">
        <f>IF(OR(ｸ.木くず!F31&gt;0,ｸ.木くず!F31&lt;0),ｸ.木くず!F31,IF(N$19&gt;0,"0",0))</f>
        <v>1908.2</v>
      </c>
      <c r="O16" s="513">
        <f>IF(OR(ｹ.繊維くず!F31&gt;0,ｹ.繊維くず!F31&lt;0),ｹ.繊維くず!F31,IF(O$19&gt;0,"0",0))</f>
        <v>1.9</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38.5</v>
      </c>
      <c r="T16" s="513">
        <f>IF(OR(ｾ.ｶﾞﾗｽ･ｺﾝｸﾘ･陶磁器くず!F31&gt;0,ｾ.ｶﾞﾗｽ･ｺﾝｸﾘ･陶磁器くず!F31&lt;0),ｾ.ｶﾞﾗｽ･ｺﾝｸﾘ･陶磁器くず!F31,IF(T$19&gt;0,"0",0))</f>
        <v>846</v>
      </c>
      <c r="U16" s="513">
        <f>IF(OR(ｿ.鉱さい!F31&gt;0,ｿ.鉱さい!F31&lt;0),ｿ.鉱さい!F31,IF(U$19&gt;0,"0",0))</f>
        <v>0</v>
      </c>
      <c r="V16" s="513">
        <f>IF(OR(ﾀ.がれき類!F31&gt;0,ﾀ.がれき類!F31&lt;0),ﾀ.がれき類!F31,IF(V$19&gt;0,"0",0))</f>
        <v>38219.1</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590.20000000000005</v>
      </c>
      <c r="AA16" s="515">
        <f t="shared" si="0"/>
        <v>83838.3</v>
      </c>
    </row>
    <row r="17" spans="2:27" ht="24" customHeight="1" x14ac:dyDescent="0.15">
      <c r="B17" s="188"/>
      <c r="C17" s="941" t="s">
        <v>408</v>
      </c>
      <c r="D17" s="941"/>
      <c r="E17" s="941"/>
      <c r="F17" s="942"/>
      <c r="G17" s="513">
        <f>IF(OR(ｱ.燃え殻!F32&gt;0,ｱ.燃え殻!F32&lt;0),ｱ.燃え殻!F32,IF(G$19&gt;0,"0",0))</f>
        <v>0</v>
      </c>
      <c r="H17" s="513" t="str">
        <f>IF(OR(ｲ.汚泥!F32&gt;0,ｲ.汚泥!F32&lt;0),ｲ.汚泥!F32,IF(H$19&gt;0,"0",0))</f>
        <v>0</v>
      </c>
      <c r="I17" s="513" t="str">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t="str">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74" t="s">
        <v>428</v>
      </c>
      <c r="E18" s="974"/>
      <c r="F18" s="975"/>
      <c r="G18" s="516">
        <f>IF(OR(ｱ.燃え殻!F33&gt;0,ｱ.燃え殻!F33&lt;0),ｱ.燃え殻!F33,IF(G$19&gt;0,"0",0))</f>
        <v>0</v>
      </c>
      <c r="H18" s="516" t="str">
        <f>IF(OR(ｲ.汚泥!F33&gt;0,ｲ.汚泥!F33&lt;0),ｲ.汚泥!F33,IF(H$19&gt;0,"0",0))</f>
        <v>0</v>
      </c>
      <c r="I18" s="516" t="str">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t="str">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56" t="s">
        <v>377</v>
      </c>
      <c r="E19" s="956"/>
      <c r="F19" s="957"/>
      <c r="G19" s="519">
        <f>+G37+G25+G23+G22+G21-G20</f>
        <v>0</v>
      </c>
      <c r="H19" s="519">
        <f t="shared" ref="H19:Z19" si="1">+H37+H25+H23+H22+H21-H20</f>
        <v>40000</v>
      </c>
      <c r="I19" s="519">
        <f t="shared" si="1"/>
        <v>10</v>
      </c>
      <c r="J19" s="519">
        <f t="shared" si="1"/>
        <v>0</v>
      </c>
      <c r="K19" s="519">
        <f t="shared" si="1"/>
        <v>0</v>
      </c>
      <c r="L19" s="519">
        <f t="shared" si="1"/>
        <v>350</v>
      </c>
      <c r="M19" s="519">
        <f t="shared" si="1"/>
        <v>40</v>
      </c>
      <c r="N19" s="519">
        <f t="shared" si="1"/>
        <v>1500</v>
      </c>
      <c r="O19" s="519">
        <f t="shared" si="1"/>
        <v>1</v>
      </c>
      <c r="P19" s="519">
        <f t="shared" si="1"/>
        <v>0</v>
      </c>
      <c r="Q19" s="519">
        <f t="shared" si="1"/>
        <v>0</v>
      </c>
      <c r="R19" s="519">
        <f t="shared" si="1"/>
        <v>0</v>
      </c>
      <c r="S19" s="519">
        <f t="shared" si="1"/>
        <v>35</v>
      </c>
      <c r="T19" s="519">
        <f t="shared" si="1"/>
        <v>1500</v>
      </c>
      <c r="U19" s="519">
        <f t="shared" si="1"/>
        <v>0</v>
      </c>
      <c r="V19" s="519">
        <f t="shared" si="1"/>
        <v>30000</v>
      </c>
      <c r="W19" s="519">
        <f t="shared" si="1"/>
        <v>0</v>
      </c>
      <c r="X19" s="519">
        <f t="shared" si="1"/>
        <v>0</v>
      </c>
      <c r="Y19" s="519">
        <f t="shared" si="1"/>
        <v>0</v>
      </c>
      <c r="Z19" s="520">
        <f t="shared" si="1"/>
        <v>750</v>
      </c>
      <c r="AA19" s="521">
        <f t="shared" ref="AA19:AA25" si="2">SUM(G19:Z19)</f>
        <v>74186</v>
      </c>
    </row>
    <row r="20" spans="2:27" ht="24" customHeight="1" thickBot="1" x14ac:dyDescent="0.2">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72" t="s">
        <v>173</v>
      </c>
      <c r="D37" s="143" t="s">
        <v>179</v>
      </c>
      <c r="E37" s="954" t="s">
        <v>234</v>
      </c>
      <c r="F37" s="955"/>
      <c r="G37" s="554">
        <f t="shared" ref="G37:Z37" si="8">+G38+G42</f>
        <v>0</v>
      </c>
      <c r="H37" s="554">
        <f t="shared" si="8"/>
        <v>40000</v>
      </c>
      <c r="I37" s="554">
        <f t="shared" si="8"/>
        <v>10</v>
      </c>
      <c r="J37" s="554">
        <f t="shared" si="8"/>
        <v>0</v>
      </c>
      <c r="K37" s="554">
        <f t="shared" si="8"/>
        <v>0</v>
      </c>
      <c r="L37" s="554">
        <f t="shared" si="8"/>
        <v>350</v>
      </c>
      <c r="M37" s="554">
        <f t="shared" si="8"/>
        <v>40</v>
      </c>
      <c r="N37" s="554">
        <f t="shared" si="8"/>
        <v>1500</v>
      </c>
      <c r="O37" s="554">
        <f t="shared" si="8"/>
        <v>1</v>
      </c>
      <c r="P37" s="554">
        <f t="shared" si="8"/>
        <v>0</v>
      </c>
      <c r="Q37" s="554">
        <f t="shared" si="8"/>
        <v>0</v>
      </c>
      <c r="R37" s="554">
        <f t="shared" si="8"/>
        <v>0</v>
      </c>
      <c r="S37" s="554">
        <f t="shared" si="8"/>
        <v>35</v>
      </c>
      <c r="T37" s="554">
        <f t="shared" si="8"/>
        <v>1500</v>
      </c>
      <c r="U37" s="554">
        <f t="shared" si="8"/>
        <v>0</v>
      </c>
      <c r="V37" s="554">
        <f t="shared" si="8"/>
        <v>30000</v>
      </c>
      <c r="W37" s="554">
        <f t="shared" si="8"/>
        <v>0</v>
      </c>
      <c r="X37" s="554">
        <f t="shared" si="8"/>
        <v>0</v>
      </c>
      <c r="Y37" s="554">
        <f t="shared" si="8"/>
        <v>0</v>
      </c>
      <c r="Z37" s="555">
        <f t="shared" si="8"/>
        <v>750</v>
      </c>
      <c r="AA37" s="556">
        <f t="shared" si="4"/>
        <v>74186</v>
      </c>
    </row>
    <row r="38" spans="2:27" ht="24" customHeight="1" x14ac:dyDescent="0.15">
      <c r="B38" s="186"/>
      <c r="C38" s="972"/>
      <c r="D38" s="247"/>
      <c r="E38" s="245" t="s">
        <v>319</v>
      </c>
      <c r="F38" s="585"/>
      <c r="G38" s="545">
        <f t="shared" ref="G38:Z38" si="9">SUM(G39:G41)</f>
        <v>0</v>
      </c>
      <c r="H38" s="545">
        <f t="shared" si="9"/>
        <v>40000</v>
      </c>
      <c r="I38" s="545">
        <f t="shared" si="9"/>
        <v>10</v>
      </c>
      <c r="J38" s="545">
        <f t="shared" si="9"/>
        <v>0</v>
      </c>
      <c r="K38" s="545">
        <f t="shared" si="9"/>
        <v>0</v>
      </c>
      <c r="L38" s="545">
        <f t="shared" si="9"/>
        <v>350</v>
      </c>
      <c r="M38" s="545">
        <f t="shared" si="9"/>
        <v>40</v>
      </c>
      <c r="N38" s="545">
        <f t="shared" si="9"/>
        <v>1500</v>
      </c>
      <c r="O38" s="545">
        <f t="shared" si="9"/>
        <v>1</v>
      </c>
      <c r="P38" s="545">
        <f t="shared" si="9"/>
        <v>0</v>
      </c>
      <c r="Q38" s="545">
        <f t="shared" si="9"/>
        <v>0</v>
      </c>
      <c r="R38" s="545">
        <f t="shared" si="9"/>
        <v>0</v>
      </c>
      <c r="S38" s="545">
        <f t="shared" si="9"/>
        <v>35</v>
      </c>
      <c r="T38" s="545">
        <f t="shared" si="9"/>
        <v>1500</v>
      </c>
      <c r="U38" s="545">
        <f t="shared" si="9"/>
        <v>0</v>
      </c>
      <c r="V38" s="545">
        <f t="shared" si="9"/>
        <v>30000</v>
      </c>
      <c r="W38" s="545">
        <f t="shared" si="9"/>
        <v>0</v>
      </c>
      <c r="X38" s="545">
        <f t="shared" si="9"/>
        <v>0</v>
      </c>
      <c r="Y38" s="545">
        <f t="shared" si="9"/>
        <v>0</v>
      </c>
      <c r="Z38" s="546">
        <f t="shared" si="9"/>
        <v>750</v>
      </c>
      <c r="AA38" s="547">
        <f t="shared" si="4"/>
        <v>74186</v>
      </c>
    </row>
    <row r="39" spans="2:27" ht="24" customHeight="1" x14ac:dyDescent="0.15">
      <c r="B39" s="186"/>
      <c r="C39" s="972"/>
      <c r="D39" s="248"/>
      <c r="E39" s="243"/>
      <c r="F39" s="241" t="s">
        <v>233</v>
      </c>
      <c r="G39" s="548">
        <f>+ｱ.燃え殻!$Z$28</f>
        <v>0</v>
      </c>
      <c r="H39" s="548">
        <f>+ｲ.汚泥!$Z$28</f>
        <v>40000</v>
      </c>
      <c r="I39" s="548">
        <f>+ｳ.廃油!$Z$28</f>
        <v>0</v>
      </c>
      <c r="J39" s="548">
        <f>+ｴ.廃酸!$Z$28</f>
        <v>0</v>
      </c>
      <c r="K39" s="548">
        <f>+ｵ.廃ｱﾙｶﾘ!$Z$28</f>
        <v>0</v>
      </c>
      <c r="L39" s="548">
        <f>+ｶ.廃ﾌﾟﾗ類!$Z$28</f>
        <v>300</v>
      </c>
      <c r="M39" s="548">
        <f>+ｷ.紙くず!$Z$28</f>
        <v>40</v>
      </c>
      <c r="N39" s="548">
        <f>+ｸ.木くず!$Z$28</f>
        <v>1500</v>
      </c>
      <c r="O39" s="548">
        <f>+ｹ.繊維くず!$Z$28</f>
        <v>1</v>
      </c>
      <c r="P39" s="548">
        <f>+ｺ.動植物性残さ!$Z$28</f>
        <v>0</v>
      </c>
      <c r="Q39" s="548">
        <f>+ｻ.動物系固形不要物!$Z$28</f>
        <v>0</v>
      </c>
      <c r="R39" s="548">
        <f>+ｼ.ｺﾞﾑくず!$Z$28</f>
        <v>0</v>
      </c>
      <c r="S39" s="548">
        <f>+ｽ.金属くず!$Z$28</f>
        <v>35</v>
      </c>
      <c r="T39" s="548">
        <f>+ｾ.ｶﾞﾗｽ･ｺﾝｸﾘ･陶磁器くず!$Z$28</f>
        <v>800</v>
      </c>
      <c r="U39" s="548">
        <f>+ｿ.鉱さい!$Z$28</f>
        <v>0</v>
      </c>
      <c r="V39" s="548">
        <f>+ﾀ.がれき類!$Z$28</f>
        <v>30000</v>
      </c>
      <c r="W39" s="548">
        <f>+ﾁ.動物のふん尿!$Z$28</f>
        <v>0</v>
      </c>
      <c r="X39" s="548">
        <f>+ﾂ.動物の死体!$Z$28</f>
        <v>0</v>
      </c>
      <c r="Y39" s="548">
        <f>+ﾃ.ばいじん!$Z$28</f>
        <v>0</v>
      </c>
      <c r="Z39" s="549">
        <f>+ﾄ.混合廃棄物その他!$Z$28</f>
        <v>600</v>
      </c>
      <c r="AA39" s="550">
        <f t="shared" si="4"/>
        <v>73276</v>
      </c>
    </row>
    <row r="40" spans="2:27" ht="24" customHeight="1" x14ac:dyDescent="0.15">
      <c r="B40" s="186"/>
      <c r="C40" s="972"/>
      <c r="D40" s="248"/>
      <c r="E40" s="243"/>
      <c r="F40" s="241" t="s">
        <v>318</v>
      </c>
      <c r="G40" s="548">
        <f>+ｱ.燃え殻!$Z$29</f>
        <v>0</v>
      </c>
      <c r="H40" s="548">
        <f>+ｲ.汚泥!$Z$29</f>
        <v>0</v>
      </c>
      <c r="I40" s="548">
        <f>+ｳ.廃油!$Z$29</f>
        <v>10</v>
      </c>
      <c r="J40" s="548">
        <f>+ｴ.廃酸!$Z$29</f>
        <v>0</v>
      </c>
      <c r="K40" s="548">
        <f>+ｵ.廃ｱﾙｶﾘ!$Z$29</f>
        <v>0</v>
      </c>
      <c r="L40" s="548">
        <f>+ｶ.廃ﾌﾟﾗ類!$Z$29</f>
        <v>50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700</v>
      </c>
      <c r="U40" s="548">
        <f>+ｿ.鉱さい!$Z$29</f>
        <v>0</v>
      </c>
      <c r="V40" s="548">
        <f>+ﾀ.がれき類!$Z$29</f>
        <v>0</v>
      </c>
      <c r="W40" s="548">
        <f>+ﾁ.動物のふん尿!$Z$29</f>
        <v>0</v>
      </c>
      <c r="X40" s="548">
        <f>+ﾂ.動物の死体!$Z$29</f>
        <v>0</v>
      </c>
      <c r="Y40" s="548">
        <f>+ﾃ.ばいじん!$Z$29</f>
        <v>0</v>
      </c>
      <c r="Z40" s="549">
        <f>+ﾄ.混合廃棄物その他!$Z$29</f>
        <v>150</v>
      </c>
      <c r="AA40" s="550">
        <f t="shared" si="4"/>
        <v>910</v>
      </c>
    </row>
    <row r="41" spans="2:27" ht="24" customHeight="1" x14ac:dyDescent="0.15">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2" t="s">
        <v>349</v>
      </c>
      <c r="E43" s="952"/>
      <c r="F43" s="953"/>
      <c r="G43" s="557">
        <f>+ｱ.燃え殻!$AK$27</f>
        <v>0</v>
      </c>
      <c r="H43" s="557">
        <f>+ｲ.汚泥!$AK$27</f>
        <v>40000</v>
      </c>
      <c r="I43" s="557">
        <f>+ｳ.廃油!$AK$27</f>
        <v>10</v>
      </c>
      <c r="J43" s="557">
        <f>+ｴ.廃酸!$AK$27</f>
        <v>0</v>
      </c>
      <c r="K43" s="557">
        <f>+ｵ.廃ｱﾙｶﾘ!$AK$27</f>
        <v>0</v>
      </c>
      <c r="L43" s="557">
        <f>+ｶ.廃ﾌﾟﾗ類!$AK$27</f>
        <v>350</v>
      </c>
      <c r="M43" s="557">
        <f>+ｷ.紙くず!$AK$27</f>
        <v>40</v>
      </c>
      <c r="N43" s="557">
        <f>+ｸ.木くず!$AK$27</f>
        <v>1500</v>
      </c>
      <c r="O43" s="557">
        <f>+ｹ.繊維くず!$AK$27</f>
        <v>1</v>
      </c>
      <c r="P43" s="557">
        <f>+ｺ.動植物性残さ!$AK$27</f>
        <v>0</v>
      </c>
      <c r="Q43" s="557">
        <f>+ｻ.動物系固形不要物!$AK$27</f>
        <v>0</v>
      </c>
      <c r="R43" s="557">
        <f>+ｼ.ｺﾞﾑくず!$AK$27</f>
        <v>0</v>
      </c>
      <c r="S43" s="557">
        <f>+ｽ.金属くず!$AK$27</f>
        <v>35</v>
      </c>
      <c r="T43" s="557">
        <f>+ｾ.ｶﾞﾗｽ･ｺﾝｸﾘ･陶磁器くず!$AK$27</f>
        <v>1500</v>
      </c>
      <c r="U43" s="557">
        <f>+ｿ.鉱さい!$AK$27</f>
        <v>0</v>
      </c>
      <c r="V43" s="557">
        <f>+ﾀ.がれき類!$AK$27</f>
        <v>30000</v>
      </c>
      <c r="W43" s="557">
        <f>+ﾁ.動物のふん尿!$AK$27</f>
        <v>0</v>
      </c>
      <c r="X43" s="557">
        <f>+ﾂ.動物の死体!$AK$27</f>
        <v>0</v>
      </c>
      <c r="Y43" s="557">
        <f>+ﾃ.ばいじん!$AK$27</f>
        <v>0</v>
      </c>
      <c r="Z43" s="558">
        <f>+ﾄ.混合廃棄物その他!$AK$27</f>
        <v>750</v>
      </c>
      <c r="AA43" s="559">
        <f t="shared" si="4"/>
        <v>74186</v>
      </c>
    </row>
    <row r="44" spans="2:27" ht="24" customHeight="1" x14ac:dyDescent="0.15">
      <c r="B44" s="186"/>
      <c r="C44" s="193"/>
      <c r="D44" s="191" t="s">
        <v>188</v>
      </c>
      <c r="E44" s="969" t="s">
        <v>236</v>
      </c>
      <c r="F44" s="970"/>
      <c r="G44" s="560">
        <f>+ｱ.燃え殻!$AK$30</f>
        <v>0</v>
      </c>
      <c r="H44" s="560">
        <f>+ｲ.汚泥!$AK$30</f>
        <v>0</v>
      </c>
      <c r="I44" s="560">
        <f>+ｳ.廃油!$AK$30</f>
        <v>1</v>
      </c>
      <c r="J44" s="560">
        <f>+ｴ.廃酸!$AK$30</f>
        <v>0</v>
      </c>
      <c r="K44" s="560">
        <f>+ｵ.廃ｱﾙｶﾘ!$AK$30</f>
        <v>0</v>
      </c>
      <c r="L44" s="560">
        <f>+ｶ.廃ﾌﾟﾗ類!$AK$30</f>
        <v>250</v>
      </c>
      <c r="M44" s="560">
        <f>+ｷ.紙くず!$AK$30</f>
        <v>30</v>
      </c>
      <c r="N44" s="560">
        <f>+ｸ.木くず!$AK$30</f>
        <v>500</v>
      </c>
      <c r="O44" s="560">
        <f>+ｹ.繊維くず!$AK$30</f>
        <v>1</v>
      </c>
      <c r="P44" s="560">
        <f>+ｺ.動植物性残さ!$AK$30</f>
        <v>0</v>
      </c>
      <c r="Q44" s="560">
        <f>+ｻ.動物系固形不要物!$AK$30</f>
        <v>0</v>
      </c>
      <c r="R44" s="560">
        <f>+ｼ.ｺﾞﾑくず!$AK$30</f>
        <v>0</v>
      </c>
      <c r="S44" s="560">
        <f>+ｽ.金属くず!$AK$30</f>
        <v>30</v>
      </c>
      <c r="T44" s="560">
        <f>+ｾ.ｶﾞﾗｽ･ｺﾝｸﾘ･陶磁器くず!$AK$30</f>
        <v>600</v>
      </c>
      <c r="U44" s="560">
        <f>+ｿ.鉱さい!$AK$30</f>
        <v>0</v>
      </c>
      <c r="V44" s="560">
        <f>+ﾀ.がれき類!$AK$30</f>
        <v>15000</v>
      </c>
      <c r="W44" s="560">
        <f>+ﾁ.動物のふん尿!$AK$30</f>
        <v>0</v>
      </c>
      <c r="X44" s="560">
        <f>+ﾂ.動物の死体!$AK$30</f>
        <v>0</v>
      </c>
      <c r="Y44" s="560">
        <f>+ﾃ.ばいじん!$AK$30</f>
        <v>0</v>
      </c>
      <c r="Z44" s="561">
        <f>+ﾄ.混合廃棄物その他!$AK$30</f>
        <v>600</v>
      </c>
      <c r="AA44" s="562">
        <f t="shared" si="4"/>
        <v>17012</v>
      </c>
    </row>
    <row r="45" spans="2:27" ht="24" customHeight="1" x14ac:dyDescent="0.15">
      <c r="B45" s="186"/>
      <c r="C45" s="193"/>
      <c r="D45" s="584" t="s">
        <v>190</v>
      </c>
      <c r="E45" s="962" t="s">
        <v>237</v>
      </c>
      <c r="F45" s="963"/>
      <c r="G45" s="563">
        <f>+ｱ.燃え殻!$AR$24</f>
        <v>0</v>
      </c>
      <c r="H45" s="563">
        <f>+ｲ.汚泥!$AR$24</f>
        <v>40000</v>
      </c>
      <c r="I45" s="563">
        <f>+ｳ.廃油!$AR$24</f>
        <v>0</v>
      </c>
      <c r="J45" s="563">
        <f>+ｴ.廃酸!$AR$24</f>
        <v>0</v>
      </c>
      <c r="K45" s="563">
        <f>+ｵ.廃ｱﾙｶﾘ!$AR$24</f>
        <v>0</v>
      </c>
      <c r="L45" s="563">
        <f>+ｶ.廃ﾌﾟﾗ類!$AR$24</f>
        <v>300</v>
      </c>
      <c r="M45" s="563">
        <f>+ｷ.紙くず!$AR$24</f>
        <v>40</v>
      </c>
      <c r="N45" s="563">
        <f>+ｸ.木くず!$AR$24</f>
        <v>1500</v>
      </c>
      <c r="O45" s="563">
        <f>+ｹ.繊維くず!$AR$24</f>
        <v>1</v>
      </c>
      <c r="P45" s="563">
        <f>+ｺ.動植物性残さ!$AR$24</f>
        <v>0</v>
      </c>
      <c r="Q45" s="563">
        <f>+ｻ.動物系固形不要物!$AR$24</f>
        <v>0</v>
      </c>
      <c r="R45" s="563">
        <f>+ｼ.ｺﾞﾑくず!$AR$24</f>
        <v>0</v>
      </c>
      <c r="S45" s="563">
        <f>+ｽ.金属くず!$AR$24</f>
        <v>35</v>
      </c>
      <c r="T45" s="563">
        <f>+ｾ.ｶﾞﾗｽ･ｺﾝｸﾘ･陶磁器くず!$AR$24</f>
        <v>800</v>
      </c>
      <c r="U45" s="563">
        <f>+ｿ.鉱さい!$AR$24</f>
        <v>0</v>
      </c>
      <c r="V45" s="563">
        <f>+ﾀ.がれき類!$AR$24</f>
        <v>30000</v>
      </c>
      <c r="W45" s="563">
        <f>+ﾁ.動物のふん尿!$AR$24</f>
        <v>0</v>
      </c>
      <c r="X45" s="563">
        <f>+ﾂ.動物の死体!$AR$24</f>
        <v>0</v>
      </c>
      <c r="Y45" s="563">
        <f>+ﾃ.ばいじん!$AR$24</f>
        <v>0</v>
      </c>
      <c r="Z45" s="564">
        <f>+ﾄ.混合廃棄物その他!$AR$24</f>
        <v>600</v>
      </c>
      <c r="AA45" s="565">
        <f t="shared" si="4"/>
        <v>73276</v>
      </c>
    </row>
    <row r="46" spans="2:27" ht="24" customHeight="1" x14ac:dyDescent="0.15">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3</v>
      </c>
      <c r="H55" s="634">
        <f t="shared" ref="H55:Z55" si="10">IF(H9="0",+H19+H20,+H9+H19+H20)</f>
        <v>81901.600000000006</v>
      </c>
      <c r="I55" s="634">
        <f t="shared" si="10"/>
        <v>23.3</v>
      </c>
      <c r="J55" s="634">
        <f t="shared" si="10"/>
        <v>1.3</v>
      </c>
      <c r="K55" s="634">
        <f t="shared" si="10"/>
        <v>0.1</v>
      </c>
      <c r="L55" s="634">
        <f t="shared" si="10"/>
        <v>713.6</v>
      </c>
      <c r="M55" s="634">
        <f t="shared" si="10"/>
        <v>97.6</v>
      </c>
      <c r="N55" s="634">
        <f t="shared" si="10"/>
        <v>3412.1000000000004</v>
      </c>
      <c r="O55" s="634">
        <f t="shared" si="10"/>
        <v>2.9</v>
      </c>
      <c r="P55" s="634">
        <f t="shared" si="10"/>
        <v>0</v>
      </c>
      <c r="Q55" s="634">
        <f t="shared" si="10"/>
        <v>0</v>
      </c>
      <c r="R55" s="634">
        <f t="shared" si="10"/>
        <v>0</v>
      </c>
      <c r="S55" s="634">
        <f t="shared" si="10"/>
        <v>73.5</v>
      </c>
      <c r="T55" s="634">
        <f t="shared" si="10"/>
        <v>3219.2</v>
      </c>
      <c r="U55" s="634">
        <f t="shared" si="10"/>
        <v>0</v>
      </c>
      <c r="V55" s="634">
        <f t="shared" si="10"/>
        <v>69501.5</v>
      </c>
      <c r="W55" s="634">
        <f t="shared" si="10"/>
        <v>0</v>
      </c>
      <c r="X55" s="634">
        <f t="shared" si="10"/>
        <v>0</v>
      </c>
      <c r="Y55" s="634">
        <f t="shared" si="10"/>
        <v>0</v>
      </c>
      <c r="Z55" s="634">
        <f t="shared" si="10"/>
        <v>1569.7</v>
      </c>
      <c r="AA55" s="633">
        <f>+AA9+AA19+AA20</f>
        <v>160519.40000000002</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71"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62" t="s">
        <v>356</v>
      </c>
      <c r="Q4" s="1070" t="s">
        <v>114</v>
      </c>
      <c r="R4" s="1071"/>
      <c r="S4" s="1072"/>
      <c r="T4" s="456" t="s">
        <v>115</v>
      </c>
      <c r="U4" s="377"/>
      <c r="V4" s="377"/>
      <c r="W4" s="49"/>
    </row>
    <row r="5" spans="1:24" ht="20.100000000000001" customHeight="1" thickBot="1" x14ac:dyDescent="0.2">
      <c r="A5" s="49" t="e">
        <f>+#REF!</f>
        <v>#REF!</v>
      </c>
      <c r="C5" s="259" t="s">
        <v>238</v>
      </c>
      <c r="P5" s="1063"/>
      <c r="Q5" s="1073" t="str">
        <f>+表紙!Q29</f>
        <v>〇</v>
      </c>
      <c r="R5" s="1074"/>
      <c r="S5" s="1075"/>
      <c r="T5" s="457" t="str">
        <f>+表紙!T29</f>
        <v/>
      </c>
      <c r="U5" s="378"/>
      <c r="V5" s="378"/>
      <c r="W5" s="49"/>
    </row>
    <row r="6" spans="1:24" ht="13.15" customHeight="1" x14ac:dyDescent="0.15">
      <c r="C6" s="1076" t="s">
        <v>416</v>
      </c>
      <c r="D6" s="1076"/>
      <c r="E6" s="1076"/>
      <c r="F6" s="1076"/>
      <c r="G6" s="1076"/>
      <c r="H6" s="1076"/>
      <c r="I6" s="1076"/>
      <c r="J6" s="1076"/>
      <c r="K6" s="1076"/>
      <c r="L6" s="1076"/>
      <c r="M6" s="1076"/>
      <c r="N6" s="1076"/>
      <c r="O6" s="1076"/>
      <c r="P6" s="1076"/>
      <c r="Q6" s="1076"/>
      <c r="R6" s="1076"/>
      <c r="S6" s="1076"/>
      <c r="T6" s="1076"/>
      <c r="U6" s="1076"/>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15">
      <c r="C9" s="737"/>
      <c r="D9" s="738"/>
      <c r="E9" s="738"/>
      <c r="F9" s="738"/>
      <c r="G9" s="738"/>
      <c r="H9" s="738"/>
      <c r="I9" s="738"/>
      <c r="J9" s="738"/>
      <c r="K9" s="738"/>
      <c r="L9" s="738"/>
      <c r="M9" s="738"/>
      <c r="N9" s="738"/>
      <c r="O9" s="738"/>
      <c r="P9" s="738"/>
      <c r="Q9" s="738"/>
      <c r="R9" s="738"/>
      <c r="S9" s="738"/>
      <c r="T9" s="738"/>
      <c r="U9" s="739"/>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64" t="str">
        <f>+表紙!P35</f>
        <v>令和  ７  年    月    日</v>
      </c>
      <c r="Q11" s="1065"/>
      <c r="R11" s="1065"/>
      <c r="S11" s="1065"/>
      <c r="T11" s="1066"/>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7" t="str">
        <f>+表紙!L40</f>
        <v>横浜市西区みなとみらい3-3-3</v>
      </c>
      <c r="M16" s="1077"/>
      <c r="N16" s="1077"/>
      <c r="O16" s="1077"/>
      <c r="P16" s="1077"/>
      <c r="Q16" s="1077"/>
      <c r="R16" s="1077"/>
      <c r="S16" s="1077"/>
      <c r="T16" s="1077"/>
      <c r="U16" s="363"/>
    </row>
    <row r="17" spans="1:22" ht="26.25" customHeight="1" x14ac:dyDescent="0.15">
      <c r="C17" s="470"/>
      <c r="D17" s="471"/>
      <c r="E17" s="471"/>
      <c r="F17" s="471"/>
      <c r="G17" s="471"/>
      <c r="H17" s="471"/>
      <c r="I17" s="472"/>
      <c r="J17" s="472" t="s">
        <v>7</v>
      </c>
      <c r="K17" s="272"/>
      <c r="L17" s="1077" t="str">
        <f>+表紙!L41</f>
        <v>鹿島建設㈱横浜支店　　　　　　　　　　　　常務執行役員支店長　桐生　雅文</v>
      </c>
      <c r="M17" s="1077"/>
      <c r="N17" s="1077"/>
      <c r="O17" s="1077"/>
      <c r="P17" s="1077"/>
      <c r="Q17" s="1077"/>
      <c r="R17" s="1077"/>
      <c r="S17" s="1077"/>
      <c r="T17" s="1077"/>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82" t="str">
        <f>IF(+表紙!O43="","",+表紙!O43)</f>
        <v>045-641-8133</v>
      </c>
      <c r="P19" s="1082"/>
      <c r="Q19" s="1082"/>
      <c r="R19" s="1082"/>
      <c r="S19" s="1082"/>
      <c r="T19" s="1082"/>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99" t="s">
        <v>10</v>
      </c>
      <c r="D24" s="1108"/>
      <c r="E24" s="1109"/>
      <c r="F24" s="1094" t="str">
        <f>+表紙!F48</f>
        <v>鹿島建設㈱　横浜支店</v>
      </c>
      <c r="G24" s="1095"/>
      <c r="H24" s="1095"/>
      <c r="I24" s="1096"/>
      <c r="J24" s="1096"/>
      <c r="K24" s="1096"/>
      <c r="L24" s="1096"/>
      <c r="M24" s="1096"/>
      <c r="N24" s="1096"/>
      <c r="O24" s="1096"/>
      <c r="P24" s="1057" t="s">
        <v>432</v>
      </c>
      <c r="Q24" s="1083"/>
      <c r="R24" s="1083"/>
      <c r="S24" s="1083"/>
      <c r="T24" s="1083"/>
      <c r="U24" s="1084"/>
    </row>
    <row r="25" spans="1:22" ht="21.75" customHeight="1" x14ac:dyDescent="0.15">
      <c r="C25" s="1110"/>
      <c r="D25" s="1111"/>
      <c r="E25" s="1112"/>
      <c r="F25" s="1097"/>
      <c r="G25" s="1098"/>
      <c r="H25" s="1098"/>
      <c r="I25" s="1098"/>
      <c r="J25" s="1098"/>
      <c r="K25" s="1098"/>
      <c r="L25" s="1098"/>
      <c r="M25" s="1098"/>
      <c r="N25" s="1098"/>
      <c r="O25" s="1098"/>
      <c r="P25" s="1085">
        <f>表紙!P49</f>
        <v>2243</v>
      </c>
      <c r="Q25" s="1086"/>
      <c r="R25" s="1086"/>
      <c r="S25" s="1086"/>
      <c r="T25" s="1086"/>
      <c r="U25" s="1087"/>
    </row>
    <row r="26" spans="1:22" ht="26.25" customHeight="1" x14ac:dyDescent="0.15">
      <c r="C26" s="1099" t="s">
        <v>11</v>
      </c>
      <c r="D26" s="1100"/>
      <c r="E26" s="1101"/>
      <c r="F26" s="1118" t="str">
        <f>+表紙!F50</f>
        <v>横浜市西区みなとみらい3-3-3</v>
      </c>
      <c r="G26" s="1119"/>
      <c r="H26" s="1119"/>
      <c r="I26" s="1119"/>
      <c r="J26" s="1119"/>
      <c r="K26" s="1119"/>
      <c r="L26" s="1119"/>
      <c r="M26" s="1119"/>
      <c r="N26" s="454" t="s">
        <v>172</v>
      </c>
      <c r="O26" s="383"/>
      <c r="P26" s="383"/>
      <c r="Q26" s="1113" t="str">
        <f>IF(+表紙!Q50="","",+表紙!Q50)</f>
        <v>045-641-8133</v>
      </c>
      <c r="R26" s="1113"/>
      <c r="S26" s="1113"/>
      <c r="T26" s="1113"/>
      <c r="U26" s="1114"/>
    </row>
    <row r="27" spans="1:22" ht="26.25" customHeight="1" x14ac:dyDescent="0.15">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15">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8" t="str">
        <f>+表紙!F54</f>
        <v>Ｄ－建設業</v>
      </c>
      <c r="G30" s="1089"/>
      <c r="H30" s="1089"/>
      <c r="I30" s="1089"/>
      <c r="J30" s="1089"/>
      <c r="K30" s="1089"/>
      <c r="L30" s="282" t="s">
        <v>48</v>
      </c>
      <c r="M30" s="282"/>
      <c r="N30" s="1090" t="str">
        <f>IF(COUNTA(表紙!N54)=1,+表紙!N54,"")</f>
        <v>総合工事業</v>
      </c>
      <c r="O30" s="1090"/>
      <c r="P30" s="1090"/>
      <c r="Q30" s="1090"/>
      <c r="R30" s="1090"/>
      <c r="S30" s="1090"/>
      <c r="T30" s="1090"/>
      <c r="U30" s="1091"/>
      <c r="V30" s="51"/>
    </row>
    <row r="31" spans="1:22" ht="27" customHeight="1" x14ac:dyDescent="0.15">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x14ac:dyDescent="0.15">
      <c r="C32" s="283"/>
      <c r="D32" s="284"/>
      <c r="E32" s="285"/>
      <c r="F32" s="763" t="s">
        <v>279</v>
      </c>
      <c r="G32" s="764"/>
      <c r="H32" s="764"/>
      <c r="I32" s="765"/>
      <c r="J32" s="799" t="s">
        <v>284</v>
      </c>
      <c r="K32" s="800"/>
      <c r="L32" s="800"/>
      <c r="M32" s="801"/>
      <c r="N32" s="1080">
        <f>IF(+表紙!N56="","",+表紙!N56)</f>
        <v>100053</v>
      </c>
      <c r="O32" s="1081"/>
      <c r="P32" s="1081"/>
      <c r="Q32" s="1081"/>
      <c r="R32" s="1081"/>
      <c r="S32" s="289" t="str">
        <f>+表紙!S56</f>
        <v>百万円</v>
      </c>
      <c r="T32" s="385"/>
      <c r="U32" s="261"/>
    </row>
    <row r="33" spans="3:21" ht="27" customHeight="1" x14ac:dyDescent="0.15">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15">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15">
      <c r="C37" s="286"/>
      <c r="D37" s="453" t="s">
        <v>24</v>
      </c>
      <c r="E37" s="455" t="s">
        <v>241</v>
      </c>
      <c r="F37" s="1047">
        <f>IF(+表紙!F61="","",+表紙!F61)</f>
        <v>768</v>
      </c>
      <c r="G37" s="1048"/>
      <c r="H37" s="1048"/>
      <c r="I37" s="1048"/>
      <c r="J37" s="1048"/>
      <c r="K37" s="1048"/>
      <c r="L37" s="1048"/>
      <c r="M37" s="1048"/>
      <c r="N37" s="1048"/>
      <c r="O37" s="1048"/>
      <c r="P37" s="1048"/>
      <c r="Q37" s="1048"/>
      <c r="R37" s="1048"/>
      <c r="S37" s="1048"/>
      <c r="T37" s="1048"/>
      <c r="U37" s="1049"/>
    </row>
    <row r="38" spans="3:21" ht="13.9" customHeight="1" x14ac:dyDescent="0.15">
      <c r="C38" s="286"/>
      <c r="D38" s="502"/>
      <c r="E38" s="505"/>
      <c r="F38" s="1025"/>
      <c r="G38" s="1026"/>
      <c r="H38" s="1026"/>
      <c r="I38" s="1026"/>
      <c r="J38" s="1026"/>
      <c r="K38" s="1026"/>
      <c r="L38" s="1026"/>
      <c r="M38" s="1026"/>
      <c r="N38" s="1026"/>
      <c r="O38" s="1026"/>
      <c r="P38" s="1026"/>
      <c r="Q38" s="1026"/>
      <c r="R38" s="1026"/>
      <c r="S38" s="1026"/>
      <c r="T38" s="1026"/>
      <c r="U38" s="1027"/>
    </row>
    <row r="39" spans="3:21" ht="13.9" customHeight="1" x14ac:dyDescent="0.15">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 customHeight="1" x14ac:dyDescent="0.15">
      <c r="C40" s="286"/>
      <c r="D40" s="503"/>
      <c r="E40" s="806"/>
      <c r="F40" s="1028"/>
      <c r="G40" s="1029"/>
      <c r="H40" s="1029"/>
      <c r="I40" s="1029"/>
      <c r="J40" s="1029"/>
      <c r="K40" s="1029"/>
      <c r="L40" s="1029"/>
      <c r="M40" s="1029"/>
      <c r="N40" s="1029"/>
      <c r="O40" s="1029"/>
      <c r="P40" s="1029"/>
      <c r="Q40" s="1029"/>
      <c r="R40" s="1029"/>
      <c r="S40" s="1029"/>
      <c r="T40" s="1029"/>
      <c r="U40" s="1030"/>
    </row>
    <row r="41" spans="3:21" ht="13.9" customHeight="1" x14ac:dyDescent="0.15">
      <c r="C41" s="286"/>
      <c r="D41" s="503"/>
      <c r="E41" s="806"/>
      <c r="F41" s="1028"/>
      <c r="G41" s="1029"/>
      <c r="H41" s="1029"/>
      <c r="I41" s="1029"/>
      <c r="J41" s="1029"/>
      <c r="K41" s="1029"/>
      <c r="L41" s="1029"/>
      <c r="M41" s="1029"/>
      <c r="N41" s="1029"/>
      <c r="O41" s="1029"/>
      <c r="P41" s="1029"/>
      <c r="Q41" s="1029"/>
      <c r="R41" s="1029"/>
      <c r="S41" s="1029"/>
      <c r="T41" s="1029"/>
      <c r="U41" s="1030"/>
    </row>
    <row r="42" spans="3:21" ht="13.9" customHeight="1" x14ac:dyDescent="0.15">
      <c r="C42" s="286"/>
      <c r="D42" s="503"/>
      <c r="E42" s="806"/>
      <c r="F42" s="1028"/>
      <c r="G42" s="1029"/>
      <c r="H42" s="1029"/>
      <c r="I42" s="1029"/>
      <c r="J42" s="1029"/>
      <c r="K42" s="1029"/>
      <c r="L42" s="1029"/>
      <c r="M42" s="1029"/>
      <c r="N42" s="1029"/>
      <c r="O42" s="1029"/>
      <c r="P42" s="1029"/>
      <c r="Q42" s="1029"/>
      <c r="R42" s="1029"/>
      <c r="S42" s="1029"/>
      <c r="T42" s="1029"/>
      <c r="U42" s="1030"/>
    </row>
    <row r="43" spans="3:21" ht="13.9" customHeight="1" x14ac:dyDescent="0.15">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 customHeight="1" x14ac:dyDescent="0.15">
      <c r="C44" s="286"/>
      <c r="D44" s="809"/>
      <c r="E44" s="808"/>
      <c r="F44" s="1028"/>
      <c r="G44" s="1029"/>
      <c r="H44" s="1029"/>
      <c r="I44" s="1029"/>
      <c r="J44" s="1029"/>
      <c r="K44" s="1029"/>
      <c r="L44" s="1029"/>
      <c r="M44" s="1029"/>
      <c r="N44" s="1029"/>
      <c r="O44" s="1029"/>
      <c r="P44" s="1029"/>
      <c r="Q44" s="1029"/>
      <c r="R44" s="1029"/>
      <c r="S44" s="1029"/>
      <c r="T44" s="1029"/>
      <c r="U44" s="1030"/>
    </row>
    <row r="45" spans="3:21" ht="13.9" customHeight="1" x14ac:dyDescent="0.15">
      <c r="C45" s="286"/>
      <c r="D45" s="809"/>
      <c r="E45" s="808"/>
      <c r="F45" s="1028"/>
      <c r="G45" s="1029"/>
      <c r="H45" s="1029"/>
      <c r="I45" s="1029"/>
      <c r="J45" s="1029"/>
      <c r="K45" s="1029"/>
      <c r="L45" s="1029"/>
      <c r="M45" s="1029"/>
      <c r="N45" s="1029"/>
      <c r="O45" s="1029"/>
      <c r="P45" s="1029"/>
      <c r="Q45" s="1029"/>
      <c r="R45" s="1029"/>
      <c r="S45" s="1029"/>
      <c r="T45" s="1029"/>
      <c r="U45" s="1030"/>
    </row>
    <row r="46" spans="3:21" ht="13.9" customHeight="1" x14ac:dyDescent="0.15">
      <c r="C46" s="286"/>
      <c r="D46" s="809"/>
      <c r="E46" s="808"/>
      <c r="F46" s="1028"/>
      <c r="G46" s="1029"/>
      <c r="H46" s="1029"/>
      <c r="I46" s="1029"/>
      <c r="J46" s="1029"/>
      <c r="K46" s="1029"/>
      <c r="L46" s="1029"/>
      <c r="M46" s="1029"/>
      <c r="N46" s="1029"/>
      <c r="O46" s="1029"/>
      <c r="P46" s="1029"/>
      <c r="Q46" s="1029"/>
      <c r="R46" s="1029"/>
      <c r="S46" s="1029"/>
      <c r="T46" s="1029"/>
      <c r="U46" s="1030"/>
    </row>
    <row r="47" spans="3:21" ht="13.9" customHeight="1" x14ac:dyDescent="0.15">
      <c r="C47" s="286"/>
      <c r="D47" s="809"/>
      <c r="E47" s="808"/>
      <c r="F47" s="1028"/>
      <c r="G47" s="1029"/>
      <c r="H47" s="1029"/>
      <c r="I47" s="1029"/>
      <c r="J47" s="1029"/>
      <c r="K47" s="1029"/>
      <c r="L47" s="1029"/>
      <c r="M47" s="1029"/>
      <c r="N47" s="1029"/>
      <c r="O47" s="1029"/>
      <c r="P47" s="1029"/>
      <c r="Q47" s="1029"/>
      <c r="R47" s="1029"/>
      <c r="S47" s="1029"/>
      <c r="T47" s="1029"/>
      <c r="U47" s="1030"/>
    </row>
    <row r="48" spans="3:21" ht="13.9" customHeight="1" x14ac:dyDescent="0.15">
      <c r="C48" s="287"/>
      <c r="D48" s="504"/>
      <c r="E48" s="506"/>
      <c r="F48" s="1031"/>
      <c r="G48" s="1032"/>
      <c r="H48" s="1032"/>
      <c r="I48" s="1032"/>
      <c r="J48" s="1032"/>
      <c r="K48" s="1032"/>
      <c r="L48" s="1032"/>
      <c r="M48" s="1032"/>
      <c r="N48" s="1032"/>
      <c r="O48" s="1032"/>
      <c r="P48" s="1032"/>
      <c r="Q48" s="1032"/>
      <c r="R48" s="1032"/>
      <c r="S48" s="1032"/>
      <c r="T48" s="1032"/>
      <c r="U48" s="1033"/>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34"/>
      <c r="E53" s="1035"/>
      <c r="F53" s="1035"/>
      <c r="G53" s="1035"/>
      <c r="H53" s="1035"/>
      <c r="I53" s="1035"/>
      <c r="J53" s="1035"/>
      <c r="K53" s="1035"/>
      <c r="L53" s="1035"/>
      <c r="M53" s="1035"/>
      <c r="N53" s="1035"/>
      <c r="O53" s="1035"/>
      <c r="P53" s="1035"/>
      <c r="Q53" s="1035"/>
      <c r="R53" s="1035"/>
      <c r="S53" s="1035"/>
      <c r="T53" s="1035"/>
      <c r="U53" s="1036"/>
    </row>
    <row r="54" spans="3:21" ht="13.9" customHeight="1" x14ac:dyDescent="0.15">
      <c r="C54" s="283"/>
      <c r="D54" s="1034"/>
      <c r="E54" s="1035"/>
      <c r="F54" s="1035"/>
      <c r="G54" s="1035"/>
      <c r="H54" s="1035"/>
      <c r="I54" s="1035"/>
      <c r="J54" s="1035"/>
      <c r="K54" s="1035"/>
      <c r="L54" s="1035"/>
      <c r="M54" s="1035"/>
      <c r="N54" s="1035"/>
      <c r="O54" s="1035"/>
      <c r="P54" s="1035"/>
      <c r="Q54" s="1035"/>
      <c r="R54" s="1035"/>
      <c r="S54" s="1035"/>
      <c r="T54" s="1035"/>
      <c r="U54" s="1036"/>
    </row>
    <row r="55" spans="3:21" ht="13.9" customHeight="1" x14ac:dyDescent="0.15">
      <c r="C55" s="283"/>
      <c r="D55" s="1034"/>
      <c r="E55" s="1035"/>
      <c r="F55" s="1035"/>
      <c r="G55" s="1035"/>
      <c r="H55" s="1035"/>
      <c r="I55" s="1035"/>
      <c r="J55" s="1035"/>
      <c r="K55" s="1035"/>
      <c r="L55" s="1035"/>
      <c r="M55" s="1035"/>
      <c r="N55" s="1035"/>
      <c r="O55" s="1035"/>
      <c r="P55" s="1035"/>
      <c r="Q55" s="1035"/>
      <c r="R55" s="1035"/>
      <c r="S55" s="1035"/>
      <c r="T55" s="1035"/>
      <c r="U55" s="1036"/>
    </row>
    <row r="56" spans="3:21" ht="13.9" customHeight="1" x14ac:dyDescent="0.15">
      <c r="C56" s="283"/>
      <c r="D56" s="1034"/>
      <c r="E56" s="1035"/>
      <c r="F56" s="1035"/>
      <c r="G56" s="1035"/>
      <c r="H56" s="1035"/>
      <c r="I56" s="1035"/>
      <c r="J56" s="1035"/>
      <c r="K56" s="1035"/>
      <c r="L56" s="1035"/>
      <c r="M56" s="1035"/>
      <c r="N56" s="1035"/>
      <c r="O56" s="1035"/>
      <c r="P56" s="1035"/>
      <c r="Q56" s="1035"/>
      <c r="R56" s="1035"/>
      <c r="S56" s="1035"/>
      <c r="T56" s="1035"/>
      <c r="U56" s="1036"/>
    </row>
    <row r="57" spans="3:21" ht="13.9" customHeight="1" x14ac:dyDescent="0.15">
      <c r="C57" s="283"/>
      <c r="D57" s="1034"/>
      <c r="E57" s="1035"/>
      <c r="F57" s="1035"/>
      <c r="G57" s="1035"/>
      <c r="H57" s="1035"/>
      <c r="I57" s="1035"/>
      <c r="J57" s="1035"/>
      <c r="K57" s="1035"/>
      <c r="L57" s="1035"/>
      <c r="M57" s="1035"/>
      <c r="N57" s="1035"/>
      <c r="O57" s="1035"/>
      <c r="P57" s="1035"/>
      <c r="Q57" s="1035"/>
      <c r="R57" s="1035"/>
      <c r="S57" s="1035"/>
      <c r="T57" s="1035"/>
      <c r="U57" s="1036"/>
    </row>
    <row r="58" spans="3:21" ht="13.9" customHeight="1" x14ac:dyDescent="0.15">
      <c r="C58" s="283"/>
      <c r="D58" s="1034"/>
      <c r="E58" s="1035"/>
      <c r="F58" s="1035"/>
      <c r="G58" s="1035"/>
      <c r="H58" s="1035"/>
      <c r="I58" s="1035"/>
      <c r="J58" s="1035"/>
      <c r="K58" s="1035"/>
      <c r="L58" s="1035"/>
      <c r="M58" s="1035"/>
      <c r="N58" s="1035"/>
      <c r="O58" s="1035"/>
      <c r="P58" s="1035"/>
      <c r="Q58" s="1035"/>
      <c r="R58" s="1035"/>
      <c r="S58" s="1035"/>
      <c r="T58" s="1035"/>
      <c r="U58" s="1036"/>
    </row>
    <row r="59" spans="3:21" ht="13.9" customHeight="1" x14ac:dyDescent="0.15">
      <c r="C59" s="283"/>
      <c r="D59" s="1034"/>
      <c r="E59" s="1035"/>
      <c r="F59" s="1035"/>
      <c r="G59" s="1035"/>
      <c r="H59" s="1035"/>
      <c r="I59" s="1035"/>
      <c r="J59" s="1035"/>
      <c r="K59" s="1035"/>
      <c r="L59" s="1035"/>
      <c r="M59" s="1035"/>
      <c r="N59" s="1035"/>
      <c r="O59" s="1035"/>
      <c r="P59" s="1035"/>
      <c r="Q59" s="1035"/>
      <c r="R59" s="1035"/>
      <c r="S59" s="1035"/>
      <c r="T59" s="1035"/>
      <c r="U59" s="1036"/>
    </row>
    <row r="60" spans="3:21" ht="13.9" customHeight="1" x14ac:dyDescent="0.15">
      <c r="C60" s="283"/>
      <c r="D60" s="1034"/>
      <c r="E60" s="1035"/>
      <c r="F60" s="1035"/>
      <c r="G60" s="1035"/>
      <c r="H60" s="1035"/>
      <c r="I60" s="1035"/>
      <c r="J60" s="1035"/>
      <c r="K60" s="1035"/>
      <c r="L60" s="1035"/>
      <c r="M60" s="1035"/>
      <c r="N60" s="1035"/>
      <c r="O60" s="1035"/>
      <c r="P60" s="1035"/>
      <c r="Q60" s="1035"/>
      <c r="R60" s="1035"/>
      <c r="S60" s="1035"/>
      <c r="T60" s="1035"/>
      <c r="U60" s="1036"/>
    </row>
    <row r="61" spans="3:21" ht="13.9" customHeight="1" x14ac:dyDescent="0.15">
      <c r="C61" s="283"/>
      <c r="D61" s="1034"/>
      <c r="E61" s="1035"/>
      <c r="F61" s="1035"/>
      <c r="G61" s="1035"/>
      <c r="H61" s="1035"/>
      <c r="I61" s="1035"/>
      <c r="J61" s="1035"/>
      <c r="K61" s="1035"/>
      <c r="L61" s="1035"/>
      <c r="M61" s="1035"/>
      <c r="N61" s="1035"/>
      <c r="O61" s="1035"/>
      <c r="P61" s="1035"/>
      <c r="Q61" s="1035"/>
      <c r="R61" s="1035"/>
      <c r="S61" s="1035"/>
      <c r="T61" s="1035"/>
      <c r="U61" s="1036"/>
    </row>
    <row r="62" spans="3:21" ht="13.9" customHeight="1" x14ac:dyDescent="0.15">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41"/>
      <c r="D65" s="1058"/>
      <c r="E65" s="1061"/>
      <c r="F65" s="293" t="s">
        <v>252</v>
      </c>
      <c r="G65" s="466"/>
      <c r="H65" s="466"/>
      <c r="I65" s="466"/>
      <c r="J65" s="466"/>
      <c r="K65" s="1056">
        <f>+表紙!K89</f>
        <v>13</v>
      </c>
      <c r="L65" s="1056"/>
      <c r="M65" s="1056"/>
      <c r="N65" s="210" t="s">
        <v>47</v>
      </c>
      <c r="O65" s="210"/>
      <c r="P65" s="6"/>
      <c r="Q65" s="1050" t="s">
        <v>353</v>
      </c>
      <c r="R65" s="1050"/>
      <c r="S65" s="1050"/>
      <c r="T65" s="1050"/>
      <c r="U65" s="1051"/>
      <c r="V65" s="467"/>
      <c r="W65" s="467"/>
      <c r="X65" s="49"/>
    </row>
    <row r="66" spans="1:24" ht="18" customHeight="1" x14ac:dyDescent="0.15">
      <c r="A66" s="49">
        <v>6</v>
      </c>
      <c r="C66" s="1041"/>
      <c r="D66" s="1058"/>
      <c r="E66" s="1061"/>
      <c r="F66" s="280" t="s">
        <v>200</v>
      </c>
      <c r="G66" s="300"/>
      <c r="H66" s="300"/>
      <c r="I66" s="300"/>
      <c r="J66" s="300"/>
      <c r="K66" s="1054">
        <f>+表紙!K90</f>
        <v>86333.400000000009</v>
      </c>
      <c r="L66" s="1054"/>
      <c r="M66" s="1054"/>
      <c r="N66" s="1054"/>
      <c r="O66" s="1054"/>
      <c r="P66" s="300" t="s">
        <v>13</v>
      </c>
      <c r="Q66" s="1052"/>
      <c r="R66" s="1052"/>
      <c r="S66" s="1052"/>
      <c r="T66" s="1052"/>
      <c r="U66" s="1053"/>
      <c r="V66" s="467"/>
      <c r="W66" s="467"/>
      <c r="X66" s="391"/>
    </row>
    <row r="67" spans="1:24" ht="13.9" customHeight="1" x14ac:dyDescent="0.15">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15">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41"/>
      <c r="D70" s="1058"/>
      <c r="E70" s="1061"/>
      <c r="F70" s="985" t="str">
        <f>IF(COUNTA(表紙!F94)=1,+表紙!F94,"")</f>
        <v xml:space="preserve">令和6年度の目標としては：
・土木工事：最終処分率3％未満、混合廃棄物の分別強化、廃棄物データの定期的確認
・建築工事：最終処分率3％未満、社内システムを活用し現場毎の廃棄物削減計画の実行・監視・結果評価の流れを整備する。施工計画における手戻り、やり直し作業や意図しない突貫工事化を防止することにより、廃棄物の削減と大量排出工事のゼロを目指す。
・その他取り組み：３Ｒ推進活動を展開し、抑制・分別・代替品使用の指導と支援、リサイクル率の高い処理業者を起用する。リサイクル可能な廃プラスチックの更なる分別を徹底し、再資源化を図る。　　　　  </v>
      </c>
      <c r="G70" s="986"/>
      <c r="H70" s="986"/>
      <c r="I70" s="986"/>
      <c r="J70" s="986"/>
      <c r="K70" s="986"/>
      <c r="L70" s="986"/>
      <c r="M70" s="986"/>
      <c r="N70" s="986"/>
      <c r="O70" s="986"/>
      <c r="P70" s="986"/>
      <c r="Q70" s="986"/>
      <c r="R70" s="986"/>
      <c r="S70" s="986"/>
      <c r="T70" s="986"/>
      <c r="U70" s="987"/>
      <c r="V70" s="308"/>
    </row>
    <row r="71" spans="1:24" ht="13.9" customHeight="1" x14ac:dyDescent="0.15">
      <c r="C71" s="462"/>
      <c r="D71" s="1058"/>
      <c r="E71" s="1061"/>
      <c r="F71" s="985"/>
      <c r="G71" s="986"/>
      <c r="H71" s="986"/>
      <c r="I71" s="986"/>
      <c r="J71" s="986"/>
      <c r="K71" s="986"/>
      <c r="L71" s="986"/>
      <c r="M71" s="986"/>
      <c r="N71" s="986"/>
      <c r="O71" s="986"/>
      <c r="P71" s="986"/>
      <c r="Q71" s="986"/>
      <c r="R71" s="986"/>
      <c r="S71" s="986"/>
      <c r="T71" s="986"/>
      <c r="U71" s="987"/>
      <c r="V71" s="308"/>
    </row>
    <row r="72" spans="1:24" ht="13.9" customHeight="1" x14ac:dyDescent="0.15">
      <c r="C72" s="462"/>
      <c r="D72" s="1058"/>
      <c r="E72" s="1061"/>
      <c r="F72" s="985"/>
      <c r="G72" s="986"/>
      <c r="H72" s="986"/>
      <c r="I72" s="986"/>
      <c r="J72" s="986"/>
      <c r="K72" s="986"/>
      <c r="L72" s="986"/>
      <c r="M72" s="986"/>
      <c r="N72" s="986"/>
      <c r="O72" s="986"/>
      <c r="P72" s="986"/>
      <c r="Q72" s="986"/>
      <c r="R72" s="986"/>
      <c r="S72" s="986"/>
      <c r="T72" s="986"/>
      <c r="U72" s="987"/>
      <c r="V72" s="308"/>
    </row>
    <row r="73" spans="1:24" ht="13.9" customHeight="1" x14ac:dyDescent="0.15">
      <c r="C73" s="462"/>
      <c r="D73" s="1058"/>
      <c r="E73" s="1061"/>
      <c r="F73" s="985"/>
      <c r="G73" s="986"/>
      <c r="H73" s="986"/>
      <c r="I73" s="986"/>
      <c r="J73" s="986"/>
      <c r="K73" s="986"/>
      <c r="L73" s="986"/>
      <c r="M73" s="986"/>
      <c r="N73" s="986"/>
      <c r="O73" s="986"/>
      <c r="P73" s="986"/>
      <c r="Q73" s="986"/>
      <c r="R73" s="986"/>
      <c r="S73" s="986"/>
      <c r="T73" s="986"/>
      <c r="U73" s="987"/>
      <c r="V73" s="308"/>
    </row>
    <row r="74" spans="1:24" ht="13.9" customHeight="1" x14ac:dyDescent="0.15">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15">
      <c r="C75" s="462"/>
      <c r="D75" s="1058"/>
      <c r="E75" s="1061"/>
      <c r="F75" s="985"/>
      <c r="G75" s="986"/>
      <c r="H75" s="986"/>
      <c r="I75" s="986"/>
      <c r="J75" s="986"/>
      <c r="K75" s="986"/>
      <c r="L75" s="986"/>
      <c r="M75" s="986"/>
      <c r="N75" s="986"/>
      <c r="O75" s="986"/>
      <c r="P75" s="986"/>
      <c r="Q75" s="986"/>
      <c r="R75" s="986"/>
      <c r="S75" s="986"/>
      <c r="T75" s="986"/>
      <c r="U75" s="987"/>
      <c r="V75" s="308"/>
    </row>
    <row r="76" spans="1:24" ht="13.9" customHeight="1" x14ac:dyDescent="0.15">
      <c r="C76" s="462"/>
      <c r="D76" s="1058"/>
      <c r="E76" s="1061"/>
      <c r="F76" s="985"/>
      <c r="G76" s="986"/>
      <c r="H76" s="986"/>
      <c r="I76" s="986"/>
      <c r="J76" s="986"/>
      <c r="K76" s="986"/>
      <c r="L76" s="986"/>
      <c r="M76" s="986"/>
      <c r="N76" s="986"/>
      <c r="O76" s="986"/>
      <c r="P76" s="986"/>
      <c r="Q76" s="986"/>
      <c r="R76" s="986"/>
      <c r="S76" s="986"/>
      <c r="T76" s="986"/>
      <c r="U76" s="987"/>
      <c r="V76" s="308"/>
    </row>
    <row r="77" spans="1:24" ht="13.9" customHeight="1" x14ac:dyDescent="0.15">
      <c r="C77" s="462"/>
      <c r="D77" s="1058"/>
      <c r="E77" s="1061"/>
      <c r="F77" s="985"/>
      <c r="G77" s="986"/>
      <c r="H77" s="986"/>
      <c r="I77" s="986"/>
      <c r="J77" s="986"/>
      <c r="K77" s="986"/>
      <c r="L77" s="986"/>
      <c r="M77" s="986"/>
      <c r="N77" s="986"/>
      <c r="O77" s="986"/>
      <c r="P77" s="986"/>
      <c r="Q77" s="986"/>
      <c r="R77" s="986"/>
      <c r="S77" s="986"/>
      <c r="T77" s="986"/>
      <c r="U77" s="987"/>
      <c r="V77" s="308"/>
    </row>
    <row r="78" spans="1:24" ht="13.9" customHeight="1" x14ac:dyDescent="0.15">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15">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6"/>
      <c r="D80" s="1010"/>
      <c r="E80" s="995"/>
      <c r="F80" s="293" t="s">
        <v>252</v>
      </c>
      <c r="G80" s="297"/>
      <c r="H80" s="297"/>
      <c r="I80" s="297"/>
      <c r="J80" s="297"/>
      <c r="K80" s="1056">
        <f>+表紙!K104</f>
        <v>10</v>
      </c>
      <c r="L80" s="1056"/>
      <c r="M80" s="1056"/>
      <c r="N80" s="210" t="s">
        <v>47</v>
      </c>
      <c r="O80" s="210"/>
      <c r="P80" s="6"/>
      <c r="Q80" s="1050" t="s">
        <v>354</v>
      </c>
      <c r="R80" s="1050"/>
      <c r="S80" s="1050"/>
      <c r="T80" s="1050"/>
      <c r="U80" s="1051"/>
      <c r="V80" s="467"/>
      <c r="W80" s="467"/>
      <c r="X80" s="394"/>
    </row>
    <row r="81" spans="1:24" ht="18" customHeight="1" x14ac:dyDescent="0.15">
      <c r="A81" s="49">
        <v>8</v>
      </c>
      <c r="C81" s="1046"/>
      <c r="D81" s="1010"/>
      <c r="E81" s="995"/>
      <c r="F81" s="280" t="s">
        <v>200</v>
      </c>
      <c r="G81" s="300"/>
      <c r="H81" s="300"/>
      <c r="I81" s="300"/>
      <c r="J81" s="300"/>
      <c r="K81" s="1054">
        <f>+表紙!K105</f>
        <v>74186</v>
      </c>
      <c r="L81" s="1054"/>
      <c r="M81" s="1054"/>
      <c r="N81" s="1054"/>
      <c r="O81" s="1054"/>
      <c r="P81" s="303" t="s">
        <v>13</v>
      </c>
      <c r="Q81" s="1052"/>
      <c r="R81" s="1052"/>
      <c r="S81" s="1052"/>
      <c r="T81" s="1052"/>
      <c r="U81" s="1053"/>
      <c r="V81" s="467"/>
      <c r="W81" s="467"/>
      <c r="X81" s="309"/>
    </row>
    <row r="82" spans="1:24" ht="13.9" customHeight="1" x14ac:dyDescent="0.15">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15">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46"/>
      <c r="D85" s="1010"/>
      <c r="E85" s="995"/>
      <c r="F85" s="985" t="str">
        <f>IF(COUNTA(表紙!F109)=1,+表紙!F109,"")</f>
        <v>令和7年度の目標としては：
・土木工事：最終処分率3％未満、混合廃棄物の分別強化、廃棄物データの定期的確認
・建築工事：生産性向上活動を通した廃棄物の低減、３R活動を継続した上で、サスティナブル調達を推進し、サーキュラーエコノミーに繋げる活動を実施する。
・その他の取り組み：３R推進活動（抑制・分別・代替品使用）を継続する。処理施設の現地確認を継続実施し、優良処理業者を起用する。廃プラスチックの更なる分別を徹底し、再資源化を図る。</v>
      </c>
      <c r="G85" s="986"/>
      <c r="H85" s="986"/>
      <c r="I85" s="986"/>
      <c r="J85" s="986"/>
      <c r="K85" s="986"/>
      <c r="L85" s="986"/>
      <c r="M85" s="986"/>
      <c r="N85" s="986"/>
      <c r="O85" s="986"/>
      <c r="P85" s="986"/>
      <c r="Q85" s="986"/>
      <c r="R85" s="986"/>
      <c r="S85" s="986"/>
      <c r="T85" s="986"/>
      <c r="U85" s="987"/>
      <c r="V85" s="321"/>
    </row>
    <row r="86" spans="1:24" ht="13.9" customHeight="1" x14ac:dyDescent="0.15">
      <c r="C86" s="464"/>
      <c r="D86" s="1010"/>
      <c r="E86" s="995"/>
      <c r="F86" s="985"/>
      <c r="G86" s="986"/>
      <c r="H86" s="986"/>
      <c r="I86" s="986"/>
      <c r="J86" s="986"/>
      <c r="K86" s="986"/>
      <c r="L86" s="986"/>
      <c r="M86" s="986"/>
      <c r="N86" s="986"/>
      <c r="O86" s="986"/>
      <c r="P86" s="986"/>
      <c r="Q86" s="986"/>
      <c r="R86" s="986"/>
      <c r="S86" s="986"/>
      <c r="T86" s="986"/>
      <c r="U86" s="987"/>
      <c r="V86" s="321"/>
    </row>
    <row r="87" spans="1:24" ht="13.9" customHeight="1" x14ac:dyDescent="0.15">
      <c r="C87" s="464"/>
      <c r="D87" s="1010"/>
      <c r="E87" s="995"/>
      <c r="F87" s="985"/>
      <c r="G87" s="986"/>
      <c r="H87" s="986"/>
      <c r="I87" s="986"/>
      <c r="J87" s="986"/>
      <c r="K87" s="986"/>
      <c r="L87" s="986"/>
      <c r="M87" s="986"/>
      <c r="N87" s="986"/>
      <c r="O87" s="986"/>
      <c r="P87" s="986"/>
      <c r="Q87" s="986"/>
      <c r="R87" s="986"/>
      <c r="S87" s="986"/>
      <c r="T87" s="986"/>
      <c r="U87" s="987"/>
      <c r="V87" s="321"/>
    </row>
    <row r="88" spans="1:24" ht="13.9" customHeight="1" x14ac:dyDescent="0.15">
      <c r="C88" s="464"/>
      <c r="D88" s="1010"/>
      <c r="E88" s="995"/>
      <c r="F88" s="985"/>
      <c r="G88" s="986"/>
      <c r="H88" s="986"/>
      <c r="I88" s="986"/>
      <c r="J88" s="986"/>
      <c r="K88" s="986"/>
      <c r="L88" s="986"/>
      <c r="M88" s="986"/>
      <c r="N88" s="986"/>
      <c r="O88" s="986"/>
      <c r="P88" s="986"/>
      <c r="Q88" s="986"/>
      <c r="R88" s="986"/>
      <c r="S88" s="986"/>
      <c r="T88" s="986"/>
      <c r="U88" s="987"/>
      <c r="V88" s="321"/>
    </row>
    <row r="89" spans="1:24" ht="13.9" customHeight="1" x14ac:dyDescent="0.15">
      <c r="C89" s="464"/>
      <c r="D89" s="1010"/>
      <c r="E89" s="995"/>
      <c r="F89" s="985"/>
      <c r="G89" s="986"/>
      <c r="H89" s="986"/>
      <c r="I89" s="986"/>
      <c r="J89" s="986"/>
      <c r="K89" s="986"/>
      <c r="L89" s="986"/>
      <c r="M89" s="986"/>
      <c r="N89" s="986"/>
      <c r="O89" s="986"/>
      <c r="P89" s="986"/>
      <c r="Q89" s="986"/>
      <c r="R89" s="986"/>
      <c r="S89" s="986"/>
      <c r="T89" s="986"/>
      <c r="U89" s="987"/>
      <c r="V89" s="321"/>
    </row>
    <row r="90" spans="1:24" ht="13.9" customHeight="1" x14ac:dyDescent="0.15">
      <c r="C90" s="464"/>
      <c r="D90" s="1010"/>
      <c r="E90" s="995"/>
      <c r="F90" s="985"/>
      <c r="G90" s="986"/>
      <c r="H90" s="986"/>
      <c r="I90" s="986"/>
      <c r="J90" s="986"/>
      <c r="K90" s="986"/>
      <c r="L90" s="986"/>
      <c r="M90" s="986"/>
      <c r="N90" s="986"/>
      <c r="O90" s="986"/>
      <c r="P90" s="986"/>
      <c r="Q90" s="986"/>
      <c r="R90" s="986"/>
      <c r="S90" s="986"/>
      <c r="T90" s="986"/>
      <c r="U90" s="987"/>
      <c r="V90" s="321"/>
    </row>
    <row r="91" spans="1:24" ht="13.9" customHeight="1" x14ac:dyDescent="0.15">
      <c r="C91" s="464"/>
      <c r="D91" s="1010"/>
      <c r="E91" s="995"/>
      <c r="F91" s="985"/>
      <c r="G91" s="986"/>
      <c r="H91" s="986"/>
      <c r="I91" s="986"/>
      <c r="J91" s="986"/>
      <c r="K91" s="986"/>
      <c r="L91" s="986"/>
      <c r="M91" s="986"/>
      <c r="N91" s="986"/>
      <c r="O91" s="986"/>
      <c r="P91" s="986"/>
      <c r="Q91" s="986"/>
      <c r="R91" s="986"/>
      <c r="S91" s="986"/>
      <c r="T91" s="986"/>
      <c r="U91" s="987"/>
      <c r="V91" s="321"/>
    </row>
    <row r="92" spans="1:24" ht="13.9" customHeight="1" x14ac:dyDescent="0.15">
      <c r="C92" s="464"/>
      <c r="D92" s="1010"/>
      <c r="E92" s="995"/>
      <c r="F92" s="985"/>
      <c r="G92" s="986"/>
      <c r="H92" s="986"/>
      <c r="I92" s="986"/>
      <c r="J92" s="986"/>
      <c r="K92" s="986"/>
      <c r="L92" s="986"/>
      <c r="M92" s="986"/>
      <c r="N92" s="986"/>
      <c r="O92" s="986"/>
      <c r="P92" s="986"/>
      <c r="Q92" s="986"/>
      <c r="R92" s="986"/>
      <c r="S92" s="986"/>
      <c r="T92" s="986"/>
      <c r="U92" s="987"/>
      <c r="V92" s="321"/>
    </row>
    <row r="93" spans="1:24" ht="13.9" customHeight="1" x14ac:dyDescent="0.15">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10"/>
      <c r="E96" s="995"/>
      <c r="F96" s="985" t="str">
        <f>IF(COUNTA(表紙!F120)=1,+表紙!F120,"")</f>
        <v>・標準分別ルールによる：
　・土木工事…コンガラ、アスファルトガラ、廃プラ、硬質塩ビ管、金属くず、木くず、
              段ボール、紙くず、混合廃棄(９品目)、
　・建築工事…現場規模別(5000㎥まで・50000㎥まで・50000㎥以上)・工程別(基礎工事、
　　　　　　　躯体工事、仕上げ工事)で品目を設定(４品目～１９品目)</v>
      </c>
      <c r="G96" s="986"/>
      <c r="H96" s="986"/>
      <c r="I96" s="986"/>
      <c r="J96" s="986"/>
      <c r="K96" s="986"/>
      <c r="L96" s="986"/>
      <c r="M96" s="986"/>
      <c r="N96" s="986"/>
      <c r="O96" s="986"/>
      <c r="P96" s="986"/>
      <c r="Q96" s="986"/>
      <c r="R96" s="986"/>
      <c r="S96" s="986"/>
      <c r="T96" s="986"/>
      <c r="U96" s="987"/>
      <c r="V96" s="321"/>
    </row>
    <row r="97" spans="3:25" ht="13.9" customHeight="1" x14ac:dyDescent="0.15">
      <c r="C97" s="251"/>
      <c r="D97" s="1010"/>
      <c r="E97" s="995"/>
      <c r="F97" s="985"/>
      <c r="G97" s="986"/>
      <c r="H97" s="986"/>
      <c r="I97" s="986"/>
      <c r="J97" s="986"/>
      <c r="K97" s="986"/>
      <c r="L97" s="986"/>
      <c r="M97" s="986"/>
      <c r="N97" s="986"/>
      <c r="O97" s="986"/>
      <c r="P97" s="986"/>
      <c r="Q97" s="986"/>
      <c r="R97" s="986"/>
      <c r="S97" s="986"/>
      <c r="T97" s="986"/>
      <c r="U97" s="987"/>
      <c r="V97" s="321"/>
    </row>
    <row r="98" spans="3:25" ht="13.9" customHeight="1" x14ac:dyDescent="0.15">
      <c r="C98" s="251"/>
      <c r="D98" s="1010"/>
      <c r="E98" s="995"/>
      <c r="F98" s="985"/>
      <c r="G98" s="986"/>
      <c r="H98" s="986"/>
      <c r="I98" s="986"/>
      <c r="J98" s="986"/>
      <c r="K98" s="986"/>
      <c r="L98" s="986"/>
      <c r="M98" s="986"/>
      <c r="N98" s="986"/>
      <c r="O98" s="986"/>
      <c r="P98" s="986"/>
      <c r="Q98" s="986"/>
      <c r="R98" s="986"/>
      <c r="S98" s="986"/>
      <c r="T98" s="986"/>
      <c r="U98" s="987"/>
      <c r="V98" s="321"/>
    </row>
    <row r="99" spans="3:25" ht="13.9" customHeight="1" x14ac:dyDescent="0.15">
      <c r="C99" s="251"/>
      <c r="D99" s="1010"/>
      <c r="E99" s="995"/>
      <c r="F99" s="985"/>
      <c r="G99" s="986"/>
      <c r="H99" s="986"/>
      <c r="I99" s="986"/>
      <c r="J99" s="986"/>
      <c r="K99" s="986"/>
      <c r="L99" s="986"/>
      <c r="M99" s="986"/>
      <c r="N99" s="986"/>
      <c r="O99" s="986"/>
      <c r="P99" s="986"/>
      <c r="Q99" s="986"/>
      <c r="R99" s="986"/>
      <c r="S99" s="986"/>
      <c r="T99" s="986"/>
      <c r="U99" s="987"/>
      <c r="V99" s="321"/>
    </row>
    <row r="100" spans="3:25" ht="13.9" customHeight="1" x14ac:dyDescent="0.15">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15">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10"/>
      <c r="E102" s="995"/>
      <c r="F102" s="1018" t="str">
        <f>IF(COUNTA(表紙!F126)=1,+表紙!F126,"")</f>
        <v>・標準分別ルールによる：
　・土木工事…コンガラ、アスファルトガラ、廃プラ、硬質塩ビ管、金属くず、木くず、段ボール、紙くず、混合廃棄(９品目)、
　・建築工事…現場規模別(5000㎥まで・50000㎥まで・50000㎥以上)・工程別(基礎工事、躯体工事、仕上げ工事)で品目を設定(４品目～１９品目)、メーカーリサイクルの積極的採用</v>
      </c>
      <c r="G102" s="1019"/>
      <c r="H102" s="1019"/>
      <c r="I102" s="1019"/>
      <c r="J102" s="1019"/>
      <c r="K102" s="1019"/>
      <c r="L102" s="1019"/>
      <c r="M102" s="1019"/>
      <c r="N102" s="1019"/>
      <c r="O102" s="1019"/>
      <c r="P102" s="1019"/>
      <c r="Q102" s="1019"/>
      <c r="R102" s="1019"/>
      <c r="S102" s="1019"/>
      <c r="T102" s="1019"/>
      <c r="U102" s="1020"/>
      <c r="V102" s="321"/>
    </row>
    <row r="103" spans="3:25" ht="13.9" customHeight="1" x14ac:dyDescent="0.15">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 customHeight="1" x14ac:dyDescent="0.15">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 customHeight="1" x14ac:dyDescent="0.15">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 customHeight="1" x14ac:dyDescent="0.15">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 customHeight="1" x14ac:dyDescent="0.15">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 customHeight="1" x14ac:dyDescent="0.15">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10"/>
      <c r="E112" s="1006"/>
      <c r="F112" s="985" t="str">
        <f>IF(COUNTA(表紙!F136)=1,+表紙!F136,"")</f>
        <v/>
      </c>
      <c r="G112" s="986"/>
      <c r="H112" s="986"/>
      <c r="I112" s="986"/>
      <c r="J112" s="986"/>
      <c r="K112" s="986"/>
      <c r="L112" s="986"/>
      <c r="M112" s="986"/>
      <c r="N112" s="986"/>
      <c r="O112" s="986"/>
      <c r="P112" s="986"/>
      <c r="Q112" s="986"/>
      <c r="R112" s="986"/>
      <c r="S112" s="986"/>
      <c r="T112" s="986"/>
      <c r="U112" s="987"/>
      <c r="V112" s="308"/>
      <c r="W112" s="341"/>
      <c r="X112" s="341"/>
      <c r="Y112" s="341"/>
    </row>
    <row r="113" spans="3:25" ht="13.9" customHeight="1" x14ac:dyDescent="0.15">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 customHeight="1" x14ac:dyDescent="0.15">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 customHeight="1" x14ac:dyDescent="0.15">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 customHeight="1" x14ac:dyDescent="0.15">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 customHeight="1" x14ac:dyDescent="0.15">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 customHeight="1" x14ac:dyDescent="0.15">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 customHeight="1" x14ac:dyDescent="0.15">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15">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 customHeight="1" x14ac:dyDescent="0.15">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10"/>
      <c r="E123" s="995"/>
      <c r="F123" s="985" t="str">
        <f>IF(COUNTA(表紙!F147)=1,+表紙!F147,"")</f>
        <v/>
      </c>
      <c r="G123" s="986"/>
      <c r="H123" s="986"/>
      <c r="I123" s="986"/>
      <c r="J123" s="986"/>
      <c r="K123" s="986"/>
      <c r="L123" s="986"/>
      <c r="M123" s="986"/>
      <c r="N123" s="986"/>
      <c r="O123" s="986"/>
      <c r="P123" s="986"/>
      <c r="Q123" s="986"/>
      <c r="R123" s="986"/>
      <c r="S123" s="986"/>
      <c r="T123" s="986"/>
      <c r="U123" s="987"/>
      <c r="V123" s="308"/>
      <c r="W123" s="341"/>
      <c r="X123" s="341"/>
      <c r="Y123" s="341"/>
    </row>
    <row r="124" spans="3:25" ht="13.9" customHeight="1" x14ac:dyDescent="0.15">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 customHeight="1" x14ac:dyDescent="0.15">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 customHeight="1" x14ac:dyDescent="0.15">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 customHeight="1" x14ac:dyDescent="0.15">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 customHeight="1" x14ac:dyDescent="0.15">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 customHeight="1" x14ac:dyDescent="0.15">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 customHeight="1" x14ac:dyDescent="0.15">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 customHeight="1" x14ac:dyDescent="0.15">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 customHeight="1" x14ac:dyDescent="0.15">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10"/>
      <c r="E136" s="995"/>
      <c r="F136" s="985" t="str">
        <f>IF(COUNTA(表紙!F160)=1,+表紙!F160,"")</f>
        <v/>
      </c>
      <c r="G136" s="986"/>
      <c r="H136" s="986"/>
      <c r="I136" s="986"/>
      <c r="J136" s="986"/>
      <c r="K136" s="986"/>
      <c r="L136" s="986"/>
      <c r="M136" s="986"/>
      <c r="N136" s="986"/>
      <c r="O136" s="986"/>
      <c r="P136" s="986"/>
      <c r="Q136" s="986"/>
      <c r="R136" s="986"/>
      <c r="S136" s="986"/>
      <c r="T136" s="986"/>
      <c r="U136" s="987"/>
      <c r="V136" s="308"/>
      <c r="W136" s="341"/>
      <c r="X136" s="341"/>
      <c r="Y136" s="341"/>
    </row>
    <row r="137" spans="3:25" ht="13.9" customHeight="1" x14ac:dyDescent="0.15">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 customHeight="1" x14ac:dyDescent="0.15">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 customHeight="1" x14ac:dyDescent="0.15">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 customHeight="1" x14ac:dyDescent="0.15">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 customHeight="1" x14ac:dyDescent="0.15">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 customHeight="1" x14ac:dyDescent="0.15">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 customHeight="1" x14ac:dyDescent="0.15">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 customHeight="1" x14ac:dyDescent="0.15">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 customHeight="1" x14ac:dyDescent="0.15">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15">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10"/>
      <c r="E148" s="995"/>
      <c r="F148" s="985" t="str">
        <f>IF(COUNTA(表紙!F172)=1,+表紙!F172,"")</f>
        <v/>
      </c>
      <c r="G148" s="986"/>
      <c r="H148" s="986"/>
      <c r="I148" s="986"/>
      <c r="J148" s="986"/>
      <c r="K148" s="986"/>
      <c r="L148" s="986"/>
      <c r="M148" s="986"/>
      <c r="N148" s="986"/>
      <c r="O148" s="986"/>
      <c r="P148" s="986"/>
      <c r="Q148" s="986"/>
      <c r="R148" s="986"/>
      <c r="S148" s="986"/>
      <c r="T148" s="986"/>
      <c r="U148" s="987"/>
      <c r="V148" s="308"/>
      <c r="W148" s="341"/>
      <c r="X148" s="341"/>
      <c r="Y148" s="341"/>
    </row>
    <row r="149" spans="3:25" ht="13.9" customHeight="1" x14ac:dyDescent="0.15">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 customHeight="1" x14ac:dyDescent="0.15">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 customHeight="1" x14ac:dyDescent="0.15">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 customHeight="1" x14ac:dyDescent="0.15">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 customHeight="1" x14ac:dyDescent="0.15">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 customHeight="1" x14ac:dyDescent="0.15">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 customHeight="1" x14ac:dyDescent="0.15">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15">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 customHeight="1" x14ac:dyDescent="0.15">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10"/>
      <c r="E161" s="1006"/>
      <c r="F161" s="985" t="str">
        <f>IF(COUNTA(表紙!F185)=1,+表紙!F185,"")</f>
        <v/>
      </c>
      <c r="G161" s="986"/>
      <c r="H161" s="986"/>
      <c r="I161" s="986"/>
      <c r="J161" s="986"/>
      <c r="K161" s="986"/>
      <c r="L161" s="986"/>
      <c r="M161" s="986"/>
      <c r="N161" s="986"/>
      <c r="O161" s="986"/>
      <c r="P161" s="986"/>
      <c r="Q161" s="986"/>
      <c r="R161" s="986"/>
      <c r="S161" s="986"/>
      <c r="T161" s="986"/>
      <c r="U161" s="987"/>
      <c r="V161" s="308"/>
      <c r="W161" s="341"/>
      <c r="X161" s="341"/>
      <c r="Y161" s="341"/>
    </row>
    <row r="162" spans="3:25" ht="13.9" customHeight="1" x14ac:dyDescent="0.15">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 customHeight="1" x14ac:dyDescent="0.15">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 customHeight="1" x14ac:dyDescent="0.15">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 customHeight="1" x14ac:dyDescent="0.15">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 customHeight="1" x14ac:dyDescent="0.15">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 customHeight="1" x14ac:dyDescent="0.15">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 customHeight="1" x14ac:dyDescent="0.15">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 customHeight="1" x14ac:dyDescent="0.15">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15">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15">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10"/>
      <c r="E173" s="995"/>
      <c r="F173" s="985" t="str">
        <f>IF(COUNTA(表紙!F197)=1,+表紙!F197,"")</f>
        <v/>
      </c>
      <c r="G173" s="986"/>
      <c r="H173" s="986"/>
      <c r="I173" s="986"/>
      <c r="J173" s="986"/>
      <c r="K173" s="986"/>
      <c r="L173" s="986"/>
      <c r="M173" s="986"/>
      <c r="N173" s="986"/>
      <c r="O173" s="986"/>
      <c r="P173" s="986"/>
      <c r="Q173" s="986"/>
      <c r="R173" s="986"/>
      <c r="S173" s="986"/>
      <c r="T173" s="986"/>
      <c r="U173" s="987"/>
      <c r="V173" s="308"/>
      <c r="W173" s="341"/>
      <c r="X173" s="341"/>
      <c r="Y173" s="341"/>
    </row>
    <row r="174" spans="3:25" ht="13.9" customHeight="1" x14ac:dyDescent="0.15">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 customHeight="1" x14ac:dyDescent="0.15">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 customHeight="1" x14ac:dyDescent="0.15">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 customHeight="1" x14ac:dyDescent="0.15">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 customHeight="1" x14ac:dyDescent="0.15">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 customHeight="1" x14ac:dyDescent="0.15">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 customHeight="1" x14ac:dyDescent="0.15">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 customHeight="1" x14ac:dyDescent="0.15">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10"/>
      <c r="E184" s="995"/>
      <c r="F184" s="1016" t="s">
        <v>267</v>
      </c>
      <c r="G184" s="1017"/>
      <c r="H184" s="1017"/>
      <c r="I184" s="1017"/>
      <c r="J184" s="1017"/>
      <c r="K184" s="1015">
        <f>+表紙!K208</f>
        <v>86333.400000000009</v>
      </c>
      <c r="L184" s="1015"/>
      <c r="M184" s="1015"/>
      <c r="N184" s="1015"/>
      <c r="O184" s="1015"/>
      <c r="P184" s="327" t="s">
        <v>13</v>
      </c>
      <c r="Q184" s="996" t="s">
        <v>293</v>
      </c>
      <c r="R184" s="997"/>
      <c r="S184" s="997"/>
      <c r="T184" s="997"/>
      <c r="U184" s="998"/>
      <c r="V184" s="467"/>
      <c r="W184" s="467"/>
      <c r="X184" s="321"/>
      <c r="Y184" s="341"/>
    </row>
    <row r="185" spans="3:25" ht="43.15" customHeight="1" x14ac:dyDescent="0.15">
      <c r="C185" s="325"/>
      <c r="D185" s="1010"/>
      <c r="E185" s="995"/>
      <c r="F185" s="328"/>
      <c r="G185" s="658" t="s">
        <v>223</v>
      </c>
      <c r="H185" s="659"/>
      <c r="I185" s="659"/>
      <c r="J185" s="659"/>
      <c r="K185" s="1015">
        <f>+表紙!K209</f>
        <v>20782.8</v>
      </c>
      <c r="L185" s="1015"/>
      <c r="M185" s="1015"/>
      <c r="N185" s="1015"/>
      <c r="O185" s="1015"/>
      <c r="P185" s="459" t="s">
        <v>13</v>
      </c>
      <c r="Q185" s="999"/>
      <c r="R185" s="1000"/>
      <c r="S185" s="1000"/>
      <c r="T185" s="1000"/>
      <c r="U185" s="1001"/>
      <c r="V185" s="467"/>
      <c r="W185" s="467"/>
      <c r="X185" s="321"/>
      <c r="Y185" s="341"/>
    </row>
    <row r="186" spans="3:25" ht="43.15" customHeight="1" x14ac:dyDescent="0.15">
      <c r="C186" s="325"/>
      <c r="D186" s="1010"/>
      <c r="E186" s="995"/>
      <c r="F186" s="328"/>
      <c r="G186" s="658" t="s">
        <v>224</v>
      </c>
      <c r="H186" s="659"/>
      <c r="I186" s="659"/>
      <c r="J186" s="659"/>
      <c r="K186" s="1015">
        <f>+表紙!K210</f>
        <v>83838.3</v>
      </c>
      <c r="L186" s="1015"/>
      <c r="M186" s="1015"/>
      <c r="N186" s="1015"/>
      <c r="O186" s="1015"/>
      <c r="P186" s="459" t="s">
        <v>13</v>
      </c>
      <c r="Q186" s="999"/>
      <c r="R186" s="1000"/>
      <c r="S186" s="1000"/>
      <c r="T186" s="1000"/>
      <c r="U186" s="1001"/>
      <c r="V186" s="467"/>
      <c r="W186" s="467"/>
      <c r="X186" s="321"/>
      <c r="Y186" s="341"/>
    </row>
    <row r="187" spans="3:25" ht="43.15" customHeight="1" x14ac:dyDescent="0.15">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15" customHeight="1" x14ac:dyDescent="0.15">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 customHeight="1" x14ac:dyDescent="0.15">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10"/>
      <c r="E190" s="995"/>
      <c r="F190" s="985" t="str">
        <f>IF(COUNTA(表紙!F214)=1,+表紙!F214,"")</f>
        <v>処理委託業者選定の際は、適正業者の起用を徹底することで不法投棄防止に努めている。また、処理施設については、定期的に視察し、視察結果を社内WEBページに掲載して情報共有を図り、環境リスクを回避している。</v>
      </c>
      <c r="G190" s="986"/>
      <c r="H190" s="986"/>
      <c r="I190" s="986"/>
      <c r="J190" s="986"/>
      <c r="K190" s="986"/>
      <c r="L190" s="986"/>
      <c r="M190" s="986"/>
      <c r="N190" s="986"/>
      <c r="O190" s="986"/>
      <c r="P190" s="986"/>
      <c r="Q190" s="986"/>
      <c r="R190" s="986"/>
      <c r="S190" s="986"/>
      <c r="T190" s="986"/>
      <c r="U190" s="987"/>
      <c r="V190" s="308"/>
      <c r="W190" s="341"/>
      <c r="X190" s="341"/>
      <c r="Y190" s="341"/>
    </row>
    <row r="191" spans="3:25" ht="13.9" customHeight="1" x14ac:dyDescent="0.15">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 customHeight="1" x14ac:dyDescent="0.15">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 customHeight="1" x14ac:dyDescent="0.15">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 customHeight="1" x14ac:dyDescent="0.15">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 customHeight="1" x14ac:dyDescent="0.15">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 customHeight="1" x14ac:dyDescent="0.15">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 customHeight="1" x14ac:dyDescent="0.15">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 customHeight="1" x14ac:dyDescent="0.15">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15">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15">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10"/>
      <c r="E201" s="995"/>
      <c r="F201" s="1016" t="s">
        <v>267</v>
      </c>
      <c r="G201" s="1017"/>
      <c r="H201" s="1017"/>
      <c r="I201" s="1017"/>
      <c r="J201" s="1017"/>
      <c r="K201" s="1015">
        <f>+表紙!K225</f>
        <v>74186</v>
      </c>
      <c r="L201" s="1015"/>
      <c r="M201" s="1015"/>
      <c r="N201" s="1015"/>
      <c r="O201" s="1015"/>
      <c r="P201" s="327" t="s">
        <v>13</v>
      </c>
      <c r="Q201" s="996" t="s">
        <v>366</v>
      </c>
      <c r="R201" s="997"/>
      <c r="S201" s="997"/>
      <c r="T201" s="997"/>
      <c r="U201" s="998"/>
      <c r="V201" s="365"/>
      <c r="W201" s="365"/>
      <c r="X201" s="321"/>
      <c r="Y201" s="341"/>
    </row>
    <row r="202" spans="3:25" ht="45" customHeight="1" x14ac:dyDescent="0.15">
      <c r="C202" s="325"/>
      <c r="D202" s="1010"/>
      <c r="E202" s="995"/>
      <c r="F202" s="328"/>
      <c r="G202" s="658" t="s">
        <v>223</v>
      </c>
      <c r="H202" s="659"/>
      <c r="I202" s="659"/>
      <c r="J202" s="659"/>
      <c r="K202" s="1015">
        <f>+表紙!K226</f>
        <v>17012</v>
      </c>
      <c r="L202" s="1015"/>
      <c r="M202" s="1015"/>
      <c r="N202" s="1015"/>
      <c r="O202" s="1015"/>
      <c r="P202" s="459" t="s">
        <v>13</v>
      </c>
      <c r="Q202" s="999"/>
      <c r="R202" s="1000"/>
      <c r="S202" s="1000"/>
      <c r="T202" s="1000"/>
      <c r="U202" s="1001"/>
      <c r="V202" s="365"/>
      <c r="W202" s="365"/>
      <c r="X202" s="321"/>
      <c r="Y202" s="341"/>
    </row>
    <row r="203" spans="3:25" ht="45" customHeight="1" x14ac:dyDescent="0.15">
      <c r="C203" s="325"/>
      <c r="D203" s="1010"/>
      <c r="E203" s="995"/>
      <c r="F203" s="328"/>
      <c r="G203" s="658" t="s">
        <v>224</v>
      </c>
      <c r="H203" s="659"/>
      <c r="I203" s="659"/>
      <c r="J203" s="659"/>
      <c r="K203" s="1015">
        <f>+表紙!K227</f>
        <v>73276</v>
      </c>
      <c r="L203" s="1015"/>
      <c r="M203" s="1015"/>
      <c r="N203" s="1015"/>
      <c r="O203" s="1015"/>
      <c r="P203" s="459" t="s">
        <v>13</v>
      </c>
      <c r="Q203" s="999"/>
      <c r="R203" s="1000"/>
      <c r="S203" s="1000"/>
      <c r="T203" s="1000"/>
      <c r="U203" s="1001"/>
      <c r="V203" s="365"/>
      <c r="W203" s="365"/>
      <c r="X203" s="321"/>
      <c r="Y203" s="341"/>
    </row>
    <row r="204" spans="3:25" ht="45" customHeight="1" x14ac:dyDescent="0.15">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15">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 customHeight="1" x14ac:dyDescent="0.15">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10"/>
      <c r="E207" s="995"/>
      <c r="F207" s="985" t="str">
        <f>IF(COUNTA(表紙!F231)=1,+表紙!F231,"")</f>
        <v>処理委託業者選定については、従来の取組を継続し、特に混合廃棄物取扱業者の精査を継続する。現場で取り組むゼロエミッション活動の観点から工事現場における分別努力が正しく反映されるようなリサイクル率の高い業者選定や、廃棄物処理法改正に伴う、優良産廃処理業者認定制度において認定された業者等への委託へと絞り込みを行う。３Ｒ推進活動のモデル現場選定によるゼロエミッションの活性化を図る。リサイクル可能な廃プラスチックの更なる分別を徹底し、再資源化を図る。</v>
      </c>
      <c r="G207" s="986"/>
      <c r="H207" s="986"/>
      <c r="I207" s="986"/>
      <c r="J207" s="986"/>
      <c r="K207" s="986"/>
      <c r="L207" s="986"/>
      <c r="M207" s="986"/>
      <c r="N207" s="986"/>
      <c r="O207" s="986"/>
      <c r="P207" s="986"/>
      <c r="Q207" s="986"/>
      <c r="R207" s="986"/>
      <c r="S207" s="986"/>
      <c r="T207" s="986"/>
      <c r="U207" s="987"/>
      <c r="V207" s="321"/>
      <c r="W207" s="341"/>
      <c r="X207" s="341"/>
      <c r="Y207" s="341"/>
    </row>
    <row r="208" spans="3:25" ht="13.9" customHeight="1" x14ac:dyDescent="0.15">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 customHeight="1" x14ac:dyDescent="0.15">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 customHeight="1" x14ac:dyDescent="0.15">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 customHeight="1" x14ac:dyDescent="0.15">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 customHeight="1" x14ac:dyDescent="0.15">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 customHeight="1" x14ac:dyDescent="0.15">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 customHeight="1" x14ac:dyDescent="0.15">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 customHeight="1" x14ac:dyDescent="0.15">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15">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 customHeight="1" x14ac:dyDescent="0.15">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15">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 customHeight="1" x14ac:dyDescent="0.15">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150000000000006" customHeight="1" x14ac:dyDescent="0.15">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 customHeight="1" x14ac:dyDescent="0.15">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topLeftCell="A13"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5" zoomScaleNormal="100"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鹿島建設㈱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40000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41901.600000000006</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40000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40000</v>
      </c>
      <c r="P27" s="881"/>
      <c r="Q27" s="881"/>
      <c r="R27" s="881"/>
      <c r="S27" s="59" t="s">
        <v>38</v>
      </c>
      <c r="T27" s="80"/>
      <c r="U27" s="80"/>
      <c r="X27" s="78" t="s">
        <v>39</v>
      </c>
      <c r="Y27" s="81"/>
      <c r="AG27" s="68"/>
      <c r="AH27" s="68"/>
      <c r="AI27" s="68"/>
      <c r="AJ27" s="68"/>
      <c r="AK27" s="831">
        <f>+AG18+O27</f>
        <v>40000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40000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41901.600000000006</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1.2</v>
      </c>
      <c r="G30" s="837"/>
      <c r="H30" s="234" t="s">
        <v>198</v>
      </c>
      <c r="L30" s="845"/>
      <c r="O30" s="71"/>
      <c r="Q30" s="847">
        <f>+ROUND(Z28,1)+ROUND(Z29,1)+ROUND(Z30,1)</f>
        <v>40000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41896.300000000003</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18" workbookViewId="0">
      <selection activeCell="AK32" sqref="AK32:AN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鹿島建設㈱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13.3</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10</v>
      </c>
      <c r="P27" s="881"/>
      <c r="Q27" s="881"/>
      <c r="R27" s="881"/>
      <c r="S27" s="59" t="s">
        <v>38</v>
      </c>
      <c r="T27" s="80"/>
      <c r="U27" s="80"/>
      <c r="X27" s="78" t="s">
        <v>39</v>
      </c>
      <c r="Y27" s="81"/>
      <c r="AG27" s="68"/>
      <c r="AH27" s="68"/>
      <c r="AI27" s="68"/>
      <c r="AJ27" s="68"/>
      <c r="AK27" s="831">
        <f>+AG18+O27</f>
        <v>10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13.3</v>
      </c>
      <c r="G29" s="837"/>
      <c r="H29" s="234" t="s">
        <v>198</v>
      </c>
      <c r="L29" s="845"/>
      <c r="O29" s="71"/>
      <c r="P29" s="163"/>
      <c r="Q29" s="66" t="s">
        <v>183</v>
      </c>
      <c r="R29" s="842" t="s">
        <v>33</v>
      </c>
      <c r="S29" s="884"/>
      <c r="T29" s="884"/>
      <c r="U29" s="885"/>
      <c r="V29" s="63"/>
      <c r="W29" s="82"/>
      <c r="X29" s="889" t="s">
        <v>315</v>
      </c>
      <c r="Y29" s="890"/>
      <c r="Z29" s="833">
        <v>10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0.8</v>
      </c>
      <c r="G30" s="837"/>
      <c r="H30" s="234" t="s">
        <v>198</v>
      </c>
      <c r="L30" s="845"/>
      <c r="O30" s="71"/>
      <c r="Q30" s="847">
        <f>+ROUND(Z28,1)+ROUND(Z29,1)+ROUND(Z30,1)</f>
        <v>10</v>
      </c>
      <c r="R30" s="881"/>
      <c r="S30" s="881"/>
      <c r="T30" s="881"/>
      <c r="U30" s="59" t="s">
        <v>16</v>
      </c>
      <c r="X30" s="889" t="s">
        <v>186</v>
      </c>
      <c r="Y30" s="890"/>
      <c r="Z30" s="833"/>
      <c r="AA30" s="834"/>
      <c r="AB30" s="834"/>
      <c r="AC30" s="834"/>
      <c r="AD30" s="834"/>
      <c r="AE30" s="59" t="s">
        <v>13</v>
      </c>
      <c r="AK30" s="818">
        <v>1</v>
      </c>
      <c r="AL30" s="819"/>
      <c r="AM30" s="819"/>
      <c r="AN30" s="819"/>
      <c r="AO30" s="67" t="s">
        <v>13</v>
      </c>
      <c r="AR30" s="830"/>
      <c r="AS30" s="827"/>
      <c r="AT30" s="827"/>
      <c r="AU30" s="828"/>
    </row>
    <row r="31" spans="2:48" ht="27" customHeight="1" thickTop="1" thickBot="1" x14ac:dyDescent="0.2">
      <c r="B31" s="853" t="s">
        <v>375</v>
      </c>
      <c r="C31" s="842"/>
      <c r="D31" s="842"/>
      <c r="E31" s="843"/>
      <c r="F31" s="836">
        <v>13.3</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topLeftCell="A15"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鹿島建設㈱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1.3</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1.3</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1.3</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topLeftCell="A15"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鹿島建設㈱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0.1</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0.1</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6" workbookViewId="0">
      <selection activeCell="AK32" sqref="AK32:AN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鹿島建設㈱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350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363.6</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300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350</v>
      </c>
      <c r="P27" s="881"/>
      <c r="Q27" s="881"/>
      <c r="R27" s="881"/>
      <c r="S27" s="59" t="s">
        <v>38</v>
      </c>
      <c r="T27" s="80"/>
      <c r="U27" s="80"/>
      <c r="X27" s="78" t="s">
        <v>39</v>
      </c>
      <c r="Y27" s="81"/>
      <c r="AG27" s="68"/>
      <c r="AH27" s="68"/>
      <c r="AI27" s="68"/>
      <c r="AJ27" s="68"/>
      <c r="AK27" s="831">
        <f>+AG18+O27</f>
        <v>350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300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363.6</v>
      </c>
      <c r="G29" s="837"/>
      <c r="H29" s="234" t="s">
        <v>198</v>
      </c>
      <c r="L29" s="845"/>
      <c r="O29" s="71"/>
      <c r="P29" s="163"/>
      <c r="Q29" s="66" t="s">
        <v>183</v>
      </c>
      <c r="R29" s="842" t="s">
        <v>33</v>
      </c>
      <c r="S29" s="884"/>
      <c r="T29" s="884"/>
      <c r="U29" s="885"/>
      <c r="V29" s="63"/>
      <c r="W29" s="82"/>
      <c r="X29" s="889" t="s">
        <v>315</v>
      </c>
      <c r="Y29" s="890"/>
      <c r="Z29" s="833">
        <v>50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224.3</v>
      </c>
      <c r="G30" s="837"/>
      <c r="H30" s="234" t="s">
        <v>198</v>
      </c>
      <c r="L30" s="845"/>
      <c r="O30" s="71"/>
      <c r="Q30" s="847">
        <f>+ROUND(Z28,1)+ROUND(Z29,1)+ROUND(Z30,1)</f>
        <v>350</v>
      </c>
      <c r="R30" s="881"/>
      <c r="S30" s="881"/>
      <c r="T30" s="881"/>
      <c r="U30" s="59" t="s">
        <v>16</v>
      </c>
      <c r="X30" s="889" t="s">
        <v>186</v>
      </c>
      <c r="Y30" s="890"/>
      <c r="Z30" s="833"/>
      <c r="AA30" s="834"/>
      <c r="AB30" s="834"/>
      <c r="AC30" s="834"/>
      <c r="AD30" s="834"/>
      <c r="AE30" s="59" t="s">
        <v>13</v>
      </c>
      <c r="AK30" s="818">
        <v>250</v>
      </c>
      <c r="AL30" s="819"/>
      <c r="AM30" s="819"/>
      <c r="AN30" s="819"/>
      <c r="AO30" s="67" t="s">
        <v>13</v>
      </c>
      <c r="AR30" s="830"/>
      <c r="AS30" s="827"/>
      <c r="AT30" s="827"/>
      <c r="AU30" s="828"/>
    </row>
    <row r="31" spans="2:48" ht="27" customHeight="1" thickTop="1" thickBot="1" x14ac:dyDescent="0.2">
      <c r="B31" s="853" t="s">
        <v>375</v>
      </c>
      <c r="C31" s="842"/>
      <c r="D31" s="842"/>
      <c r="E31" s="843"/>
      <c r="F31" s="836">
        <v>268</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A19" workbookViewId="0">
      <selection activeCell="AK32" sqref="AK32:AN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鹿島建設㈱　横浜支店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40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57.599999999999994</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40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40</v>
      </c>
      <c r="P27" s="881"/>
      <c r="Q27" s="881"/>
      <c r="R27" s="881"/>
      <c r="S27" s="59" t="s">
        <v>38</v>
      </c>
      <c r="T27" s="80"/>
      <c r="U27" s="80"/>
      <c r="X27" s="78" t="s">
        <v>39</v>
      </c>
      <c r="Y27" s="81"/>
      <c r="AG27" s="68"/>
      <c r="AH27" s="68"/>
      <c r="AI27" s="68"/>
      <c r="AJ27" s="68"/>
      <c r="AK27" s="831">
        <f>+AG18+O27</f>
        <v>40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40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57.599999999999994</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50.4</v>
      </c>
      <c r="G30" s="837"/>
      <c r="H30" s="234" t="s">
        <v>198</v>
      </c>
      <c r="L30" s="845"/>
      <c r="O30" s="71"/>
      <c r="Q30" s="847">
        <f>+ROUND(Z28,1)+ROUND(Z29,1)+ROUND(Z30,1)</f>
        <v>40</v>
      </c>
      <c r="R30" s="881"/>
      <c r="S30" s="881"/>
      <c r="T30" s="881"/>
      <c r="U30" s="59" t="s">
        <v>16</v>
      </c>
      <c r="X30" s="889" t="s">
        <v>186</v>
      </c>
      <c r="Y30" s="890"/>
      <c r="Z30" s="833"/>
      <c r="AA30" s="834"/>
      <c r="AB30" s="834"/>
      <c r="AC30" s="834"/>
      <c r="AD30" s="834"/>
      <c r="AE30" s="59" t="s">
        <v>13</v>
      </c>
      <c r="AK30" s="818">
        <v>30</v>
      </c>
      <c r="AL30" s="819"/>
      <c r="AM30" s="819"/>
      <c r="AN30" s="819"/>
      <c r="AO30" s="67" t="s">
        <v>13</v>
      </c>
      <c r="AR30" s="830"/>
      <c r="AS30" s="827"/>
      <c r="AT30" s="827"/>
      <c r="AU30" s="828"/>
    </row>
    <row r="31" spans="2:48" ht="27" customHeight="1" thickTop="1" thickBot="1" x14ac:dyDescent="0.2">
      <c r="B31" s="853" t="s">
        <v>375</v>
      </c>
      <c r="C31" s="842"/>
      <c r="D31" s="842"/>
      <c r="E31" s="843"/>
      <c r="F31" s="836">
        <v>56.8</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5" workbookViewId="0">
      <selection activeCell="AK32" sqref="AK32:AN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鹿島建設㈱　横浜支店</v>
      </c>
      <c r="AF5" s="895"/>
      <c r="AG5" s="895"/>
      <c r="AH5" s="895"/>
      <c r="AI5" s="895"/>
      <c r="AJ5" s="895"/>
      <c r="AK5" s="895"/>
      <c r="AL5" s="895"/>
      <c r="AM5" s="895"/>
      <c r="AN5" s="895"/>
      <c r="AO5" s="895"/>
      <c r="AP5" s="895"/>
      <c r="AQ5" s="895"/>
      <c r="AR5" s="895"/>
      <c r="AS5" s="895"/>
      <c r="AT5" s="895"/>
      <c r="AU5" s="895"/>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1500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1912.1000000000001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1500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1500</v>
      </c>
      <c r="P27" s="881"/>
      <c r="Q27" s="881"/>
      <c r="R27" s="881"/>
      <c r="S27" s="59" t="s">
        <v>38</v>
      </c>
      <c r="T27" s="80"/>
      <c r="U27" s="80"/>
      <c r="X27" s="78" t="s">
        <v>39</v>
      </c>
      <c r="Y27" s="81"/>
      <c r="AG27" s="68"/>
      <c r="AH27" s="68"/>
      <c r="AI27" s="68"/>
      <c r="AJ27" s="68"/>
      <c r="AK27" s="831">
        <f>+AG18+O27</f>
        <v>1500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1500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1912.1000000000001</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394.4</v>
      </c>
      <c r="G30" s="837"/>
      <c r="H30" s="234" t="s">
        <v>198</v>
      </c>
      <c r="L30" s="845"/>
      <c r="O30" s="71"/>
      <c r="Q30" s="847">
        <f>+ROUND(Z28,1)+ROUND(Z29,1)+ROUND(Z30,1)</f>
        <v>1500</v>
      </c>
      <c r="R30" s="881"/>
      <c r="S30" s="881"/>
      <c r="T30" s="881"/>
      <c r="U30" s="59" t="s">
        <v>16</v>
      </c>
      <c r="X30" s="889" t="s">
        <v>186</v>
      </c>
      <c r="Y30" s="890"/>
      <c r="Z30" s="833"/>
      <c r="AA30" s="834"/>
      <c r="AB30" s="834"/>
      <c r="AC30" s="834"/>
      <c r="AD30" s="834"/>
      <c r="AE30" s="59" t="s">
        <v>13</v>
      </c>
      <c r="AK30" s="818">
        <v>500</v>
      </c>
      <c r="AL30" s="819"/>
      <c r="AM30" s="819"/>
      <c r="AN30" s="819"/>
      <c r="AO30" s="67" t="s">
        <v>13</v>
      </c>
      <c r="AR30" s="830"/>
      <c r="AS30" s="827"/>
      <c r="AT30" s="827"/>
      <c r="AU30" s="828"/>
    </row>
    <row r="31" spans="2:48" ht="27" customHeight="1" thickTop="1" thickBot="1" x14ac:dyDescent="0.2">
      <c r="B31" s="853" t="s">
        <v>375</v>
      </c>
      <c r="C31" s="842"/>
      <c r="D31" s="842"/>
      <c r="E31" s="843"/>
      <c r="F31" s="836">
        <v>1908.2</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2025-05-20T04:19:05Z</dcterms:created>
  <dcterms:modified xsi:type="dcterms:W3CDTF">2025-05-20T04:19:06Z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