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<sst xmlns="http://schemas.openxmlformats.org/spreadsheetml/2006/main" count="3305" uniqueCount="471">
  <si>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</si>
  <si>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</si>
  <si>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</si>
  <si>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</si>
  <si>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</si>
  <si>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</si>
  <si>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</si>
  <si>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</si>
  <si>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</si>
  <si>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</si>
  <si>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</si>
  <si>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</si>
  <si>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</si>
  <si>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</si>
  <si>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</si>
  <si>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</si>
  <si>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</si>
  <si>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</si>
  <si>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</si>
  <si>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</si>
  <si>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</si>
  <si>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</si>
  <si>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</si>
  <si>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</si>
  <si>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</si>
  <si>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</si>
  <si>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</si>
  <si>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</si>
  <si>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</si>
  <si>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</si>
  <si>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</si>
  <si>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</si>
  <si>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</si>
  <si>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</si>
  <si>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</si>
  <si>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</si>
  <si>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</si>
  <si>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</si>
  <si>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</si>
  <si>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</si>
  <si>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</si>
  <si>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</si>
  <si>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</si>
  <si>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</si>
  <si>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</si>
  <si>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</si>
  <si>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</si>
  <si>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</si>
  <si>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</si>
  <si>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</si>
  <si>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</si>
  <si>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</si>
  <si>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</si>
  <si>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</si>
  <si>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</si>
  <si>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</si>
  <si>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</si>
  <si>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</si>
  <si>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</si>
  <si>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</si>
  <si>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</si>
  <si>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</si>
  <si>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</si>
  <si>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</si>
  <si>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</si>
  <si>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</si>
  <si>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</si>
  <si>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</si>
  <si>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</si>
  <si>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</si>
  <si>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</si>
  <si>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</si>
  <si>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</si>
  <si>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</si>
  <si>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</si>
  <si>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</si>
  <si>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</si>
  <si>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</si>
  <si>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</si>
  <si>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</si>
  <si>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</si>
  <si>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</si>
  <si>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</si>
  <si>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</si>
  <si>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</si>
  <si>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</si>
  <si>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</si>
  <si>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</si>
  <si>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</si>
  <si>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</si>
  <si>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</si>
  <si>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</si>
  <si>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</si>
  <si>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</si>
  <si>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</si>
  <si>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</si>
  <si>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</si>
  <si>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</si>
  <si>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</si>
  <si>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</si>
  <si>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</si>
  <si>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</si>
  <si>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</si>
  <si>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</si>
  <si>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</si>
  <si>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</si>
  <si>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</si>
  <si>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</si>
  <si>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</si>
  <si>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</si>
  <si>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</si>
  <si>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</si>
  <si>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</si>
  <si>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</si>
  <si>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</si>
  <si>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</si>
  <si>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</si>
  <si>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</si>
  <si>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</si>
  <si>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</si>
  <si>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</si>
  <si>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</si>
  <si>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</si>
  <si>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</si>
  <si>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</si>
  <si>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</si>
  <si>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</si>
  <si>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</si>
  <si>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</si>
  <si>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</si>
  <si>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</si>
  <si>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</si>
  <si>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</si>
  <si>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</si>
  <si>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</si>
  <si>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</si>
  <si>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</si>
  <si>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</si>
  <si>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</si>
  <si>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</si>
  <si>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</si>
  <si>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</si>
  <si>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</si>
  <si>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</si>
  <si>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</si>
  <si>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</si>
  <si>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</si>
  <si>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</si>
  <si>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</si>
  <si>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</si>
  <si>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</si>
  <si>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</si>
  <si>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</si>
  <si>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</si>
  <si>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</si>
  <si>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</si>
  <si>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</si>
  <si>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</si>
  <si>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</si>
  <si>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</si>
  <si>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</si>
  <si>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</si>
  <si>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</si>
  <si>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</si>
  <si>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</si>
  <si>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</si>
  <si>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</si>
  <si>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</si>
  <si>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</si>
  <si>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</si>
  <si>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</si>
  <si>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</si>
  <si>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</si>
  <si>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</si>
  <si>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</si>
  <si>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</si>
  <si>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</si>
  <si>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</si>
  <si>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</si>
  <si>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</si>
  <si>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</si>
  <si>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</si>
  <si>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</si>
  <si>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</si>
  <si>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</si>
  <si>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</si>
  <si>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</si>
  <si>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</si>
  <si>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</si>
  <si>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</si>
  <si>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</si>
  <si>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</si>
  <si>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</si>
  <si>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</si>
  <si>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</si>
  <si>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</si>
  <si>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</si>
  <si>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</si>
  <si>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</si>
  <si>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</si>
  <si>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</si>
  <si>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</si>
  <si>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</si>
  <si>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</si>
  <si>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</si>
  <si>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</si>
  <si>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</si>
  <si>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</si>
  <si>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</si>
  <si>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</si>
  <si>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</si>
  <si>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</si>
  <si>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</si>
  <si>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</si>
  <si>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</si>
  <si>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</si>
  <si>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</si>
  <si>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</si>
  <si>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</si>
  <si>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</si>
  <si>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</si>
  <si>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</si>
  <si>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</si>
  <si>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</si>
  <si>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</si>
  <si>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</si>
  <si>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</si>
  <si>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</si>
  <si>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</si>
  <si>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</si>
  <si>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</si>
  <si>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</si>
  <si>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</si>
  <si>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</si>
  <si>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</si>
  <si>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</si>
  <si>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</si>
  <si>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</si>
  <si>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</si>
  <si>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</si>
  <si>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</si>
  <si>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</si>
  <si>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</si>
  <si>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</si>
  <si>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</si>
  <si>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</si>
  <si>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</si>
  <si>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</si>
  <si>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</si>
  <si>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</si>
  <si>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</si>
  <si>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</si>
  <si>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</si>
  <si>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</si>
  <si>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</si>
  <si>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</si>
  <si>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</si>
  <si>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</si>
  <si>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</si>
  <si>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</si>
  <si>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</si>
  <si>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</si>
  <si>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</si>
  <si>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</si>
  <si>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</si>
  <si>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</si>
  <si>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</si>
  <si>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</si>
  <si>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</si>
  <si>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</si>
  <si>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</si>
  <si>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</si>
  <si>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</si>
  <si>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</si>
  <si>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</si>
  <si>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</si>
  <si>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</si>
  <si>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</si>
  <si>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</si>
  <si>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</si>
  <si>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</si>
  <si>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</si>
  <si>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</si>
  <si>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</si>
  <si>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</si>
  <si>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</si>
  <si>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</si>
  <si>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</si>
  <si>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</si>
  <si>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</si>
  <si>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</si>
  <si>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</si>
  <si>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</si>
  <si>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</si>
  <si>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</si>
  <si>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</si>
  <si>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</si>
  <si>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</si>
  <si>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</si>
  <si>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</si>
  <si>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</si>
  <si>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</si>
  <si>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</si>
  <si>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</si>
  <si>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</si>
  <si>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</si>
  <si>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</si>
  <si>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</si>
  <si>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</si>
  <si>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</si>
  <si>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</si>
  <si>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</si>
  <si>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</si>
  <si>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</si>
  <si>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</si>
  <si>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</si>
  <si>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</si>
  <si>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</si>
  <si>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</si>
  <si>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</si>
  <si>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</si>
  <si>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</si>
  <si>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</si>
  <si>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</si>
  <si>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</si>
  <si>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</si>
  <si>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</si>
  <si>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</si>
  <si>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</si>
  <si>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</si>
  <si>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</si>
  <si>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</si>
  <si>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</si>
  <si>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</si>
  <si>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</si>
  <si>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</si>
  <si>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</si>
  <si>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</si>
  <si>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</si>
  <si>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</si>
  <si>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</si>
  <si>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</si>
  <si>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</si>
  <si>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</si>
  <si>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</si>
  <si>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</si>
  <si>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</si>
  <si>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</si>
  <si>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</si>
  <si>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</si>
  <si>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</si>
  <si>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</si>
  <si>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</si>
  <si>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</si>
  <si>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</si>
  <si>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</si>
  <si>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</si>
  <si>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</si>
  <si>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</si>
  <si>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</si>
  <si>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</si>
  <si>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</si>
  <si>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</si>
  <si>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</si>
  <si>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</si>
  <si>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</si>
  <si>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</si>
  <si>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</si>
  <si>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</si>
  <si>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</si>
  <si>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</si>
  <si>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</si>
  <si>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</si>
  <si>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</si>
  <si>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</si>
  <si>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</si>
  <si>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</si>
  <si>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</si>
  <si>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</si>
  <si>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</si>
  <si>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</si>
  <si>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</si>
  <si>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</si>
  <si>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</si>
  <si>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</si>
  <si>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</si>
  <si>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</si>
  <si>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</si>
  <si>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</si>
  <si>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</si>
  <si>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</si>
  <si>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</si>
  <si>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</si>
  <si>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</si>
  <si>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</si>
  <si>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</si>
  <si>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</si>
  <si>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</si>
  <si>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</si>
  <si>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</si>
  <si>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</si>
  <si>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</si>
  <si>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</si>
  <si>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</si>
  <si>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</si>
  <si>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</si>
  <si>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</si>
  <si>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</si>
  <si>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</si>
  <si>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</si>
  <si>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</si>
  <si>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</si>
  <si>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</si>
  <si>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</si>
  <si>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</si>
  <si>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</si>
  <si>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</si>
  <si>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</si>
  <si>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</si>
  <si>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</si>
  <si>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</si>
  <si>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</si>
  <si>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</si>
  <si>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</si>
  <si>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</si>
  <si>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</si>
  <si>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</si>
  <si>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</si>
  <si>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</si>
  <si>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</si>
  <si>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</si>
  <si>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</si>
  <si>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</si>
  <si>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</si>
  <si>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</si>
  <si>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</si>
  <si>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</si>
  <si>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</si>
  <si>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</si>
  <si>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</si>
  <si>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</si>
  <si>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</si>
  <si>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</si>
  <si>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</si>
  <si>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</si>
  <si>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</si>
  <si>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</si>
  <si>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</si>
  <si>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</si>
  <si>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</si>
  <si>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</si>
  <si>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</si>
  <si>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</si>
  <si>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</si>
  <si>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</si>
  <si>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</si>
  <si>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</si>
  <si>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</si>
  <si>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</si>
  <si>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</si>
  <si>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</si>
  <si>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</si>
  <si>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</si>
  <si>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東京都港区虎ノ門4丁目3-13ヒューリック神谷町ビル5階</t>
    <phoneticPr fontId="3"/>
  </si>
  <si>
    <t>日本国土開発株式会社 東京支店　支店長　依田　耕一</t>
    <phoneticPr fontId="3"/>
  </si>
  <si>
    <t>050-1735-9486</t>
    <phoneticPr fontId="3"/>
  </si>
  <si>
    <t>日本国土開発株式会社　東京支店</t>
    <phoneticPr fontId="3"/>
  </si>
  <si>
    <t>総合工事業</t>
    <rPh sb="0" eb="5">
      <t>ソウゴウコウジギョウ</t>
    </rPh>
    <phoneticPr fontId="3"/>
  </si>
  <si>
    <t>○</t>
  </si>
  <si>
    <t>196名（エリア内）</t>
    <rPh sb="3" eb="4">
      <t>メイ</t>
    </rPh>
    <rPh sb="8" eb="9">
      <t>ナイ</t>
    </rPh>
    <phoneticPr fontId="3"/>
  </si>
  <si>
    <t>令和7年    6月    23日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</si>
</sst>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76" zoomScaleNormal="100" zoomScaleSheetLayoutView="100" workbookViewId="0">
      <selection activeCell="Q34" sqref="Q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468</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3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2238</v>
      </c>
      <c r="N48" s="515"/>
      <c r="O48" s="516"/>
    </row>
    <row r="49" spans="3:21" ht="18" customHeight="1">
      <c r="C49" s="493" t="s">
        <v>11</v>
      </c>
      <c r="D49" s="494"/>
      <c r="E49" s="495"/>
      <c r="F49" s="548" t="s">
        <v>463</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467</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28601</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1458</v>
      </c>
      <c r="I63" s="240" t="s">
        <v>4</v>
      </c>
      <c r="J63" s="473" t="s">
        <v>324</v>
      </c>
      <c r="K63" s="474"/>
      <c r="L63" s="475"/>
      <c r="M63" s="468">
        <f>+別紙!AA14</f>
        <v>1458</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1339</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1458</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35" customHeight="1">
      <c r="A77" s="21"/>
      <c r="B77" s="21"/>
      <c r="C77" s="181">
        <v>3</v>
      </c>
      <c r="D77" s="460" t="s">
        <v>443</v>
      </c>
      <c r="E77" s="460"/>
      <c r="F77" s="460"/>
      <c r="G77" s="460"/>
      <c r="H77" s="460"/>
      <c r="I77" s="460"/>
      <c r="J77" s="460"/>
      <c r="K77" s="460"/>
      <c r="L77" s="460"/>
      <c r="M77" s="460"/>
      <c r="N77" s="460"/>
      <c r="O77" s="461"/>
    </row>
    <row r="78" spans="1:22" ht="28.3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3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3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3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3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v>
      </c>
      <c r="E24" s="629"/>
      <c r="F24" s="629"/>
      <c r="G24" s="194" t="s">
        <v>198</v>
      </c>
      <c r="H24" s="607">
        <f>+F12</f>
        <v>1.7</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1.7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v>
      </c>
      <c r="Q27" s="612"/>
      <c r="R27" s="612"/>
      <c r="S27" s="612"/>
      <c r="T27" s="44" t="s">
        <v>38</v>
      </c>
      <c r="U27" s="64"/>
      <c r="V27" s="64"/>
      <c r="Y27" s="62" t="s">
        <v>39</v>
      </c>
      <c r="Z27" s="65"/>
      <c r="AH27" s="53"/>
      <c r="AI27" s="53"/>
      <c r="AJ27" s="53"/>
      <c r="AK27" s="53"/>
      <c r="AL27" s="575">
        <f>+AH18+P27</f>
        <v>1.7</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v>
      </c>
      <c r="E29" s="629"/>
      <c r="F29" s="629"/>
      <c r="G29" s="194" t="s">
        <v>198</v>
      </c>
      <c r="H29" s="607">
        <f>+AL27</f>
        <v>1.7</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v>
      </c>
      <c r="E30" s="629"/>
      <c r="F30" s="629"/>
      <c r="G30" s="194" t="s">
        <v>198</v>
      </c>
      <c r="H30" s="607">
        <f>+AL30</f>
        <v>1.7</v>
      </c>
      <c r="I30" s="608"/>
      <c r="J30" s="194" t="s">
        <v>198</v>
      </c>
      <c r="M30" s="581"/>
      <c r="P30" s="56"/>
      <c r="R30" s="611">
        <f>+ROUND(AA28,1)+ROUND(AA29,1)+ROUND(AA30,1)</f>
        <v>1.7</v>
      </c>
      <c r="S30" s="612"/>
      <c r="T30" s="612"/>
      <c r="U30" s="612"/>
      <c r="V30" s="44" t="s">
        <v>16</v>
      </c>
      <c r="Y30" s="613" t="s">
        <v>186</v>
      </c>
      <c r="Z30" s="614"/>
      <c r="AA30" s="569">
        <v>0</v>
      </c>
      <c r="AB30" s="570"/>
      <c r="AC30" s="570"/>
      <c r="AD30" s="570"/>
      <c r="AE30" s="570"/>
      <c r="AF30" s="44" t="s">
        <v>13</v>
      </c>
      <c r="AL30" s="561">
        <v>1.7</v>
      </c>
      <c r="AM30" s="562"/>
      <c r="AN30" s="562"/>
      <c r="AO30" s="562"/>
      <c r="AP30" s="52" t="s">
        <v>13</v>
      </c>
      <c r="AS30" s="606"/>
      <c r="AT30" s="603"/>
      <c r="AU30" s="603"/>
      <c r="AV30" s="604"/>
      <c r="AW30" s="405"/>
    </row>
    <row r="31" spans="2:49" ht="27" customHeight="1" thickTop="1" thickBot="1">
      <c r="B31" s="640" t="s">
        <v>226</v>
      </c>
      <c r="C31" s="641"/>
      <c r="D31" s="629">
        <v>2</v>
      </c>
      <c r="E31" s="629"/>
      <c r="F31" s="629"/>
      <c r="G31" s="194" t="s">
        <v>198</v>
      </c>
      <c r="H31" s="607">
        <f>+AS24</f>
        <v>1.7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3"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153.5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142</v>
      </c>
      <c r="E24" s="629"/>
      <c r="F24" s="629"/>
      <c r="G24" s="194" t="s">
        <v>198</v>
      </c>
      <c r="H24" s="607">
        <f>+F12</f>
        <v>153.5</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153.5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153.5</v>
      </c>
      <c r="Q27" s="612"/>
      <c r="R27" s="612"/>
      <c r="S27" s="612"/>
      <c r="T27" s="44" t="s">
        <v>38</v>
      </c>
      <c r="U27" s="64"/>
      <c r="V27" s="64"/>
      <c r="Y27" s="62" t="s">
        <v>39</v>
      </c>
      <c r="Z27" s="65"/>
      <c r="AH27" s="53"/>
      <c r="AI27" s="53"/>
      <c r="AJ27" s="53"/>
      <c r="AK27" s="53"/>
      <c r="AL27" s="575">
        <f>+AH18+P27</f>
        <v>153.5</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142</v>
      </c>
      <c r="E29" s="629"/>
      <c r="F29" s="629"/>
      <c r="G29" s="194" t="s">
        <v>198</v>
      </c>
      <c r="H29" s="607">
        <f>+AL27</f>
        <v>153.5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25</v>
      </c>
      <c r="E30" s="629"/>
      <c r="F30" s="629"/>
      <c r="G30" s="194" t="s">
        <v>198</v>
      </c>
      <c r="H30" s="607">
        <f>+AL30</f>
        <v>109</v>
      </c>
      <c r="I30" s="608"/>
      <c r="J30" s="194" t="s">
        <v>198</v>
      </c>
      <c r="M30" s="581"/>
      <c r="P30" s="56"/>
      <c r="R30" s="611">
        <f>+ROUND(AA28,1)+ROUND(AA29,1)+ROUND(AA30,1)</f>
        <v>153.5</v>
      </c>
      <c r="S30" s="612"/>
      <c r="T30" s="612"/>
      <c r="U30" s="612"/>
      <c r="V30" s="44" t="s">
        <v>16</v>
      </c>
      <c r="Y30" s="613" t="s">
        <v>186</v>
      </c>
      <c r="Z30" s="614"/>
      <c r="AA30" s="569">
        <v>0</v>
      </c>
      <c r="AB30" s="570"/>
      <c r="AC30" s="570"/>
      <c r="AD30" s="570"/>
      <c r="AE30" s="570"/>
      <c r="AF30" s="44" t="s">
        <v>13</v>
      </c>
      <c r="AL30" s="561">
        <v>109</v>
      </c>
      <c r="AM30" s="562"/>
      <c r="AN30" s="562"/>
      <c r="AO30" s="562"/>
      <c r="AP30" s="52" t="s">
        <v>13</v>
      </c>
      <c r="AS30" s="606"/>
      <c r="AT30" s="603"/>
      <c r="AU30" s="603"/>
      <c r="AV30" s="604"/>
      <c r="AW30" s="405"/>
    </row>
    <row r="31" spans="2:49" ht="27" customHeight="1" thickTop="1" thickBot="1">
      <c r="B31" s="640" t="s">
        <v>226</v>
      </c>
      <c r="C31" s="641"/>
      <c r="D31" s="629">
        <v>142</v>
      </c>
      <c r="E31" s="629"/>
      <c r="F31" s="629"/>
      <c r="G31" s="194" t="s">
        <v>198</v>
      </c>
      <c r="H31" s="607">
        <f>+AS24</f>
        <v>153.5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977.3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779</v>
      </c>
      <c r="E24" s="629"/>
      <c r="F24" s="629"/>
      <c r="G24" s="194" t="s">
        <v>198</v>
      </c>
      <c r="H24" s="607">
        <f>+F12</f>
        <v>977.3</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977.3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977.3</v>
      </c>
      <c r="Q27" s="612"/>
      <c r="R27" s="612"/>
      <c r="S27" s="612"/>
      <c r="T27" s="44" t="s">
        <v>38</v>
      </c>
      <c r="U27" s="64"/>
      <c r="V27" s="64"/>
      <c r="Y27" s="62" t="s">
        <v>39</v>
      </c>
      <c r="Z27" s="65"/>
      <c r="AH27" s="53"/>
      <c r="AI27" s="53"/>
      <c r="AJ27" s="53"/>
      <c r="AK27" s="53"/>
      <c r="AL27" s="575">
        <f>+AH18+P27</f>
        <v>977.3</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977.3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779</v>
      </c>
      <c r="E29" s="629"/>
      <c r="F29" s="629"/>
      <c r="G29" s="194" t="s">
        <v>198</v>
      </c>
      <c r="H29" s="607">
        <f>+AL27</f>
        <v>977.3</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779</v>
      </c>
      <c r="E30" s="629"/>
      <c r="F30" s="629"/>
      <c r="G30" s="194" t="s">
        <v>198</v>
      </c>
      <c r="H30" s="607">
        <f>+AL30</f>
        <v>572.79999999999995</v>
      </c>
      <c r="I30" s="608"/>
      <c r="J30" s="194" t="s">
        <v>198</v>
      </c>
      <c r="M30" s="581"/>
      <c r="P30" s="56"/>
      <c r="R30" s="611">
        <f>+ROUND(AA28,1)+ROUND(AA29,1)+ROUND(AA30,1)</f>
        <v>977.3</v>
      </c>
      <c r="S30" s="612"/>
      <c r="T30" s="612"/>
      <c r="U30" s="612"/>
      <c r="V30" s="44" t="s">
        <v>16</v>
      </c>
      <c r="Y30" s="613" t="s">
        <v>186</v>
      </c>
      <c r="Z30" s="614"/>
      <c r="AA30" s="569">
        <v>0</v>
      </c>
      <c r="AB30" s="570"/>
      <c r="AC30" s="570"/>
      <c r="AD30" s="570"/>
      <c r="AE30" s="570"/>
      <c r="AF30" s="44" t="s">
        <v>13</v>
      </c>
      <c r="AL30" s="561">
        <v>572.79999999999995</v>
      </c>
      <c r="AM30" s="562"/>
      <c r="AN30" s="562"/>
      <c r="AO30" s="562"/>
      <c r="AP30" s="52" t="s">
        <v>13</v>
      </c>
      <c r="AS30" s="606"/>
      <c r="AT30" s="603"/>
      <c r="AU30" s="603"/>
      <c r="AV30" s="604"/>
      <c r="AW30" s="405"/>
    </row>
    <row r="31" spans="2:49" ht="27" customHeight="1" thickTop="1" thickBot="1">
      <c r="B31" s="640" t="s">
        <v>226</v>
      </c>
      <c r="C31" s="641"/>
      <c r="D31" s="629">
        <v>779</v>
      </c>
      <c r="E31" s="629"/>
      <c r="F31" s="629"/>
      <c r="G31" s="194" t="s">
        <v>198</v>
      </c>
      <c r="H31" s="607">
        <f>+AS24</f>
        <v>977.3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1" zoomScaleNormal="100" workbookViewId="0">
      <selection activeCell="P19" sqref="P1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日本国土開発株式会社　東京支店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3"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165</v>
      </c>
      <c r="E24" s="629"/>
      <c r="F24" s="629"/>
      <c r="G24" s="194" t="s">
        <v>198</v>
      </c>
      <c r="H24" s="607">
        <f>+F12</f>
        <v>239</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239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239</v>
      </c>
      <c r="Q27" s="612"/>
      <c r="R27" s="612"/>
      <c r="S27" s="612"/>
      <c r="T27" s="44" t="s">
        <v>38</v>
      </c>
      <c r="U27" s="64"/>
      <c r="V27" s="64"/>
      <c r="Y27" s="62" t="s">
        <v>39</v>
      </c>
      <c r="Z27" s="65"/>
      <c r="AH27" s="53"/>
      <c r="AI27" s="53"/>
      <c r="AJ27" s="53"/>
      <c r="AK27" s="53"/>
      <c r="AL27" s="575">
        <f>+AH18+P27</f>
        <v>239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239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165</v>
      </c>
      <c r="E29" s="629"/>
      <c r="F29" s="629"/>
      <c r="G29" s="194" t="s">
        <v>198</v>
      </c>
      <c r="H29" s="607">
        <f>+AL27</f>
        <v>239</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165</v>
      </c>
      <c r="E30" s="629"/>
      <c r="F30" s="629"/>
      <c r="G30" s="194" t="s">
        <v>198</v>
      </c>
      <c r="H30" s="607">
        <f>+AL30</f>
        <v>228.7</v>
      </c>
      <c r="I30" s="608"/>
      <c r="J30" s="194" t="s">
        <v>198</v>
      </c>
      <c r="M30" s="581"/>
      <c r="P30" s="56"/>
      <c r="R30" s="611">
        <f>+ROUND(AA28,1)+ROUND(AA29,1)+ROUND(AA30,1)</f>
        <v>239</v>
      </c>
      <c r="S30" s="612"/>
      <c r="T30" s="612"/>
      <c r="U30" s="612"/>
      <c r="V30" s="44" t="s">
        <v>16</v>
      </c>
      <c r="Y30" s="613" t="s">
        <v>186</v>
      </c>
      <c r="Z30" s="614"/>
      <c r="AA30" s="569">
        <v>0</v>
      </c>
      <c r="AB30" s="570"/>
      <c r="AC30" s="570"/>
      <c r="AD30" s="570"/>
      <c r="AE30" s="570"/>
      <c r="AF30" s="44" t="s">
        <v>13</v>
      </c>
      <c r="AL30" s="561">
        <v>228.7</v>
      </c>
      <c r="AM30" s="562"/>
      <c r="AN30" s="562"/>
      <c r="AO30" s="562"/>
      <c r="AP30" s="52" t="s">
        <v>13</v>
      </c>
      <c r="AS30" s="606"/>
      <c r="AT30" s="603"/>
      <c r="AU30" s="603"/>
      <c r="AV30" s="604"/>
      <c r="AW30" s="405"/>
    </row>
    <row r="31" spans="2:49" ht="27" customHeight="1" thickTop="1" thickBot="1">
      <c r="B31" s="640" t="s">
        <v>226</v>
      </c>
      <c r="C31" s="641"/>
      <c r="D31" s="629">
        <v>165</v>
      </c>
      <c r="E31" s="629"/>
      <c r="F31" s="629"/>
      <c r="G31" s="194" t="s">
        <v>198</v>
      </c>
      <c r="H31" s="607">
        <f>+AS24</f>
        <v>239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election activeCell="B5" sqref="B5"/>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日本国土開発株式会社　東京支店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197</v>
      </c>
      <c r="M9" s="319">
        <f>IF(OR(ｷ.紙くず!D24&gt;0,ｷ.紙くず!D24&lt;0),ｷ.紙くず!D24,IF(M$19&gt;0,"0",0))</f>
        <v>5</v>
      </c>
      <c r="N9" s="319">
        <f>IF(OR(ｸ.木くず!D24&gt;0,ｸ.木くず!D24&lt;0),ｸ.木くず!D24,IF(N$19&gt;0,"0",0))</f>
        <v>166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v>
      </c>
      <c r="T9" s="319">
        <f>IF(OR(ｾ.ｶﾞﾗｽ･ｺﾝｸﾘ･陶磁器くず!D24&gt;0,ｾ.ｶﾞﾗｽ･ｺﾝｸﾘ･陶磁器くず!D24&lt;0),ｾ.ｶﾞﾗｽ･ｺﾝｸﾘ･陶磁器くず!D24,IF(T$19&gt;0,"0",0))</f>
        <v>142</v>
      </c>
      <c r="U9" s="319">
        <f>IF(OR(ｿ.鉱さい!D24&gt;0,ｿ.鉱さい!D24&lt;0),ｿ.鉱さい!D24,IF(U$19&gt;0,"0",0))</f>
        <v>0</v>
      </c>
      <c r="V9" s="319">
        <f>IF(OR(ﾀ.がれき類!D24&gt;0,ﾀ.がれき類!D24&lt;0),ﾀ.がれき類!D24,IF(V$19&gt;0,"0",0))</f>
        <v>779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165</v>
      </c>
      <c r="AA9" s="321">
        <f>IF(SUM(G9:Z9)&gt;0,SUM(G9:Z9),IF(AA$19&gt;0,"0",0))</f>
        <v>1458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197</v>
      </c>
      <c r="M14" s="325">
        <f>IF(OR(ｷ.紙くず!D29&gt;0,ｷ.紙くず!D29&lt;0),ｷ.紙くず!D29,IF(M$19&gt;0,"0",0))</f>
        <v>5</v>
      </c>
      <c r="N14" s="325">
        <f>IF(OR(ｸ.木くず!D29&gt;0,ｸ.木くず!D29&lt;0),ｸ.木くず!D29,IF(N$19&gt;0,"0",0))</f>
        <v>166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v>
      </c>
      <c r="T14" s="325">
        <f>IF(OR(ｾ.ｶﾞﾗｽ･ｺﾝｸﾘ･陶磁器くず!D29&gt;0,ｾ.ｶﾞﾗｽ･ｺﾝｸﾘ･陶磁器くず!D29&lt;0),ｾ.ｶﾞﾗｽ･ｺﾝｸﾘ･陶磁器くず!D29,IF(T$19&gt;0,"0",0))</f>
        <v>142</v>
      </c>
      <c r="U14" s="325">
        <f>IF(OR(ｿ.鉱さい!D29&gt;0,ｿ.鉱さい!D29&lt;0),ｿ.鉱さい!D29,IF(U$19&gt;0,"0",0))</f>
        <v>0</v>
      </c>
      <c r="V14" s="325">
        <f>IF(OR(ﾀ.がれき類!D29&gt;0,ﾀ.がれき類!D29&lt;0),ﾀ.がれき類!D29,IF(V$19&gt;0,"0",0))</f>
        <v>779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165</v>
      </c>
      <c r="AA14" s="327">
        <f t="shared" si="0"/>
        <v>1458</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197</v>
      </c>
      <c r="M15" s="325">
        <f>IF(OR(ｷ.紙くず!D30&gt;0,ｷ.紙くず!D30&lt;0),ｷ.紙くず!D30,IF(M$19&gt;0,"0",0))</f>
        <v>5</v>
      </c>
      <c r="N15" s="325">
        <f>IF(OR(ｸ.木くず!D30&gt;0,ｸ.木くず!D30&lt;0),ｸ.木くず!D30,IF(N$19&gt;0,"0",0))</f>
        <v>166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v>
      </c>
      <c r="T15" s="325">
        <f>IF(OR(ｾ.ｶﾞﾗｽ･ｺﾝｸﾘ･陶磁器くず!D30&gt;0,ｾ.ｶﾞﾗｽ･ｺﾝｸﾘ･陶磁器くず!D30&lt;0),ｾ.ｶﾞﾗｽ･ｺﾝｸﾘ･陶磁器くず!D30,IF(T$19&gt;0,"0",0))</f>
        <v>25</v>
      </c>
      <c r="U15" s="325">
        <f>IF(OR(ｿ.鉱さい!D30&gt;0,ｿ.鉱さい!D30&lt;0),ｿ.鉱さい!D30,IF(U$19&gt;0,"0",0))</f>
        <v>0</v>
      </c>
      <c r="V15" s="325">
        <f>IF(OR(ﾀ.がれき類!D30&gt;0,ﾀ.がれき類!D30&lt;0),ﾀ.がれき類!D30,IF(V$19&gt;0,"0",0))</f>
        <v>779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165</v>
      </c>
      <c r="AA15" s="327">
        <f t="shared" si="0"/>
        <v>1339</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197</v>
      </c>
      <c r="M16" s="325">
        <f>IF(OR(ｷ.紙くず!D31&gt;0,ｷ.紙くず!D31&lt;0),ｷ.紙くず!D31,IF(M$19&gt;0,"0",0))</f>
        <v>5</v>
      </c>
      <c r="N16" s="325">
        <f>IF(OR(ｸ.木くず!D31&gt;0,ｸ.木くず!D31&lt;0),ｸ.木くず!D31,IF(N$19&gt;0,"0",0))</f>
        <v>166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v>
      </c>
      <c r="T16" s="325">
        <f>IF(OR(ｾ.ｶﾞﾗｽ･ｺﾝｸﾘ･陶磁器くず!D31&gt;0,ｾ.ｶﾞﾗｽ･ｺﾝｸﾘ･陶磁器くず!D31&lt;0),ｾ.ｶﾞﾗｽ･ｺﾝｸﾘ･陶磁器くず!D31,IF(T$19&gt;0,"0",0))</f>
        <v>142</v>
      </c>
      <c r="U16" s="325">
        <f>IF(OR(ｿ.鉱さい!D31&gt;0,ｿ.鉱さい!D31&lt;0),ｿ.鉱さい!D31,IF(U$19&gt;0,"0",0))</f>
        <v>0</v>
      </c>
      <c r="V16" s="325">
        <f>IF(OR(ﾀ.がれき類!D31&gt;0,ﾀ.がれき類!D31&lt;0),ﾀ.がれき類!D31,IF(V$19&gt;0,"0",0))</f>
        <v>779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165</v>
      </c>
      <c r="AA16" s="327">
        <f t="shared" si="0"/>
        <v>1458</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2.8</v>
      </c>
      <c r="I19" s="331">
        <f t="shared" si="1"/>
        <v>0</v>
      </c>
      <c r="J19" s="331">
        <f t="shared" si="1"/>
        <v>0</v>
      </c>
      <c r="K19" s="331">
        <f t="shared" si="1"/>
        <v>0</v>
      </c>
      <c r="L19" s="331">
        <f t="shared" si="1"/>
        <v>40.799999999999997</v>
      </c>
      <c r="M19" s="331">
        <f t="shared" si="1"/>
        <v>3.8</v>
      </c>
      <c r="N19" s="331">
        <f t="shared" si="1"/>
        <v>162.80000000000001</v>
      </c>
      <c r="O19" s="331">
        <f t="shared" si="1"/>
        <v>0</v>
      </c>
      <c r="P19" s="331">
        <f t="shared" si="1"/>
        <v>0</v>
      </c>
      <c r="Q19" s="331">
        <f t="shared" si="1"/>
        <v>0</v>
      </c>
      <c r="R19" s="331">
        <f t="shared" si="1"/>
        <v>0</v>
      </c>
      <c r="S19" s="331">
        <f t="shared" si="1"/>
        <v>1.7</v>
      </c>
      <c r="T19" s="331">
        <f t="shared" si="1"/>
        <v>153.5</v>
      </c>
      <c r="U19" s="331">
        <f t="shared" si="1"/>
        <v>0</v>
      </c>
      <c r="V19" s="331">
        <f t="shared" si="1"/>
        <v>977.3</v>
      </c>
      <c r="W19" s="331">
        <f t="shared" si="1"/>
        <v>0</v>
      </c>
      <c r="X19" s="331">
        <f t="shared" si="1"/>
        <v>0</v>
      </c>
      <c r="Y19" s="331">
        <f t="shared" si="1"/>
        <v>0</v>
      </c>
      <c r="Z19" s="332">
        <f t="shared" si="1"/>
        <v>239</v>
      </c>
      <c r="AA19" s="333">
        <f t="shared" ref="AA19:AA25" si="2">SUM(G19:Z19)</f>
        <v>1581.6999999999998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2.8</v>
      </c>
      <c r="I41" s="367">
        <f t="shared" si="8"/>
        <v>0</v>
      </c>
      <c r="J41" s="367">
        <f t="shared" si="8"/>
        <v>0</v>
      </c>
      <c r="K41" s="367">
        <f t="shared" si="8"/>
        <v>0</v>
      </c>
      <c r="L41" s="367">
        <f t="shared" si="8"/>
        <v>40.799999999999997</v>
      </c>
      <c r="M41" s="367">
        <f t="shared" si="8"/>
        <v>3.8</v>
      </c>
      <c r="N41" s="367">
        <f t="shared" si="8"/>
        <v>162.80000000000001</v>
      </c>
      <c r="O41" s="367">
        <f t="shared" si="8"/>
        <v>0</v>
      </c>
      <c r="P41" s="367">
        <f t="shared" si="8"/>
        <v>0</v>
      </c>
      <c r="Q41" s="367">
        <f t="shared" si="8"/>
        <v>0</v>
      </c>
      <c r="R41" s="367">
        <f t="shared" si="8"/>
        <v>0</v>
      </c>
      <c r="S41" s="367">
        <f t="shared" si="8"/>
        <v>1.7</v>
      </c>
      <c r="T41" s="367">
        <f t="shared" si="8"/>
        <v>153.5</v>
      </c>
      <c r="U41" s="367">
        <f t="shared" si="8"/>
        <v>0</v>
      </c>
      <c r="V41" s="367">
        <f t="shared" si="8"/>
        <v>977.3</v>
      </c>
      <c r="W41" s="367">
        <f t="shared" si="8"/>
        <v>0</v>
      </c>
      <c r="X41" s="367">
        <f t="shared" si="8"/>
        <v>0</v>
      </c>
      <c r="Y41" s="367">
        <f t="shared" si="8"/>
        <v>0</v>
      </c>
      <c r="Z41" s="368">
        <f t="shared" si="8"/>
        <v>239</v>
      </c>
      <c r="AA41" s="369">
        <f t="shared" si="4"/>
        <v>1581.6999999999998</v>
      </c>
    </row>
    <row r="42" spans="2:27" ht="20.45" customHeight="1">
      <c r="B42" s="167"/>
      <c r="C42" s="691"/>
      <c r="D42" s="207"/>
      <c r="E42" s="205" t="s">
        <v>262</v>
      </c>
      <c r="F42" s="383"/>
      <c r="G42" s="358">
        <f t="shared" ref="G42:Z42" si="9">SUM(G43:G45)</f>
        <v>0</v>
      </c>
      <c r="H42" s="358">
        <f t="shared" si="9"/>
        <v>2.8</v>
      </c>
      <c r="I42" s="358">
        <f t="shared" si="9"/>
        <v>0</v>
      </c>
      <c r="J42" s="358">
        <f t="shared" si="9"/>
        <v>0</v>
      </c>
      <c r="K42" s="358">
        <f t="shared" si="9"/>
        <v>0</v>
      </c>
      <c r="L42" s="358">
        <f t="shared" si="9"/>
        <v>40.799999999999997</v>
      </c>
      <c r="M42" s="358">
        <f t="shared" si="9"/>
        <v>3.8</v>
      </c>
      <c r="N42" s="358">
        <f t="shared" si="9"/>
        <v>162.80000000000001</v>
      </c>
      <c r="O42" s="358">
        <f t="shared" si="9"/>
        <v>0</v>
      </c>
      <c r="P42" s="358">
        <f t="shared" si="9"/>
        <v>0</v>
      </c>
      <c r="Q42" s="358">
        <f t="shared" si="9"/>
        <v>0</v>
      </c>
      <c r="R42" s="358">
        <f t="shared" si="9"/>
        <v>0</v>
      </c>
      <c r="S42" s="358">
        <f t="shared" si="9"/>
        <v>1.7</v>
      </c>
      <c r="T42" s="358">
        <f t="shared" si="9"/>
        <v>153.5</v>
      </c>
      <c r="U42" s="358">
        <f t="shared" si="9"/>
        <v>0</v>
      </c>
      <c r="V42" s="358">
        <f t="shared" si="9"/>
        <v>977.3</v>
      </c>
      <c r="W42" s="358">
        <f t="shared" si="9"/>
        <v>0</v>
      </c>
      <c r="X42" s="358">
        <f t="shared" si="9"/>
        <v>0</v>
      </c>
      <c r="Y42" s="358">
        <f t="shared" si="9"/>
        <v>0</v>
      </c>
      <c r="Z42" s="359">
        <f t="shared" si="9"/>
        <v>239</v>
      </c>
      <c r="AA42" s="360">
        <f t="shared" si="4"/>
        <v>1581.6999999999998</v>
      </c>
    </row>
    <row r="43" spans="2:27" ht="20.45" customHeight="1">
      <c r="B43" s="167"/>
      <c r="C43" s="691"/>
      <c r="D43" s="208"/>
      <c r="E43" s="203"/>
      <c r="F43" s="201" t="s">
        <v>235</v>
      </c>
      <c r="G43" s="361">
        <f>+ｱ.燃え殻!$AA$28</f>
        <v>0</v>
      </c>
      <c r="H43" s="361">
        <f>+ｲ.汚泥!$AA$28</f>
        <v>2.8</v>
      </c>
      <c r="I43" s="361">
        <f>+ｳ.廃油!$AA$28</f>
        <v>0</v>
      </c>
      <c r="J43" s="361">
        <f>+ｴ.廃酸!$AA$28</f>
        <v>0</v>
      </c>
      <c r="K43" s="361">
        <f>+ｵ.廃ｱﾙｶﾘ!$AA$28</f>
        <v>0</v>
      </c>
      <c r="L43" s="361">
        <f>+ｶ.廃ﾌﾟﾗ類!$AA$28</f>
        <v>40.799999999999997</v>
      </c>
      <c r="M43" s="361">
        <f>+ｷ.紙くず!$AA$28</f>
        <v>3.8</v>
      </c>
      <c r="N43" s="361">
        <f>+ｸ.木くず!$AA$28</f>
        <v>162.80000000000001</v>
      </c>
      <c r="O43" s="361">
        <f>+ｹ.繊維くず!$AA$28</f>
        <v>0</v>
      </c>
      <c r="P43" s="361">
        <f>+ｺ.動植物性残さ!$AA$28</f>
        <v>0</v>
      </c>
      <c r="Q43" s="361">
        <f>+ｻ.動物系固形不要物!$AA$28</f>
        <v>0</v>
      </c>
      <c r="R43" s="361">
        <f>+ｼ.ｺﾞﾑくず!$AA$28</f>
        <v>0</v>
      </c>
      <c r="S43" s="361">
        <f>+ｽ.金属くず!$AA$28</f>
        <v>1.7</v>
      </c>
      <c r="T43" s="361">
        <f>+ｾ.ｶﾞﾗｽ･ｺﾝｸﾘ･陶磁器くず!$AA$28</f>
        <v>153.5</v>
      </c>
      <c r="U43" s="361">
        <f>+ｿ.鉱さい!$AA$28</f>
        <v>0</v>
      </c>
      <c r="V43" s="361">
        <f>+ﾀ.がれき類!$AA$28</f>
        <v>977.3</v>
      </c>
      <c r="W43" s="361">
        <f>+ﾁ.動物のふん尿!$AA$28</f>
        <v>0</v>
      </c>
      <c r="X43" s="361">
        <f>+ﾂ.動物の死体!$AA$28</f>
        <v>0</v>
      </c>
      <c r="Y43" s="361">
        <f>+ﾃ.ばいじん!$AA$28</f>
        <v>0</v>
      </c>
      <c r="Z43" s="362">
        <f>+ﾄ.混合廃棄物その他!$AA$28</f>
        <v>239</v>
      </c>
      <c r="AA43" s="363">
        <f t="shared" si="4"/>
        <v>1581.6999999999998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2.8</v>
      </c>
      <c r="I47" s="370">
        <f>+ｳ.廃油!$AL$27</f>
        <v>0</v>
      </c>
      <c r="J47" s="370">
        <f>+ｴ.廃酸!$AL$27</f>
        <v>0</v>
      </c>
      <c r="K47" s="370">
        <f>+ｵ.廃ｱﾙｶﾘ!$AL$27</f>
        <v>0</v>
      </c>
      <c r="L47" s="370">
        <f>+ｶ.廃ﾌﾟﾗ類!$AL$27</f>
        <v>40.799999999999997</v>
      </c>
      <c r="M47" s="370">
        <f>+ｷ.紙くず!$AL$27</f>
        <v>3.8</v>
      </c>
      <c r="N47" s="370">
        <f>+ｸ.木くず!$AL$27</f>
        <v>162.80000000000001</v>
      </c>
      <c r="O47" s="370">
        <f>+ｹ.繊維くず!$AL$27</f>
        <v>0</v>
      </c>
      <c r="P47" s="370">
        <f>+ｺ.動植物性残さ!$AL$27</f>
        <v>0</v>
      </c>
      <c r="Q47" s="370">
        <f>+ｻ.動物系固形不要物!$AL$27</f>
        <v>0</v>
      </c>
      <c r="R47" s="370">
        <f>+ｼ.ｺﾞﾑくず!$AL$27</f>
        <v>0</v>
      </c>
      <c r="S47" s="370">
        <f>+ｽ.金属くず!$AL$27</f>
        <v>1.7</v>
      </c>
      <c r="T47" s="370">
        <f>+ｾ.ｶﾞﾗｽ･ｺﾝｸﾘ･陶磁器くず!$AL$27</f>
        <v>153.5</v>
      </c>
      <c r="U47" s="370">
        <f>+ｿ.鉱さい!$AL$27</f>
        <v>0</v>
      </c>
      <c r="V47" s="370">
        <f>+ﾀ.がれき類!$AL$27</f>
        <v>977.3</v>
      </c>
      <c r="W47" s="370">
        <f>+ﾁ.動物のふん尿!$AL$27</f>
        <v>0</v>
      </c>
      <c r="X47" s="370">
        <f>+ﾂ.動物の死体!$AL$27</f>
        <v>0</v>
      </c>
      <c r="Y47" s="370">
        <f>+ﾃ.ばいじん!$AL$27</f>
        <v>0</v>
      </c>
      <c r="Z47" s="371">
        <f>+ﾄ.混合廃棄物その他!$AL$27</f>
        <v>239</v>
      </c>
      <c r="AA47" s="372">
        <f t="shared" si="4"/>
        <v>1581.6999999999998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40.299999999999997</v>
      </c>
      <c r="M48" s="373">
        <f>+ｷ.紙くず!$AL$30</f>
        <v>3.8</v>
      </c>
      <c r="N48" s="373">
        <f>+ｸ.木くず!$AL$30</f>
        <v>153.19999999999999</v>
      </c>
      <c r="O48" s="373">
        <f>+ｹ.繊維くず!$AL$30</f>
        <v>0</v>
      </c>
      <c r="P48" s="373">
        <f>+ｺ.動植物性残さ!$AL$30</f>
        <v>0</v>
      </c>
      <c r="Q48" s="373">
        <f>+ｻ.動物系固形不要物!$AL$30</f>
        <v>0</v>
      </c>
      <c r="R48" s="373">
        <f>+ｼ.ｺﾞﾑくず!$AL$30</f>
        <v>0</v>
      </c>
      <c r="S48" s="373">
        <f>+ｽ.金属くず!$AL$30</f>
        <v>1.7</v>
      </c>
      <c r="T48" s="373">
        <f>+ｾ.ｶﾞﾗｽ･ｺﾝｸﾘ･陶磁器くず!$AL$30</f>
        <v>109</v>
      </c>
      <c r="U48" s="373">
        <f>+ｿ.鉱さい!$AL$30</f>
        <v>0</v>
      </c>
      <c r="V48" s="373">
        <f>+ﾀ.がれき類!$AL$30</f>
        <v>572.79999999999995</v>
      </c>
      <c r="W48" s="373">
        <f>+ﾁ.動物のふん尿!$AL$30</f>
        <v>0</v>
      </c>
      <c r="X48" s="373">
        <f>+ﾂ.動物の死体!$AL$30</f>
        <v>0</v>
      </c>
      <c r="Y48" s="373">
        <f>+ﾃ.ばいじん!$AL$30</f>
        <v>0</v>
      </c>
      <c r="Z48" s="374">
        <f>+ﾄ.混合廃棄物その他!$AL$30</f>
        <v>228.7</v>
      </c>
      <c r="AA48" s="375">
        <f t="shared" si="4"/>
        <v>1109.5</v>
      </c>
    </row>
    <row r="49" spans="2:27" ht="20.45" customHeight="1">
      <c r="B49" s="167"/>
      <c r="C49" s="173"/>
      <c r="D49" s="409" t="s">
        <v>190</v>
      </c>
      <c r="E49" s="700" t="s">
        <v>239</v>
      </c>
      <c r="F49" s="701"/>
      <c r="G49" s="422">
        <f>+ｱ.燃え殻!$AS$24</f>
        <v>0</v>
      </c>
      <c r="H49" s="422">
        <f>+ｲ.汚泥!$AS$24</f>
        <v>2.8</v>
      </c>
      <c r="I49" s="422">
        <f>+ｳ.廃油!$AS$24</f>
        <v>0</v>
      </c>
      <c r="J49" s="422">
        <f>+ｴ.廃酸!$AS$24</f>
        <v>0</v>
      </c>
      <c r="K49" s="422">
        <f>+ｵ.廃ｱﾙｶﾘ!$AS$24</f>
        <v>0</v>
      </c>
      <c r="L49" s="422">
        <f>+ｶ.廃ﾌﾟﾗ類!$AS$24</f>
        <v>40.799999999999997</v>
      </c>
      <c r="M49" s="422">
        <f>+ｷ.紙くず!$AS$24</f>
        <v>3.8</v>
      </c>
      <c r="N49" s="422">
        <f>+ｸ.木くず!$AS$24</f>
        <v>162.80000000000001</v>
      </c>
      <c r="O49" s="422">
        <f>+ｹ.繊維くず!$AS$24</f>
        <v>0</v>
      </c>
      <c r="P49" s="422">
        <f>+ｺ.動植物性残さ!$AS$24</f>
        <v>0</v>
      </c>
      <c r="Q49" s="422">
        <f>+ｻ.動物系固形不要物!$AS$24</f>
        <v>0</v>
      </c>
      <c r="R49" s="422">
        <f>+ｼ.ｺﾞﾑくず!$AS$24</f>
        <v>0</v>
      </c>
      <c r="S49" s="422">
        <f>+ｽ.金属くず!$AS$24</f>
        <v>1.7</v>
      </c>
      <c r="T49" s="422">
        <f>+ｾ.ｶﾞﾗｽ･ｺﾝｸﾘ･陶磁器くず!$AS$24</f>
        <v>153.5</v>
      </c>
      <c r="U49" s="422">
        <f>+ｿ.鉱さい!$AS$24</f>
        <v>0</v>
      </c>
      <c r="V49" s="422">
        <f>+ﾀ.がれき類!$AS$24</f>
        <v>977.3</v>
      </c>
      <c r="W49" s="422">
        <f>+ﾁ.動物のふん尿!$AS$24</f>
        <v>0</v>
      </c>
      <c r="X49" s="422">
        <f>+ﾂ.動物の死体!$AS$24</f>
        <v>0</v>
      </c>
      <c r="Y49" s="422">
        <f>+ﾃ.ばいじん!$AS$24</f>
        <v>0</v>
      </c>
      <c r="Z49" s="423">
        <f>+ﾄ.混合廃棄物その他!$AS$24</f>
        <v>239</v>
      </c>
      <c r="AA49" s="424">
        <f t="shared" si="4"/>
        <v>1581.6999999999998</v>
      </c>
    </row>
    <row r="50" spans="2:27" ht="20.45" customHeight="1">
      <c r="B50" s="167"/>
      <c r="C50" s="173"/>
      <c r="D50" s="410"/>
      <c r="E50" s="702" t="s">
        <v>449</v>
      </c>
      <c r="F50" s="703"/>
      <c r="G50" s="411"/>
      <c r="H50" s="411"/>
      <c r="I50" s="411"/>
      <c r="J50" s="411"/>
      <c r="K50" s="411"/>
      <c r="L50" s="376">
        <f>ｶ.廃ﾌﾟﾗ類!AU18</f>
        <v>40.799999999999997</v>
      </c>
      <c r="M50" s="411"/>
      <c r="N50" s="411"/>
      <c r="O50" s="411"/>
      <c r="P50" s="411"/>
      <c r="Q50" s="411"/>
      <c r="R50" s="411"/>
      <c r="S50" s="411"/>
      <c r="T50" s="411"/>
      <c r="U50" s="411"/>
      <c r="V50" s="411"/>
      <c r="W50" s="411"/>
      <c r="X50" s="411"/>
      <c r="Y50" s="411"/>
      <c r="Z50" s="433"/>
      <c r="AA50" s="377">
        <f t="shared" si="4"/>
        <v>40.799999999999997</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4.8</v>
      </c>
      <c r="I63" s="406">
        <f t="shared" si="10"/>
        <v>0</v>
      </c>
      <c r="J63" s="406">
        <f t="shared" si="10"/>
        <v>0</v>
      </c>
      <c r="K63" s="406">
        <f t="shared" si="10"/>
        <v>0</v>
      </c>
      <c r="L63" s="406">
        <f t="shared" si="10"/>
        <v>237.8</v>
      </c>
      <c r="M63" s="406">
        <f t="shared" si="10"/>
        <v>8.8000000000000007</v>
      </c>
      <c r="N63" s="406">
        <f t="shared" si="10"/>
        <v>328.8</v>
      </c>
      <c r="O63" s="406">
        <f t="shared" si="10"/>
        <v>0</v>
      </c>
      <c r="P63" s="406">
        <f t="shared" si="10"/>
        <v>0</v>
      </c>
      <c r="Q63" s="406">
        <f t="shared" si="10"/>
        <v>0</v>
      </c>
      <c r="R63" s="406">
        <f t="shared" si="10"/>
        <v>0</v>
      </c>
      <c r="S63" s="406">
        <f t="shared" si="10"/>
        <v>3.7</v>
      </c>
      <c r="T63" s="406">
        <f t="shared" si="10"/>
        <v>295.5</v>
      </c>
      <c r="U63" s="406">
        <f t="shared" si="10"/>
        <v>0</v>
      </c>
      <c r="V63" s="406">
        <f t="shared" si="10"/>
        <v>1756.3</v>
      </c>
      <c r="W63" s="406">
        <f t="shared" si="10"/>
        <v>0</v>
      </c>
      <c r="X63" s="406">
        <f t="shared" si="10"/>
        <v>0</v>
      </c>
      <c r="Y63" s="406">
        <f t="shared" si="10"/>
        <v>0</v>
      </c>
      <c r="Z63" s="406">
        <f t="shared" si="10"/>
        <v>404</v>
      </c>
      <c r="AA63" s="407">
        <f>+AA9+AA19+AA20</f>
        <v>3039.7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    6月    23日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46" t="str">
        <f>+表紙!J39</f>
        <v>東京都港区虎ノ門4丁目3-13ヒューリック神谷町ビル5階</v>
      </c>
      <c r="K16" s="746"/>
      <c r="L16" s="747"/>
      <c r="M16" s="747"/>
      <c r="N16" s="747"/>
      <c r="O16" s="748"/>
    </row>
    <row r="17" spans="1:15" ht="26.25" customHeight="1">
      <c r="C17" s="78"/>
      <c r="H17" s="23" t="s">
        <v>7</v>
      </c>
      <c r="I17" s="23"/>
      <c r="J17" s="746" t="str">
        <f>+表紙!J40</f>
        <v>日本国土開発株式会社 東京支店　支店長　依田　耕一</v>
      </c>
      <c r="K17" s="746"/>
      <c r="L17" s="747"/>
      <c r="M17" s="747"/>
      <c r="N17" s="747"/>
      <c r="O17" s="748"/>
    </row>
    <row r="18" spans="1:15">
      <c r="C18" s="78"/>
      <c r="J18" s="21" t="s">
        <v>8</v>
      </c>
      <c r="O18" s="79"/>
    </row>
    <row r="19" spans="1:15">
      <c r="C19" s="78"/>
      <c r="J19" s="24" t="s">
        <v>9</v>
      </c>
      <c r="K19" s="24"/>
      <c r="L19" s="759" t="str">
        <f>IF(+表紙!L42="","",+表紙!L42)</f>
        <v>050-1735-9486</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日本国土開発株式会社　東京支店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2238</v>
      </c>
      <c r="N25" s="783"/>
      <c r="O25" s="784"/>
    </row>
    <row r="26" spans="1:15" ht="18" customHeight="1">
      <c r="C26" s="493" t="s">
        <v>11</v>
      </c>
      <c r="D26" s="494"/>
      <c r="E26" s="495"/>
      <c r="F26" s="769" t="str">
        <f>+表紙!F49</f>
        <v>東京都港区虎ノ門4丁目3-13ヒューリック神谷町ビル5階</v>
      </c>
      <c r="G26" s="770"/>
      <c r="H26" s="770"/>
      <c r="I26" s="770"/>
      <c r="J26" s="770"/>
      <c r="K26" s="770"/>
      <c r="L26" s="126" t="s">
        <v>172</v>
      </c>
      <c r="M26" s="222"/>
      <c r="N26" s="773" t="str">
        <f>IF(+表紙!N49="","",+表紙!N49)</f>
        <v>050-1735-9486</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28601</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196名（エリア内）</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1458</v>
      </c>
      <c r="I40" s="240" t="s">
        <v>4</v>
      </c>
      <c r="J40" s="473" t="s">
        <v>324</v>
      </c>
      <c r="K40" s="474"/>
      <c r="L40" s="475"/>
      <c r="M40" s="786">
        <f>+表紙!M63</f>
        <v>1458</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1339</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1458</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35" customHeight="1">
      <c r="A54" s="21"/>
      <c r="B54" s="21"/>
      <c r="C54" s="181">
        <v>3</v>
      </c>
      <c r="D54" s="460" t="s">
        <v>443</v>
      </c>
      <c r="E54" s="460"/>
      <c r="F54" s="460"/>
      <c r="G54" s="460"/>
      <c r="H54" s="460"/>
      <c r="I54" s="460"/>
      <c r="J54" s="460"/>
      <c r="K54" s="460"/>
      <c r="L54" s="460"/>
      <c r="M54" s="460"/>
      <c r="N54" s="460"/>
      <c r="O54" s="461"/>
    </row>
    <row r="55" spans="1:15" ht="28.3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3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35" customHeight="1">
      <c r="A68" s="21"/>
      <c r="B68" s="21"/>
      <c r="C68" s="181"/>
      <c r="D68" s="182" t="s">
        <v>310</v>
      </c>
      <c r="E68" s="460" t="s">
        <v>408</v>
      </c>
      <c r="F68" s="460"/>
      <c r="G68" s="460"/>
      <c r="H68" s="460"/>
      <c r="I68" s="460"/>
      <c r="J68" s="460"/>
      <c r="K68" s="460"/>
      <c r="L68" s="460"/>
      <c r="M68" s="460"/>
      <c r="N68" s="460"/>
      <c r="O68" s="461"/>
    </row>
    <row r="69" spans="1:15" ht="28.35" customHeight="1">
      <c r="A69" s="21"/>
      <c r="B69" s="21"/>
      <c r="C69" s="181"/>
      <c r="D69" s="182" t="s">
        <v>311</v>
      </c>
      <c r="E69" s="460" t="s">
        <v>316</v>
      </c>
      <c r="F69" s="460"/>
      <c r="G69" s="460"/>
      <c r="H69" s="460"/>
      <c r="I69" s="460"/>
      <c r="J69" s="460"/>
      <c r="K69" s="460"/>
      <c r="L69" s="460"/>
      <c r="M69" s="460"/>
      <c r="N69" s="460"/>
      <c r="O69" s="461"/>
    </row>
    <row r="70" spans="1:15" ht="28.3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v>
      </c>
      <c r="E24" s="629"/>
      <c r="F24" s="629"/>
      <c r="G24" s="194" t="s">
        <v>198</v>
      </c>
      <c r="H24" s="607">
        <f>+F12</f>
        <v>2.8</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2.8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v>
      </c>
      <c r="Q27" s="612"/>
      <c r="R27" s="612"/>
      <c r="S27" s="612"/>
      <c r="T27" s="44" t="s">
        <v>38</v>
      </c>
      <c r="U27" s="64"/>
      <c r="V27" s="64"/>
      <c r="Y27" s="62" t="s">
        <v>39</v>
      </c>
      <c r="Z27" s="65"/>
      <c r="AH27" s="53"/>
      <c r="AI27" s="53"/>
      <c r="AJ27" s="53"/>
      <c r="AK27" s="53"/>
      <c r="AL27" s="575">
        <f>+AH18+P27</f>
        <v>2.8</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v>
      </c>
      <c r="E29" s="629"/>
      <c r="F29" s="629"/>
      <c r="G29" s="194" t="s">
        <v>198</v>
      </c>
      <c r="H29" s="607">
        <f>+AL27</f>
        <v>2.8</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2.8</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2</v>
      </c>
      <c r="E31" s="629"/>
      <c r="F31" s="629"/>
      <c r="G31" s="194" t="s">
        <v>198</v>
      </c>
      <c r="H31" s="607">
        <f>+AS24</f>
        <v>2.8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S13"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40.799999999999997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40.799999999999997</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v>
      </c>
      <c r="AV20" s="438" t="s">
        <v>198</v>
      </c>
      <c r="AW20" s="662"/>
      <c r="AX20" s="662"/>
    </row>
    <row r="21" spans="2:51"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197</v>
      </c>
      <c r="E24" s="629"/>
      <c r="F24" s="629"/>
      <c r="G24" s="194" t="s">
        <v>198</v>
      </c>
      <c r="H24" s="607">
        <f>+F12</f>
        <v>40.799999999999997</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40.799999999999997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40.799999999999997</v>
      </c>
      <c r="Q27" s="612"/>
      <c r="R27" s="612"/>
      <c r="S27" s="612"/>
      <c r="T27" s="44" t="s">
        <v>38</v>
      </c>
      <c r="U27" s="64"/>
      <c r="V27" s="64"/>
      <c r="Y27" s="62" t="s">
        <v>39</v>
      </c>
      <c r="Z27" s="65"/>
      <c r="AH27" s="53"/>
      <c r="AI27" s="53"/>
      <c r="AJ27" s="53"/>
      <c r="AK27" s="53"/>
      <c r="AL27" s="575">
        <f>+AH18+P27</f>
        <v>40.799999999999997</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40.799999999999997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197</v>
      </c>
      <c r="E29" s="629"/>
      <c r="F29" s="629"/>
      <c r="G29" s="194" t="s">
        <v>198</v>
      </c>
      <c r="H29" s="607">
        <f>+AL27</f>
        <v>40.799999999999997</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197</v>
      </c>
      <c r="E30" s="629"/>
      <c r="F30" s="629"/>
      <c r="G30" s="194" t="s">
        <v>198</v>
      </c>
      <c r="H30" s="607">
        <f>+AL30</f>
        <v>40.299999999999997</v>
      </c>
      <c r="I30" s="608"/>
      <c r="J30" s="194" t="s">
        <v>198</v>
      </c>
      <c r="M30" s="581"/>
      <c r="P30" s="56"/>
      <c r="R30" s="611">
        <f>+ROUND(AA28,1)+ROUND(AA29,1)+ROUND(AA30,1)</f>
        <v>40.799999999999997</v>
      </c>
      <c r="S30" s="612"/>
      <c r="T30" s="612"/>
      <c r="U30" s="612"/>
      <c r="V30" s="44" t="s">
        <v>16</v>
      </c>
      <c r="Y30" s="613" t="s">
        <v>186</v>
      </c>
      <c r="Z30" s="614"/>
      <c r="AA30" s="569">
        <v>0</v>
      </c>
      <c r="AB30" s="570"/>
      <c r="AC30" s="570"/>
      <c r="AD30" s="570"/>
      <c r="AE30" s="570"/>
      <c r="AF30" s="44" t="s">
        <v>13</v>
      </c>
      <c r="AL30" s="561">
        <v>40.299999999999997</v>
      </c>
      <c r="AM30" s="562"/>
      <c r="AN30" s="562"/>
      <c r="AO30" s="562"/>
      <c r="AP30" s="52" t="s">
        <v>13</v>
      </c>
      <c r="AS30" s="606"/>
      <c r="AT30" s="603"/>
      <c r="AU30" s="603"/>
      <c r="AV30" s="604"/>
      <c r="AW30" s="405"/>
    </row>
    <row r="31" spans="2:51" ht="27" customHeight="1" thickTop="1" thickBot="1">
      <c r="B31" s="640" t="s">
        <v>226</v>
      </c>
      <c r="C31" s="641"/>
      <c r="D31" s="629">
        <v>197</v>
      </c>
      <c r="E31" s="629"/>
      <c r="F31" s="629"/>
      <c r="G31" s="194" t="s">
        <v>198</v>
      </c>
      <c r="H31" s="607">
        <f>+AS24</f>
        <v>40.799999999999997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3.8</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3.8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3.8</v>
      </c>
      <c r="Q27" s="612"/>
      <c r="R27" s="612"/>
      <c r="S27" s="612"/>
      <c r="T27" s="44" t="s">
        <v>38</v>
      </c>
      <c r="U27" s="64"/>
      <c r="V27" s="64"/>
      <c r="Y27" s="62" t="s">
        <v>39</v>
      </c>
      <c r="Z27" s="65"/>
      <c r="AH27" s="53"/>
      <c r="AI27" s="53"/>
      <c r="AJ27" s="53"/>
      <c r="AK27" s="53"/>
      <c r="AL27" s="575">
        <f>+AH18+P27</f>
        <v>3.8</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3.8</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v>
      </c>
      <c r="E30" s="629"/>
      <c r="F30" s="629"/>
      <c r="G30" s="194" t="s">
        <v>198</v>
      </c>
      <c r="H30" s="607">
        <f>+AL30</f>
        <v>3.8</v>
      </c>
      <c r="I30" s="608"/>
      <c r="J30" s="194" t="s">
        <v>198</v>
      </c>
      <c r="M30" s="581"/>
      <c r="P30" s="56"/>
      <c r="R30" s="611">
        <f>+ROUND(AA28,1)+ROUND(AA29,1)+ROUND(AA30,1)</f>
        <v>3.8</v>
      </c>
      <c r="S30" s="612"/>
      <c r="T30" s="612"/>
      <c r="U30" s="612"/>
      <c r="V30" s="44" t="s">
        <v>16</v>
      </c>
      <c r="Y30" s="613" t="s">
        <v>186</v>
      </c>
      <c r="Z30" s="614"/>
      <c r="AA30" s="569">
        <v>0</v>
      </c>
      <c r="AB30" s="570"/>
      <c r="AC30" s="570"/>
      <c r="AD30" s="570"/>
      <c r="AE30" s="570"/>
      <c r="AF30" s="44" t="s">
        <v>13</v>
      </c>
      <c r="AL30" s="561">
        <v>3.8</v>
      </c>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3.8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K7" sqref="K7"/>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日本国土開発株式会社　東京支店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162.80000000000001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166</v>
      </c>
      <c r="E24" s="629"/>
      <c r="F24" s="629"/>
      <c r="G24" s="194" t="s">
        <v>198</v>
      </c>
      <c r="H24" s="607">
        <f>+F12</f>
        <v>162.80000000000001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162.80000000000001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162.80000000000001</v>
      </c>
      <c r="Q27" s="612"/>
      <c r="R27" s="612"/>
      <c r="S27" s="612"/>
      <c r="T27" s="44" t="s">
        <v>38</v>
      </c>
      <c r="U27" s="64"/>
      <c r="V27" s="64"/>
      <c r="Y27" s="62" t="s">
        <v>39</v>
      </c>
      <c r="Z27" s="65"/>
      <c r="AH27" s="53"/>
      <c r="AI27" s="53"/>
      <c r="AJ27" s="53"/>
      <c r="AK27" s="53"/>
      <c r="AL27" s="575">
        <f>+AH18+P27</f>
        <v>162.80000000000001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162.80000000000001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166</v>
      </c>
      <c r="E29" s="629"/>
      <c r="F29" s="629"/>
      <c r="G29" s="194" t="s">
        <v>198</v>
      </c>
      <c r="H29" s="607">
        <f>+AL27</f>
        <v>162.80000000000001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166</v>
      </c>
      <c r="E30" s="629"/>
      <c r="F30" s="629"/>
      <c r="G30" s="194" t="s">
        <v>198</v>
      </c>
      <c r="H30" s="607">
        <f>+AL30</f>
        <v>153.19999999999999</v>
      </c>
      <c r="I30" s="608"/>
      <c r="J30" s="194" t="s">
        <v>198</v>
      </c>
      <c r="M30" s="581"/>
      <c r="P30" s="56"/>
      <c r="R30" s="611">
        <f>+ROUND(AA28,1)+ROUND(AA29,1)+ROUND(AA30,1)</f>
        <v>162.80000000000001</v>
      </c>
      <c r="S30" s="612"/>
      <c r="T30" s="612"/>
      <c r="U30" s="612"/>
      <c r="V30" s="44" t="s">
        <v>16</v>
      </c>
      <c r="Y30" s="613" t="s">
        <v>186</v>
      </c>
      <c r="Z30" s="614"/>
      <c r="AA30" s="569">
        <v>0</v>
      </c>
      <c r="AB30" s="570"/>
      <c r="AC30" s="570"/>
      <c r="AD30" s="570"/>
      <c r="AE30" s="570"/>
      <c r="AF30" s="44" t="s">
        <v>13</v>
      </c>
      <c r="AL30" s="561">
        <v>153.19999999999999</v>
      </c>
      <c r="AM30" s="562"/>
      <c r="AN30" s="562"/>
      <c r="AO30" s="562"/>
      <c r="AP30" s="52" t="s">
        <v>13</v>
      </c>
      <c r="AS30" s="606"/>
      <c r="AT30" s="603"/>
      <c r="AU30" s="603"/>
      <c r="AV30" s="604"/>
      <c r="AW30" s="405"/>
    </row>
    <row r="31" spans="2:49" ht="27" customHeight="1" thickTop="1" thickBot="1">
      <c r="B31" s="640" t="s">
        <v>226</v>
      </c>
      <c r="C31" s="641"/>
      <c r="D31" s="629">
        <v>166</v>
      </c>
      <c r="E31" s="629"/>
      <c r="F31" s="629"/>
      <c r="G31" s="194" t="s">
        <v>198</v>
      </c>
      <c r="H31" s="607">
        <f>+AS24</f>
        <v>162.80000000000001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8cea__x554f__xff11_ xmlns="74f3caa2-3dd0-4fb4-acdc-f9c7e7788c82" xsi:nil="true"/>
    <_Flow_SignoffStatus xmlns="74f3caa2-3dd0-4fb4-acdc-f9c7e7788c82" xsi:nil="true"/>
    <_x8cea__x554f__xff12_ xmlns="74f3caa2-3dd0-4fb4-acdc-f9c7e7788c82" xsi:nil="true"/>
    <_x8cea__x554f__xff18_ xmlns="74f3caa2-3dd0-4fb4-acdc-f9c7e7788c82" xsi:nil="true"/>
    <_x8cea__x554f_10 xmlns="74f3caa2-3dd0-4fb4-acdc-f9c7e7788c82" xsi:nil="true"/>
    <lcf76f155ced4ddcb4097134ff3c332f xmlns="74f3caa2-3dd0-4fb4-acdc-f9c7e7788c82">
      <Terms xmlns="http://schemas.microsoft.com/office/infopath/2007/PartnerControls"/>
    </lcf76f155ced4ddcb4097134ff3c332f>
    <TaxCatchAll xmlns="7e559c0e-11b4-455a-8349-04fff548c8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CFAC5763905E42BACA5D867E50A066" ma:contentTypeVersion="23" ma:contentTypeDescription="新しいドキュメントを作成します。" ma:contentTypeScope="" ma:versionID="8a05b19babd5a0461697107f030ff709">
  <xsd:schema xmlns:xsd="http://www.w3.org/2001/XMLSchema" xmlns:xs="http://www.w3.org/2001/XMLSchema" xmlns:p="http://schemas.microsoft.com/office/2006/metadata/properties" xmlns:ns2="74f3caa2-3dd0-4fb4-acdc-f9c7e7788c82" xmlns:ns3="7e559c0e-11b4-455a-8349-04fff548c85b" targetNamespace="http://schemas.microsoft.com/office/2006/metadata/properties" ma:root="true" ma:fieldsID="b2f2c9d7be3f3a579d914f34a8f9cd95" ns2:_="" ns3:_="">
    <xsd:import namespace="74f3caa2-3dd0-4fb4-acdc-f9c7e7788c82"/>
    <xsd:import namespace="7e559c0e-11b4-455a-8349-04fff548c8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x8cea__x554f__xff11_" minOccurs="0"/>
                <xsd:element ref="ns2:_x8cea__x554f__xff12_" minOccurs="0"/>
                <xsd:element ref="ns2:_x8cea__x554f__xff18_" minOccurs="0"/>
                <xsd:element ref="ns2:_x8cea__x554f_10"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3caa2-3dd0-4fb4-acdc-f9c7e7788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x8cea__x554f__xff11_" ma:index="21" nillable="true" ma:displayName="質問１" ma:format="Dropdown" ma:internalName="_x8cea__x554f__xff11_">
      <xsd:simpleType>
        <xsd:restriction base="dms:Text">
          <xsd:maxLength value="255"/>
        </xsd:restriction>
      </xsd:simpleType>
    </xsd:element>
    <xsd:element name="_x8cea__x554f__xff12_" ma:index="22" nillable="true" ma:displayName="質問２" ma:format="Dropdown" ma:internalName="_x8cea__x554f__xff12_">
      <xsd:simpleType>
        <xsd:restriction base="dms:Text">
          <xsd:maxLength value="255"/>
        </xsd:restriction>
      </xsd:simpleType>
    </xsd:element>
    <xsd:element name="_x8cea__x554f__xff18_" ma:index="23" nillable="true" ma:displayName="質問８" ma:format="Dropdown" ma:internalName="_x8cea__x554f__xff18_">
      <xsd:simpleType>
        <xsd:restriction base="dms:Text">
          <xsd:maxLength value="255"/>
        </xsd:restriction>
      </xsd:simpleType>
    </xsd:element>
    <xsd:element name="_x8cea__x554f_10" ma:index="24" nillable="true" ma:displayName="質問10" ma:format="Dropdown" ma:internalName="_x8cea__x554f_10">
      <xsd:simpleType>
        <xsd:restriction base="dms:Text">
          <xsd:maxLength value="255"/>
        </xsd:restrictio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c2d19144-6766-449b-8148-f43d67db8a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559c0e-11b4-455a-8349-04fff548c85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7" nillable="true" ma:displayName="Taxonomy Catch All Column" ma:hidden="true" ma:list="{c5315dd3-bb70-4da9-86cb-5629957d8b63}" ma:internalName="TaxCatchAll" ma:showField="CatchAllData" ma:web="7e559c0e-11b4-455a-8349-04fff548c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35EBC-569D-4135-BCA3-FA9754B7EB97}">
  <ds:schemaRefs>
    <ds:schemaRef ds:uri="http://schemas.microsoft.com/sharepoint/v3/contenttype/forms"/>
  </ds:schemaRefs>
</ds:datastoreItem>
</file>

<file path=customXml/itemProps2.xml><?xml version="1.0" encoding="utf-8"?>
<ds:datastoreItem xmlns:ds="http://schemas.openxmlformats.org/officeDocument/2006/customXml" ds:itemID="{7887C7D9-F268-4442-8FF5-7038B4FFC359}">
  <ds:schemaRefs>
    <ds:schemaRef ds:uri="http://purl.org/dc/terms/"/>
    <ds:schemaRef ds:uri="http://schemas.openxmlformats.org/package/2006/metadata/core-properties"/>
    <ds:schemaRef ds:uri="74f3caa2-3dd0-4fb4-acdc-f9c7e7788c8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e559c0e-11b4-455a-8349-04fff548c85b"/>
    <ds:schemaRef ds:uri="http://www.w3.org/XML/1998/namespace"/>
  </ds:schemaRefs>
</ds:datastoreItem>
</file>

<file path=customXml/itemProps3.xml><?xml version="1.0" encoding="utf-8"?>
<ds:datastoreItem xmlns:ds="http://schemas.openxmlformats.org/officeDocument/2006/customXml" ds:itemID="{35207001-075F-4D37-AAD3-7B326F73A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3caa2-3dd0-4fb4-acdc-f9c7e7788c82"/>
    <ds:schemaRef ds:uri="7e559c0e-11b4-455a-8349-04fff548c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2025-06-24T05:08:34Z</dcterms:created>
  <dcterms:modified xsi:type="dcterms:W3CDTF">2025-06-24T05:08:34Z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0x01010009CFAC5763905E42BACA5D867E50A066</vt:lpwstr>
  </property>
  <property fmtid="{D5CDD505-2E9C-101B-9397-08002B2CF9AE}" pid="10" name="MediaServiceImageTags">
    <vt:lpwstr/>
  </property>
</Properties>
</file>