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xr:revisionPtr revIDLastSave="0" documentId="8_{6804FBAC-D75C-40C1-A075-EC3E482B0899}" xr6:coauthVersionLast="47" xr6:coauthVersionMax="47" xr10:uidLastSave="{00000000-0000-0000-0000-000000000000}"/>
  <bookViews>
    <workbookView xWindow="49170" yWindow="-3135" windowWidth="38640" windowHeight="21120" tabRatio="808"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ｱ.燃え殻!$B$2:$AW$34</definedName>
    <definedName name="_xlnm.Print_Area" localSheetId="2">ｲ.汚泥!$B$2:$AW$34</definedName>
    <definedName name="_xlnm.Print_Area" localSheetId="3">ｳ.廃油!$B$2:$AW$34</definedName>
    <definedName name="_xlnm.Print_Area" localSheetId="4">ｴ.廃酸!$B$2:$AW$34</definedName>
    <definedName name="_xlnm.Print_Area" localSheetId="5">ｵ.廃ｱﾙｶﾘ!$B$2:$AW$34</definedName>
    <definedName name="_xlnm.Print_Area" localSheetId="6">ｶ.廃ﾌﾟﾗ類!$A$1:$AX$38</definedName>
    <definedName name="_xlnm.Print_Area" localSheetId="7">ｷ.紙くず!$B$2:$AW$34</definedName>
    <definedName name="_xlnm.Print_Area" localSheetId="8">ｸ.木くず!$B$2:$AW$34</definedName>
    <definedName name="_xlnm.Print_Area" localSheetId="9">ｹ.繊維くず!$B$2:$AW$34</definedName>
    <definedName name="_xlnm.Print_Area" localSheetId="10">ｺ.動植物性残さ!$B$2:$AW$34</definedName>
    <definedName name="_xlnm.Print_Area" localSheetId="11">ｻ.動物系固形不要物!$B$2:$AW$34</definedName>
    <definedName name="_xlnm.Print_Area" localSheetId="12">ｼ.ｺﾞﾑくず!$B$2:$AW$34</definedName>
    <definedName name="_xlnm.Print_Area" localSheetId="13">ｽ.金属くず!$B$2:$AW$34</definedName>
    <definedName name="_xlnm.Print_Area" localSheetId="14">ｾ.ｶﾞﾗｽ･ｺﾝｸﾘ･陶磁器くず!$B$2:$AW$34</definedName>
    <definedName name="_xlnm.Print_Area" localSheetId="15">ｿ.鉱さい!$B$2:$AW$34</definedName>
    <definedName name="_xlnm.Print_Area" localSheetId="16">ﾀ.がれき類!$B$2:$AW$34</definedName>
    <definedName name="_xlnm.Print_Area" localSheetId="17">ﾁ.動物のふん尿!$B$2:$AW$34</definedName>
    <definedName name="_xlnm.Print_Area" localSheetId="18">ﾂ.動物の死体!$B$2:$AW$34</definedName>
    <definedName name="_xlnm.Print_Area" localSheetId="19">ﾃ.ばいじん!$B$2:$AW$34</definedName>
    <definedName name="_xlnm.Print_Area" localSheetId="20">ﾄ.混合廃棄物その他!$B$2:$AW$34</definedName>
    <definedName name="_xlnm.Print_Area" localSheetId="22">印刷用表紙!$C$3:$O$72</definedName>
    <definedName name="_xlnm.Print_Area" localSheetId="23">業種限定!$B$1:$D$14</definedName>
    <definedName name="_xlnm.Print_Area" localSheetId="0">表紙!$C$26:$O$95</definedName>
    <definedName name="_xlnm.Print_Area" localSheetId="21">別紙!$B$3:$AA$55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4" i="98" l="1"/>
  <c r="N43" i="98"/>
  <c r="N42" i="98"/>
  <c r="N41" i="98"/>
  <c r="N40" i="98"/>
  <c r="F37" i="98"/>
  <c r="F36" i="98"/>
  <c r="F35" i="98"/>
  <c r="L33" i="98"/>
  <c r="L32" i="98"/>
  <c r="L31" i="98"/>
  <c r="L30" i="98"/>
  <c r="L29" i="98"/>
  <c r="F29" i="98"/>
  <c r="N26" i="98"/>
  <c r="F26" i="98"/>
  <c r="M25" i="98"/>
  <c r="F24" i="98"/>
  <c r="L19" i="98"/>
  <c r="J17" i="98"/>
  <c r="J16" i="98"/>
  <c r="C13" i="98"/>
  <c r="L11" i="98"/>
  <c r="O5" i="98"/>
  <c r="N5" i="98"/>
  <c r="A5" i="98"/>
  <c r="V62" i="94"/>
  <c r="U62" i="94"/>
  <c r="T62" i="94"/>
  <c r="M62" i="94"/>
  <c r="L62" i="94"/>
  <c r="G62" i="94"/>
  <c r="P61" i="94"/>
  <c r="O61" i="94"/>
  <c r="K61" i="94"/>
  <c r="J61" i="94"/>
  <c r="I61" i="94"/>
  <c r="H61" i="94"/>
  <c r="U60" i="94"/>
  <c r="X59" i="94"/>
  <c r="W59" i="94"/>
  <c r="S59" i="94"/>
  <c r="R59" i="94"/>
  <c r="Q59" i="94"/>
  <c r="I59" i="94"/>
  <c r="H59" i="94"/>
  <c r="G59" i="94"/>
  <c r="Z55" i="94"/>
  <c r="Y55" i="94"/>
  <c r="X55" i="94"/>
  <c r="W55" i="94"/>
  <c r="V55" i="94"/>
  <c r="U55" i="94"/>
  <c r="T55" i="94"/>
  <c r="S55" i="94"/>
  <c r="R55" i="94"/>
  <c r="Q55" i="94"/>
  <c r="P55" i="94"/>
  <c r="O55" i="94"/>
  <c r="N55" i="94"/>
  <c r="M55" i="94"/>
  <c r="L55" i="94"/>
  <c r="K55" i="94"/>
  <c r="J55" i="94"/>
  <c r="I55" i="94"/>
  <c r="H55" i="94"/>
  <c r="G55" i="94"/>
  <c r="Z54" i="94"/>
  <c r="Y54" i="94"/>
  <c r="X54" i="94"/>
  <c r="W54" i="94"/>
  <c r="V54" i="94"/>
  <c r="U54" i="94"/>
  <c r="T54" i="94"/>
  <c r="S54" i="94"/>
  <c r="R54" i="94"/>
  <c r="Q54" i="94"/>
  <c r="P54" i="94"/>
  <c r="O54" i="94"/>
  <c r="N54" i="94"/>
  <c r="M54" i="94"/>
  <c r="L54" i="94"/>
  <c r="K54" i="94"/>
  <c r="J54" i="94"/>
  <c r="I54" i="94"/>
  <c r="H54" i="94"/>
  <c r="G54" i="94"/>
  <c r="L53" i="94"/>
  <c r="AA53" i="94"/>
  <c r="L52" i="94"/>
  <c r="AA52" i="94"/>
  <c r="L51" i="94"/>
  <c r="AA51" i="94"/>
  <c r="L50" i="94"/>
  <c r="AA50" i="94"/>
  <c r="U49" i="94"/>
  <c r="T49" i="94"/>
  <c r="R49" i="94"/>
  <c r="N49" i="94"/>
  <c r="M49" i="94"/>
  <c r="L49" i="94"/>
  <c r="K49" i="94"/>
  <c r="Z48" i="94"/>
  <c r="Y48" i="94"/>
  <c r="X48" i="94"/>
  <c r="W48" i="94"/>
  <c r="V48" i="94"/>
  <c r="U48" i="94"/>
  <c r="T48" i="94"/>
  <c r="S48" i="94"/>
  <c r="R48" i="94"/>
  <c r="Q48" i="94"/>
  <c r="P48" i="94"/>
  <c r="O48" i="94"/>
  <c r="N48" i="94"/>
  <c r="M48" i="94"/>
  <c r="L48" i="94"/>
  <c r="K48" i="94"/>
  <c r="J48" i="94"/>
  <c r="I48" i="94"/>
  <c r="H48" i="94"/>
  <c r="G48" i="94"/>
  <c r="Z46" i="94"/>
  <c r="Y46" i="94"/>
  <c r="X46" i="94"/>
  <c r="W46" i="94"/>
  <c r="V46" i="94"/>
  <c r="U46" i="94"/>
  <c r="T46" i="94"/>
  <c r="S46" i="94"/>
  <c r="R46" i="94"/>
  <c r="Q46" i="94"/>
  <c r="P46" i="94"/>
  <c r="O46" i="94"/>
  <c r="N46" i="94"/>
  <c r="M46" i="94"/>
  <c r="L46" i="94"/>
  <c r="K46" i="94"/>
  <c r="J46" i="94"/>
  <c r="AA46" i="94"/>
  <c r="I46" i="94"/>
  <c r="H46" i="94"/>
  <c r="G46" i="94"/>
  <c r="Z45" i="94"/>
  <c r="Y45" i="94"/>
  <c r="X45" i="94"/>
  <c r="X42" i="94"/>
  <c r="X41" i="94"/>
  <c r="W45" i="94"/>
  <c r="W42" i="94"/>
  <c r="W41" i="94"/>
  <c r="V45" i="94"/>
  <c r="V42" i="94"/>
  <c r="V41" i="94"/>
  <c r="U45" i="94"/>
  <c r="T45" i="94"/>
  <c r="S45" i="94"/>
  <c r="R45" i="94"/>
  <c r="Q45" i="94"/>
  <c r="P45" i="94"/>
  <c r="O45" i="94"/>
  <c r="N45" i="94"/>
  <c r="M45" i="94"/>
  <c r="L45" i="94"/>
  <c r="K45" i="94"/>
  <c r="J45" i="94"/>
  <c r="I45" i="94"/>
  <c r="H45" i="94"/>
  <c r="H42" i="94"/>
  <c r="H41" i="94"/>
  <c r="G45" i="94"/>
  <c r="G42" i="94"/>
  <c r="Z44" i="94"/>
  <c r="Y44" i="94"/>
  <c r="X44" i="94"/>
  <c r="W44" i="94"/>
  <c r="V44" i="94"/>
  <c r="U44" i="94"/>
  <c r="T44" i="94"/>
  <c r="T42" i="94"/>
  <c r="T41" i="94"/>
  <c r="T19" i="94"/>
  <c r="S44" i="94"/>
  <c r="R44" i="94"/>
  <c r="Q44" i="94"/>
  <c r="P44" i="94"/>
  <c r="O44" i="94"/>
  <c r="N44" i="94"/>
  <c r="M44" i="94"/>
  <c r="L44" i="94"/>
  <c r="K44" i="94"/>
  <c r="AA44" i="94"/>
  <c r="J44" i="94"/>
  <c r="I44" i="94"/>
  <c r="H44" i="94"/>
  <c r="G44" i="94"/>
  <c r="Z43" i="94"/>
  <c r="Z42" i="94"/>
  <c r="Z41" i="94"/>
  <c r="Z19" i="94"/>
  <c r="Y43" i="94"/>
  <c r="Y42" i="94"/>
  <c r="Y41" i="94"/>
  <c r="Y19" i="94"/>
  <c r="X43" i="94"/>
  <c r="W43" i="94"/>
  <c r="V43" i="94"/>
  <c r="U43" i="94"/>
  <c r="T43" i="94"/>
  <c r="S43" i="94"/>
  <c r="S42" i="94"/>
  <c r="S41" i="94"/>
  <c r="S19" i="94"/>
  <c r="R43" i="94"/>
  <c r="R42" i="94"/>
  <c r="R41" i="94"/>
  <c r="Q43" i="94"/>
  <c r="Q42" i="94"/>
  <c r="P43" i="94"/>
  <c r="O43" i="94"/>
  <c r="N43" i="94"/>
  <c r="M43" i="94"/>
  <c r="M42" i="94"/>
  <c r="M41" i="94"/>
  <c r="M19" i="94"/>
  <c r="M11" i="94"/>
  <c r="L43" i="94"/>
  <c r="L42" i="94"/>
  <c r="L41" i="94"/>
  <c r="K43" i="94"/>
  <c r="K42" i="94"/>
  <c r="K41" i="94"/>
  <c r="K19" i="94"/>
  <c r="K16" i="94"/>
  <c r="J43" i="94"/>
  <c r="J42" i="94"/>
  <c r="J41" i="94"/>
  <c r="J19" i="94"/>
  <c r="I43" i="94"/>
  <c r="H43" i="94"/>
  <c r="G43" i="94"/>
  <c r="U42" i="94"/>
  <c r="U41" i="94"/>
  <c r="O42" i="94"/>
  <c r="O41" i="94"/>
  <c r="O19" i="94"/>
  <c r="N42" i="94"/>
  <c r="N41" i="94"/>
  <c r="N19" i="94"/>
  <c r="Z40" i="94"/>
  <c r="Y40" i="94"/>
  <c r="X40" i="94"/>
  <c r="W40" i="94"/>
  <c r="V40" i="94"/>
  <c r="U40" i="94"/>
  <c r="T40" i="94"/>
  <c r="S40" i="94"/>
  <c r="R40" i="94"/>
  <c r="Q40" i="94"/>
  <c r="P40" i="94"/>
  <c r="O40" i="94"/>
  <c r="N40" i="94"/>
  <c r="M40" i="94"/>
  <c r="L40" i="94"/>
  <c r="K40" i="94"/>
  <c r="J40" i="94"/>
  <c r="I40" i="94"/>
  <c r="H40" i="94"/>
  <c r="H35" i="94"/>
  <c r="G40" i="94"/>
  <c r="Z39" i="94"/>
  <c r="Y39" i="94"/>
  <c r="X39" i="94"/>
  <c r="W39" i="94"/>
  <c r="V39" i="94"/>
  <c r="V36" i="94"/>
  <c r="V35" i="94"/>
  <c r="U39" i="94"/>
  <c r="U36" i="94"/>
  <c r="U35" i="94"/>
  <c r="U26" i="94"/>
  <c r="U27" i="94"/>
  <c r="T39" i="94"/>
  <c r="S39" i="94"/>
  <c r="R39" i="94"/>
  <c r="Q39" i="94"/>
  <c r="P39" i="94"/>
  <c r="O39" i="94"/>
  <c r="N39" i="94"/>
  <c r="M39" i="94"/>
  <c r="L39" i="94"/>
  <c r="K39" i="94"/>
  <c r="J39" i="94"/>
  <c r="I39" i="94"/>
  <c r="H39" i="94"/>
  <c r="G39" i="94"/>
  <c r="Z38" i="94"/>
  <c r="Y38" i="94"/>
  <c r="X38" i="94"/>
  <c r="W38" i="94"/>
  <c r="V38" i="94"/>
  <c r="U38" i="94"/>
  <c r="T38" i="94"/>
  <c r="S38" i="94"/>
  <c r="R38" i="94"/>
  <c r="R36" i="94"/>
  <c r="Q38" i="94"/>
  <c r="P38" i="94"/>
  <c r="O38" i="94"/>
  <c r="N38" i="94"/>
  <c r="M38" i="94"/>
  <c r="L38" i="94"/>
  <c r="K38" i="94"/>
  <c r="J38" i="94"/>
  <c r="I38" i="94"/>
  <c r="AA38" i="94"/>
  <c r="H38" i="94"/>
  <c r="G38" i="94"/>
  <c r="Z37" i="94"/>
  <c r="Z36" i="94"/>
  <c r="Z35" i="94"/>
  <c r="Z26" i="94"/>
  <c r="Y37" i="94"/>
  <c r="X37" i="94"/>
  <c r="X36" i="94"/>
  <c r="W37" i="94"/>
  <c r="W36" i="94"/>
  <c r="W35" i="94"/>
  <c r="V37" i="94"/>
  <c r="U37" i="94"/>
  <c r="T37" i="94"/>
  <c r="S37" i="94"/>
  <c r="R37" i="94"/>
  <c r="Q37" i="94"/>
  <c r="Q36" i="94"/>
  <c r="P37" i="94"/>
  <c r="P36" i="94"/>
  <c r="P35" i="94"/>
  <c r="O37" i="94"/>
  <c r="O36" i="94"/>
  <c r="N37" i="94"/>
  <c r="N36" i="94"/>
  <c r="N35" i="94"/>
  <c r="M37" i="94"/>
  <c r="L37" i="94"/>
  <c r="K37" i="94"/>
  <c r="K36" i="94"/>
  <c r="K35" i="94"/>
  <c r="J37" i="94"/>
  <c r="J36" i="94"/>
  <c r="J35" i="94"/>
  <c r="J26" i="94"/>
  <c r="I37" i="94"/>
  <c r="H37" i="94"/>
  <c r="H36" i="94"/>
  <c r="G37" i="94"/>
  <c r="S36" i="94"/>
  <c r="S35" i="94"/>
  <c r="S26" i="94"/>
  <c r="M36" i="94"/>
  <c r="M35" i="94"/>
  <c r="L36" i="94"/>
  <c r="L35" i="94"/>
  <c r="X35" i="94"/>
  <c r="R35" i="94"/>
  <c r="Q35" i="94"/>
  <c r="Z34" i="94"/>
  <c r="Y34" i="94"/>
  <c r="X34" i="94"/>
  <c r="W34" i="94"/>
  <c r="W26" i="94"/>
  <c r="W27" i="94"/>
  <c r="V34" i="94"/>
  <c r="V26" i="94"/>
  <c r="V27" i="94"/>
  <c r="U34" i="94"/>
  <c r="T34" i="94"/>
  <c r="S34" i="94"/>
  <c r="R34" i="94"/>
  <c r="Q34" i="94"/>
  <c r="P34" i="94"/>
  <c r="O34" i="94"/>
  <c r="N34" i="94"/>
  <c r="M34" i="94"/>
  <c r="L34" i="94"/>
  <c r="K34" i="94"/>
  <c r="J34" i="94"/>
  <c r="I34" i="94"/>
  <c r="H34" i="94"/>
  <c r="G34" i="94"/>
  <c r="Z33" i="94"/>
  <c r="Y33" i="94"/>
  <c r="X33" i="94"/>
  <c r="W33" i="94"/>
  <c r="V33" i="94"/>
  <c r="U33" i="94"/>
  <c r="T33" i="94"/>
  <c r="S33" i="94"/>
  <c r="R33" i="94"/>
  <c r="R26" i="94"/>
  <c r="Q33" i="94"/>
  <c r="P33" i="94"/>
  <c r="O33" i="94"/>
  <c r="N33" i="94"/>
  <c r="M33" i="94"/>
  <c r="L33" i="94"/>
  <c r="K33" i="94"/>
  <c r="K26" i="94"/>
  <c r="J33" i="94"/>
  <c r="I33" i="94"/>
  <c r="H33" i="94"/>
  <c r="G33" i="94"/>
  <c r="L32" i="94"/>
  <c r="AA32" i="94"/>
  <c r="L31" i="94"/>
  <c r="AA31" i="94"/>
  <c r="L30" i="94"/>
  <c r="AA30" i="94"/>
  <c r="L29" i="94"/>
  <c r="AA29" i="94"/>
  <c r="Z28" i="94"/>
  <c r="Y28" i="94"/>
  <c r="X28" i="94"/>
  <c r="W28" i="94"/>
  <c r="V28" i="94"/>
  <c r="U28" i="94"/>
  <c r="T28" i="94"/>
  <c r="S28" i="94"/>
  <c r="R28" i="94"/>
  <c r="Q28" i="94"/>
  <c r="P28" i="94"/>
  <c r="O28" i="94"/>
  <c r="N28" i="94"/>
  <c r="N26" i="94"/>
  <c r="N27" i="94"/>
  <c r="M28" i="94"/>
  <c r="L28" i="94"/>
  <c r="K28" i="94"/>
  <c r="J28" i="94"/>
  <c r="I28" i="94"/>
  <c r="H28" i="94"/>
  <c r="G28" i="94"/>
  <c r="Z25" i="94"/>
  <c r="Y25" i="94"/>
  <c r="X25" i="94"/>
  <c r="W25" i="94"/>
  <c r="V25" i="94"/>
  <c r="U25" i="94"/>
  <c r="T25" i="94"/>
  <c r="S25" i="94"/>
  <c r="R25" i="94"/>
  <c r="Q25" i="94"/>
  <c r="P25" i="94"/>
  <c r="O25" i="94"/>
  <c r="N25" i="94"/>
  <c r="M25" i="94"/>
  <c r="L25" i="94"/>
  <c r="K25" i="94"/>
  <c r="J25" i="94"/>
  <c r="I25" i="94"/>
  <c r="H25" i="94"/>
  <c r="G25" i="94"/>
  <c r="AA25" i="94"/>
  <c r="Z24" i="94"/>
  <c r="Y24" i="94"/>
  <c r="X24" i="94"/>
  <c r="W24" i="94"/>
  <c r="V24" i="94"/>
  <c r="U24" i="94"/>
  <c r="T24" i="94"/>
  <c r="S24" i="94"/>
  <c r="R24" i="94"/>
  <c r="Q24" i="94"/>
  <c r="P24" i="94"/>
  <c r="O24" i="94"/>
  <c r="N24" i="94"/>
  <c r="M24" i="94"/>
  <c r="L24" i="94"/>
  <c r="K24" i="94"/>
  <c r="J24" i="94"/>
  <c r="I24" i="94"/>
  <c r="H24" i="94"/>
  <c r="G24" i="94"/>
  <c r="Z23" i="94"/>
  <c r="Z27" i="94"/>
  <c r="Y23" i="94"/>
  <c r="X23" i="94"/>
  <c r="W23" i="94"/>
  <c r="V23" i="94"/>
  <c r="U23" i="94"/>
  <c r="T23" i="94"/>
  <c r="S23" i="94"/>
  <c r="R23" i="94"/>
  <c r="Q23" i="94"/>
  <c r="P23" i="94"/>
  <c r="O23" i="94"/>
  <c r="N23" i="94"/>
  <c r="M23" i="94"/>
  <c r="L23" i="94"/>
  <c r="K23" i="94"/>
  <c r="J23" i="94"/>
  <c r="J27" i="94"/>
  <c r="I23" i="94"/>
  <c r="H23" i="94"/>
  <c r="G23" i="94"/>
  <c r="Z22" i="94"/>
  <c r="Y22" i="94"/>
  <c r="X22" i="94"/>
  <c r="W22" i="94"/>
  <c r="V22" i="94"/>
  <c r="U22" i="94"/>
  <c r="T22" i="94"/>
  <c r="S22" i="94"/>
  <c r="R22" i="94"/>
  <c r="Q22" i="94"/>
  <c r="P22" i="94"/>
  <c r="O22" i="94"/>
  <c r="N22" i="94"/>
  <c r="M22" i="94"/>
  <c r="L22" i="94"/>
  <c r="K22" i="94"/>
  <c r="J22" i="94"/>
  <c r="I22" i="94"/>
  <c r="H22" i="94"/>
  <c r="G22" i="94"/>
  <c r="Z21" i="94"/>
  <c r="Y21" i="94"/>
  <c r="X21" i="94"/>
  <c r="W21" i="94"/>
  <c r="V21" i="94"/>
  <c r="U21" i="94"/>
  <c r="T21" i="94"/>
  <c r="S21" i="94"/>
  <c r="R21" i="94"/>
  <c r="AA21" i="94"/>
  <c r="Q21" i="94"/>
  <c r="P21" i="94"/>
  <c r="O21" i="94"/>
  <c r="N21" i="94"/>
  <c r="M21" i="94"/>
  <c r="L21" i="94"/>
  <c r="K21" i="94"/>
  <c r="J21" i="94"/>
  <c r="I21" i="94"/>
  <c r="H21" i="94"/>
  <c r="G21" i="94"/>
  <c r="Z20" i="94"/>
  <c r="Y20" i="94"/>
  <c r="X20" i="94"/>
  <c r="W20" i="94"/>
  <c r="V20" i="94"/>
  <c r="U20" i="94"/>
  <c r="T20" i="94"/>
  <c r="S20" i="94"/>
  <c r="R20" i="94"/>
  <c r="Q20" i="94"/>
  <c r="P20" i="94"/>
  <c r="O20" i="94"/>
  <c r="N20" i="94"/>
  <c r="M20" i="94"/>
  <c r="L20" i="94"/>
  <c r="K20" i="94"/>
  <c r="J20" i="94"/>
  <c r="I20" i="94"/>
  <c r="H20" i="94"/>
  <c r="G20" i="94"/>
  <c r="AA20" i="94"/>
  <c r="V19" i="94"/>
  <c r="U19" i="94"/>
  <c r="L19" i="94"/>
  <c r="V17" i="94"/>
  <c r="O17" i="94"/>
  <c r="Z16" i="94"/>
  <c r="V16" i="94"/>
  <c r="T16" i="94"/>
  <c r="S16" i="94"/>
  <c r="N16" i="94"/>
  <c r="M16" i="94"/>
  <c r="L16" i="94"/>
  <c r="H16" i="94"/>
  <c r="Z15" i="94"/>
  <c r="Y15" i="94"/>
  <c r="V15" i="94"/>
  <c r="T15" i="94"/>
  <c r="S15" i="94"/>
  <c r="N15" i="94"/>
  <c r="M15" i="94"/>
  <c r="L15" i="94"/>
  <c r="Z14" i="94"/>
  <c r="V14" i="94"/>
  <c r="T14" i="94"/>
  <c r="S14" i="94"/>
  <c r="N14" i="94"/>
  <c r="M14" i="94"/>
  <c r="L14" i="94"/>
  <c r="H14" i="94"/>
  <c r="U11" i="94"/>
  <c r="Y10" i="94"/>
  <c r="Z9" i="94"/>
  <c r="Y9" i="94"/>
  <c r="Y63" i="94"/>
  <c r="V9" i="94"/>
  <c r="V63" i="94"/>
  <c r="T9" i="94"/>
  <c r="S9" i="94"/>
  <c r="N9" i="94"/>
  <c r="M9" i="94"/>
  <c r="L9" i="94"/>
  <c r="H9" i="94"/>
  <c r="P6" i="94"/>
  <c r="AA5" i="94"/>
  <c r="Z5" i="94"/>
  <c r="C37" i="92"/>
  <c r="C36" i="92"/>
  <c r="C35" i="92"/>
  <c r="C34" i="92"/>
  <c r="H33" i="92"/>
  <c r="AS32" i="92"/>
  <c r="Z62" i="94"/>
  <c r="H32" i="92"/>
  <c r="R30" i="92"/>
  <c r="P27" i="92"/>
  <c r="F12" i="92"/>
  <c r="H24" i="92"/>
  <c r="H30" i="92"/>
  <c r="AS28" i="92"/>
  <c r="Z61" i="94"/>
  <c r="H28" i="92"/>
  <c r="H26" i="92"/>
  <c r="H25" i="92"/>
  <c r="AS24" i="92"/>
  <c r="Z49" i="94"/>
  <c r="P22" i="92"/>
  <c r="Z59" i="94"/>
  <c r="AO18" i="92"/>
  <c r="AH18" i="92"/>
  <c r="AL27" i="92"/>
  <c r="H29" i="92"/>
  <c r="Y18" i="92"/>
  <c r="Y21" i="92"/>
  <c r="H27" i="92"/>
  <c r="P16" i="92"/>
  <c r="Z58" i="94"/>
  <c r="AF5" i="92"/>
  <c r="AU4" i="92"/>
  <c r="AS4" i="92"/>
  <c r="C37" i="83"/>
  <c r="C36" i="83"/>
  <c r="C35" i="83"/>
  <c r="C34" i="83"/>
  <c r="H33" i="83"/>
  <c r="AS32" i="83"/>
  <c r="Y62" i="94"/>
  <c r="H32" i="83"/>
  <c r="AL31" i="83"/>
  <c r="Y60" i="94"/>
  <c r="R30" i="83"/>
  <c r="P27" i="83"/>
  <c r="F12" i="83"/>
  <c r="H24" i="83"/>
  <c r="H30" i="83"/>
  <c r="AS28" i="83"/>
  <c r="Y61" i="94"/>
  <c r="H28" i="83"/>
  <c r="H26" i="83"/>
  <c r="H25" i="83"/>
  <c r="AS24" i="83"/>
  <c r="Y49" i="94"/>
  <c r="P22" i="83"/>
  <c r="Y59" i="94"/>
  <c r="AO18" i="83"/>
  <c r="AH18" i="83"/>
  <c r="AF5" i="83"/>
  <c r="AU4" i="83"/>
  <c r="AS4" i="83"/>
  <c r="C37" i="91"/>
  <c r="C36" i="91"/>
  <c r="C35" i="91"/>
  <c r="C34" i="91"/>
  <c r="H33" i="91"/>
  <c r="AS32" i="91"/>
  <c r="X62" i="94"/>
  <c r="H32" i="91"/>
  <c r="AL31" i="91"/>
  <c r="X60" i="94"/>
  <c r="H31" i="91"/>
  <c r="R30" i="91"/>
  <c r="P27" i="91"/>
  <c r="F12" i="91"/>
  <c r="H24" i="91"/>
  <c r="H30" i="91"/>
  <c r="AS28" i="91"/>
  <c r="X61" i="94"/>
  <c r="H28" i="91"/>
  <c r="H26" i="91"/>
  <c r="H25" i="91"/>
  <c r="AS24" i="91"/>
  <c r="X49" i="94"/>
  <c r="P22" i="91"/>
  <c r="AO18" i="91"/>
  <c r="AH18" i="91"/>
  <c r="Y18" i="91"/>
  <c r="P16" i="91"/>
  <c r="X58" i="94"/>
  <c r="AF5" i="91"/>
  <c r="AU4" i="91"/>
  <c r="AS4" i="91"/>
  <c r="C37" i="90"/>
  <c r="C36" i="90"/>
  <c r="C35" i="90"/>
  <c r="C34" i="90"/>
  <c r="H33" i="90"/>
  <c r="AS32" i="90"/>
  <c r="W62" i="94"/>
  <c r="H32" i="90"/>
  <c r="AL31" i="90"/>
  <c r="W60" i="94"/>
  <c r="H31" i="90"/>
  <c r="R30" i="90"/>
  <c r="H30" i="90"/>
  <c r="AS28" i="90"/>
  <c r="W61" i="94"/>
  <c r="H28" i="90"/>
  <c r="P27" i="90"/>
  <c r="F12" i="90"/>
  <c r="H24" i="90"/>
  <c r="H26" i="90"/>
  <c r="H25" i="90"/>
  <c r="AS24" i="90"/>
  <c r="W49" i="94"/>
  <c r="P22" i="90"/>
  <c r="AO18" i="90"/>
  <c r="AH18" i="90"/>
  <c r="Y18" i="90"/>
  <c r="AF5" i="90"/>
  <c r="AU4" i="90"/>
  <c r="AS4" i="90"/>
  <c r="C37" i="80"/>
  <c r="C36" i="80"/>
  <c r="C35" i="80"/>
  <c r="C34" i="80"/>
  <c r="H33" i="80"/>
  <c r="AS32" i="80"/>
  <c r="H32" i="80"/>
  <c r="H31" i="80"/>
  <c r="R30" i="80"/>
  <c r="P27" i="80"/>
  <c r="H30" i="80"/>
  <c r="AS28" i="80"/>
  <c r="V61" i="94"/>
  <c r="H28" i="80"/>
  <c r="H26" i="80"/>
  <c r="H25" i="80"/>
  <c r="AS24" i="80"/>
  <c r="V49" i="94"/>
  <c r="P22" i="80"/>
  <c r="V59" i="94"/>
  <c r="AO18" i="80"/>
  <c r="AH18" i="80"/>
  <c r="Y18" i="80"/>
  <c r="AF5" i="80"/>
  <c r="AU4" i="80"/>
  <c r="AS4" i="80"/>
  <c r="C37" i="82"/>
  <c r="C36" i="82"/>
  <c r="C35" i="82"/>
  <c r="C34" i="82"/>
  <c r="H33" i="82"/>
  <c r="AS32" i="82"/>
  <c r="H32" i="82"/>
  <c r="AL31" i="82"/>
  <c r="H31" i="82"/>
  <c r="R30" i="82"/>
  <c r="P27" i="82"/>
  <c r="F12" i="82"/>
  <c r="H24" i="82"/>
  <c r="H30" i="82"/>
  <c r="AS28" i="82"/>
  <c r="U61" i="94"/>
  <c r="H28" i="82"/>
  <c r="H27" i="82"/>
  <c r="H26" i="82"/>
  <c r="H25" i="82"/>
  <c r="AS24" i="82"/>
  <c r="P22" i="82"/>
  <c r="U59" i="94"/>
  <c r="AO18" i="82"/>
  <c r="AH18" i="82"/>
  <c r="Y18" i="82"/>
  <c r="Y21" i="82"/>
  <c r="AF5" i="82"/>
  <c r="AU4" i="82"/>
  <c r="AS4" i="82"/>
  <c r="C37" i="84"/>
  <c r="C36" i="84"/>
  <c r="C35" i="84"/>
  <c r="C34" i="84"/>
  <c r="H33" i="84"/>
  <c r="AS32" i="84"/>
  <c r="H32" i="84"/>
  <c r="H31" i="84"/>
  <c r="R30" i="84"/>
  <c r="P27" i="84"/>
  <c r="H30" i="84"/>
  <c r="AS28" i="84"/>
  <c r="T61" i="94"/>
  <c r="H28" i="84"/>
  <c r="H26" i="84"/>
  <c r="H25" i="84"/>
  <c r="AS24" i="84"/>
  <c r="P22" i="84"/>
  <c r="T59" i="94"/>
  <c r="AO18" i="84"/>
  <c r="AH18" i="84"/>
  <c r="AL27" i="84"/>
  <c r="Y18" i="84"/>
  <c r="Y21" i="84"/>
  <c r="H27" i="84"/>
  <c r="P16" i="84"/>
  <c r="T58" i="94"/>
  <c r="F12" i="84"/>
  <c r="H24" i="84"/>
  <c r="AF5" i="84"/>
  <c r="AU4" i="84"/>
  <c r="AS4" i="84"/>
  <c r="C37" i="81"/>
  <c r="C36" i="81"/>
  <c r="C35" i="81"/>
  <c r="C34" i="81"/>
  <c r="H33" i="81"/>
  <c r="AS32" i="81"/>
  <c r="S62" i="94"/>
  <c r="H32" i="81"/>
  <c r="R30" i="81"/>
  <c r="P27" i="81"/>
  <c r="AL27" i="81"/>
  <c r="H29" i="81"/>
  <c r="H30" i="81"/>
  <c r="AS28" i="81"/>
  <c r="S61" i="94"/>
  <c r="H28" i="81"/>
  <c r="H26" i="81"/>
  <c r="H25" i="81"/>
  <c r="AS24" i="81"/>
  <c r="P22" i="81"/>
  <c r="AO18" i="81"/>
  <c r="AH18" i="81"/>
  <c r="Y18" i="81"/>
  <c r="Y21" i="81"/>
  <c r="H27" i="81"/>
  <c r="P16" i="81"/>
  <c r="S58" i="94"/>
  <c r="AF5" i="81"/>
  <c r="AU4" i="81"/>
  <c r="AS4" i="81"/>
  <c r="C37" i="79"/>
  <c r="C36" i="79"/>
  <c r="C35" i="79"/>
  <c r="C34" i="79"/>
  <c r="H33" i="79"/>
  <c r="AS32" i="79"/>
  <c r="R62" i="94"/>
  <c r="H32" i="79"/>
  <c r="AL31" i="79"/>
  <c r="R60" i="94"/>
  <c r="R30" i="79"/>
  <c r="H30" i="79"/>
  <c r="AS28" i="79"/>
  <c r="R61" i="94"/>
  <c r="H28" i="79"/>
  <c r="P27" i="79"/>
  <c r="H26" i="79"/>
  <c r="H25" i="79"/>
  <c r="AS24" i="79"/>
  <c r="H31" i="79"/>
  <c r="H24" i="79"/>
  <c r="P22" i="79"/>
  <c r="AO18" i="79"/>
  <c r="AH18" i="79"/>
  <c r="F12" i="79"/>
  <c r="AF5" i="79"/>
  <c r="AU4" i="79"/>
  <c r="AS4" i="79"/>
  <c r="C37" i="89"/>
  <c r="C36" i="89"/>
  <c r="C35" i="89"/>
  <c r="C34" i="89"/>
  <c r="H33" i="89"/>
  <c r="AS32" i="89"/>
  <c r="Q62" i="94"/>
  <c r="H32" i="89"/>
  <c r="AL31" i="89"/>
  <c r="Q60" i="94"/>
  <c r="R30" i="89"/>
  <c r="H30" i="89"/>
  <c r="AS28" i="89"/>
  <c r="Q61" i="94"/>
  <c r="H28" i="89"/>
  <c r="AL27" i="89"/>
  <c r="P27" i="89"/>
  <c r="H26" i="89"/>
  <c r="H25" i="89"/>
  <c r="AS24" i="89"/>
  <c r="H24" i="89"/>
  <c r="P22" i="89"/>
  <c r="AO18" i="89"/>
  <c r="AH18" i="89"/>
  <c r="Y18" i="89"/>
  <c r="F12" i="89"/>
  <c r="AF5" i="89"/>
  <c r="AU4" i="89"/>
  <c r="AS4" i="89"/>
  <c r="C37" i="88"/>
  <c r="C36" i="88"/>
  <c r="C35" i="88"/>
  <c r="C34" i="88"/>
  <c r="H33" i="88"/>
  <c r="AS32" i="88"/>
  <c r="P62" i="94"/>
  <c r="H32" i="88"/>
  <c r="AL31" i="88"/>
  <c r="P60" i="94"/>
  <c r="R30" i="88"/>
  <c r="H30" i="88"/>
  <c r="AS28" i="88"/>
  <c r="H28" i="88"/>
  <c r="P27" i="88"/>
  <c r="F12" i="88"/>
  <c r="H26" i="88"/>
  <c r="H25" i="88"/>
  <c r="AS24" i="88"/>
  <c r="H31" i="88"/>
  <c r="H24" i="88"/>
  <c r="P22" i="88"/>
  <c r="P59" i="94"/>
  <c r="Y21" i="88"/>
  <c r="H27" i="88"/>
  <c r="AO18" i="88"/>
  <c r="AH18" i="88"/>
  <c r="Y18" i="88"/>
  <c r="P16" i="88"/>
  <c r="P58" i="94"/>
  <c r="AF5" i="88"/>
  <c r="AU4" i="88"/>
  <c r="AS4" i="88"/>
  <c r="C37" i="87"/>
  <c r="C36" i="87"/>
  <c r="C35" i="87"/>
  <c r="C34" i="87"/>
  <c r="H33" i="87"/>
  <c r="AS32" i="87"/>
  <c r="O62" i="94"/>
  <c r="H32" i="87"/>
  <c r="AL31" i="87"/>
  <c r="O60" i="94"/>
  <c r="R30" i="87"/>
  <c r="H30" i="87"/>
  <c r="AS28" i="87"/>
  <c r="H28" i="87"/>
  <c r="P27" i="87"/>
  <c r="F12" i="87"/>
  <c r="H24" i="87"/>
  <c r="H26" i="87"/>
  <c r="H25" i="87"/>
  <c r="AS24" i="87"/>
  <c r="H31" i="87"/>
  <c r="P22" i="87"/>
  <c r="O59" i="94"/>
  <c r="AO18" i="87"/>
  <c r="AH18" i="87"/>
  <c r="AF5" i="87"/>
  <c r="AU4" i="87"/>
  <c r="AS4" i="87"/>
  <c r="C37" i="86"/>
  <c r="C36" i="86"/>
  <c r="C35" i="86"/>
  <c r="C34" i="86"/>
  <c r="H33" i="86"/>
  <c r="AS32" i="86"/>
  <c r="N62" i="94"/>
  <c r="H32" i="86"/>
  <c r="H31" i="86"/>
  <c r="R30" i="86"/>
  <c r="H30" i="86"/>
  <c r="AS28" i="86"/>
  <c r="N61" i="94"/>
  <c r="H28" i="86"/>
  <c r="P27" i="86"/>
  <c r="F12" i="86"/>
  <c r="H24" i="86"/>
  <c r="H26" i="86"/>
  <c r="H25" i="86"/>
  <c r="AS24" i="86"/>
  <c r="P22" i="86"/>
  <c r="N59" i="94"/>
  <c r="AO18" i="86"/>
  <c r="AH18" i="86"/>
  <c r="AF5" i="86"/>
  <c r="AU4" i="86"/>
  <c r="AS4" i="86"/>
  <c r="C37" i="85"/>
  <c r="C36" i="85"/>
  <c r="C35" i="85"/>
  <c r="C34" i="85"/>
  <c r="H33" i="85"/>
  <c r="AS32" i="85"/>
  <c r="H32" i="85"/>
  <c r="H31" i="85"/>
  <c r="R30" i="85"/>
  <c r="P27" i="85"/>
  <c r="F12" i="85"/>
  <c r="H24" i="85"/>
  <c r="H30" i="85"/>
  <c r="AS28" i="85"/>
  <c r="M61" i="94"/>
  <c r="H28" i="85"/>
  <c r="H26" i="85"/>
  <c r="H25" i="85"/>
  <c r="AS24" i="85"/>
  <c r="P22" i="85"/>
  <c r="M59" i="94"/>
  <c r="AO18" i="85"/>
  <c r="AH18" i="85"/>
  <c r="Y18" i="85"/>
  <c r="AF5" i="85"/>
  <c r="AU4" i="85"/>
  <c r="AS4" i="85"/>
  <c r="C42" i="78"/>
  <c r="C41" i="78"/>
  <c r="C40" i="78"/>
  <c r="C39" i="78"/>
  <c r="H33" i="78"/>
  <c r="AS32" i="78"/>
  <c r="H32" i="78"/>
  <c r="H31" i="78"/>
  <c r="R30" i="78"/>
  <c r="H30" i="78"/>
  <c r="AS28" i="78"/>
  <c r="L61" i="94"/>
  <c r="H28" i="78"/>
  <c r="P27" i="78"/>
  <c r="F12" i="78"/>
  <c r="H26" i="78"/>
  <c r="H25" i="78"/>
  <c r="AS24" i="78"/>
  <c r="AS17" i="78"/>
  <c r="P22" i="78"/>
  <c r="L59" i="94"/>
  <c r="AO18" i="78"/>
  <c r="AH18" i="78"/>
  <c r="AR6" i="78"/>
  <c r="AF5" i="78"/>
  <c r="AU4" i="78"/>
  <c r="AS4" i="78"/>
  <c r="C37" i="77"/>
  <c r="C36" i="77"/>
  <c r="C35" i="77"/>
  <c r="C34" i="77"/>
  <c r="H33" i="77"/>
  <c r="AS32" i="77"/>
  <c r="K62" i="94"/>
  <c r="H32" i="77"/>
  <c r="AL31" i="77"/>
  <c r="K60" i="94"/>
  <c r="R30" i="77"/>
  <c r="H30" i="77"/>
  <c r="AS28" i="77"/>
  <c r="H28" i="77"/>
  <c r="P27" i="77"/>
  <c r="F12" i="77"/>
  <c r="H24" i="77"/>
  <c r="H26" i="77"/>
  <c r="H25" i="77"/>
  <c r="AS24" i="77"/>
  <c r="H31" i="77"/>
  <c r="P22" i="77"/>
  <c r="K59" i="94"/>
  <c r="AO18" i="77"/>
  <c r="AH18" i="77"/>
  <c r="AF5" i="77"/>
  <c r="AU4" i="77"/>
  <c r="AS4" i="77"/>
  <c r="C37" i="76"/>
  <c r="C36" i="76"/>
  <c r="C35" i="76"/>
  <c r="C34" i="76"/>
  <c r="H33" i="76"/>
  <c r="AS32" i="76"/>
  <c r="J62" i="94"/>
  <c r="H32" i="76"/>
  <c r="AL31" i="76"/>
  <c r="J60" i="94"/>
  <c r="H31" i="76"/>
  <c r="R30" i="76"/>
  <c r="H30" i="76"/>
  <c r="AS28" i="76"/>
  <c r="H28" i="76"/>
  <c r="P27" i="76"/>
  <c r="F12" i="76"/>
  <c r="H24" i="76"/>
  <c r="H26" i="76"/>
  <c r="H25" i="76"/>
  <c r="AS24" i="76"/>
  <c r="J49" i="94"/>
  <c r="P22" i="76"/>
  <c r="J59" i="94"/>
  <c r="AO18" i="76"/>
  <c r="AH18" i="76"/>
  <c r="AF5" i="76"/>
  <c r="AU4" i="76"/>
  <c r="AS4" i="76"/>
  <c r="C37" i="75"/>
  <c r="C36" i="75"/>
  <c r="C35" i="75"/>
  <c r="C34" i="75"/>
  <c r="H33" i="75"/>
  <c r="AS32" i="75"/>
  <c r="I62" i="94"/>
  <c r="H32" i="75"/>
  <c r="AL31" i="75"/>
  <c r="I60" i="94"/>
  <c r="H31" i="75"/>
  <c r="R30" i="75"/>
  <c r="P27" i="75"/>
  <c r="F12" i="75"/>
  <c r="H24" i="75"/>
  <c r="H30" i="75"/>
  <c r="AS28" i="75"/>
  <c r="H28" i="75"/>
  <c r="H26" i="75"/>
  <c r="H25" i="75"/>
  <c r="AS24" i="75"/>
  <c r="I49" i="94"/>
  <c r="P22" i="75"/>
  <c r="AO18" i="75"/>
  <c r="AH18" i="75"/>
  <c r="Y18" i="75"/>
  <c r="AF5" i="75"/>
  <c r="AU4" i="75"/>
  <c r="AS4" i="75"/>
  <c r="C37" i="74"/>
  <c r="C36" i="74"/>
  <c r="C35" i="74"/>
  <c r="C34" i="74"/>
  <c r="H33" i="74"/>
  <c r="AS32" i="74"/>
  <c r="H62" i="94"/>
  <c r="H32" i="74"/>
  <c r="AL31" i="74"/>
  <c r="H60" i="94"/>
  <c r="R30" i="74"/>
  <c r="P27" i="74"/>
  <c r="F12" i="74"/>
  <c r="H24" i="74"/>
  <c r="H30" i="74"/>
  <c r="AS28" i="74"/>
  <c r="H28" i="74"/>
  <c r="H26" i="74"/>
  <c r="H25" i="74"/>
  <c r="AS24" i="74"/>
  <c r="H49" i="94"/>
  <c r="P22" i="74"/>
  <c r="AO18" i="74"/>
  <c r="AH18" i="74"/>
  <c r="AL27" i="74"/>
  <c r="AF5" i="74"/>
  <c r="AU4" i="74"/>
  <c r="AS4" i="74"/>
  <c r="C37" i="2"/>
  <c r="C36" i="2"/>
  <c r="C35" i="2"/>
  <c r="C34" i="2"/>
  <c r="H33" i="2"/>
  <c r="AS32" i="2"/>
  <c r="H32" i="2"/>
  <c r="AL31" i="2"/>
  <c r="G60" i="94"/>
  <c r="R30" i="2"/>
  <c r="P27" i="2"/>
  <c r="H30" i="2"/>
  <c r="AS28" i="2"/>
  <c r="G61" i="94"/>
  <c r="H28" i="2"/>
  <c r="H26" i="2"/>
  <c r="H25" i="2"/>
  <c r="AS24" i="2"/>
  <c r="P22" i="2"/>
  <c r="AO18" i="2"/>
  <c r="AH18" i="2"/>
  <c r="Y18" i="2"/>
  <c r="Y21" i="2"/>
  <c r="H27" i="2"/>
  <c r="P16" i="2"/>
  <c r="G58" i="94"/>
  <c r="F12" i="2"/>
  <c r="H24" i="2"/>
  <c r="AF5" i="2"/>
  <c r="AU4" i="2"/>
  <c r="AS4" i="2"/>
  <c r="A28" i="95"/>
  <c r="S18" i="94"/>
  <c r="S12" i="94"/>
  <c r="S11" i="94"/>
  <c r="S63" i="94"/>
  <c r="S17" i="94"/>
  <c r="S13" i="94"/>
  <c r="S10" i="94"/>
  <c r="I26" i="94"/>
  <c r="T18" i="94"/>
  <c r="T12" i="94"/>
  <c r="T17" i="94"/>
  <c r="T11" i="94"/>
  <c r="T13" i="94"/>
  <c r="T10" i="94"/>
  <c r="J11" i="94"/>
  <c r="J14" i="94"/>
  <c r="J17" i="94"/>
  <c r="J16" i="94"/>
  <c r="J9" i="94"/>
  <c r="J63" i="94"/>
  <c r="J12" i="94"/>
  <c r="J10" i="94"/>
  <c r="J18" i="94"/>
  <c r="J15" i="94"/>
  <c r="J13" i="94"/>
  <c r="Z11" i="94"/>
  <c r="Z17" i="94"/>
  <c r="Z18" i="94"/>
  <c r="Z13" i="94"/>
  <c r="Z10" i="94"/>
  <c r="Z12" i="94"/>
  <c r="F12" i="80"/>
  <c r="H24" i="80"/>
  <c r="AL27" i="80"/>
  <c r="Y18" i="78"/>
  <c r="AL27" i="78"/>
  <c r="H31" i="89"/>
  <c r="Q49" i="94"/>
  <c r="AL27" i="83"/>
  <c r="Y18" i="83"/>
  <c r="Y18" i="86"/>
  <c r="AL27" i="86"/>
  <c r="S49" i="94"/>
  <c r="H31" i="81"/>
  <c r="U9" i="94"/>
  <c r="U63" i="94"/>
  <c r="U12" i="94"/>
  <c r="U15" i="94"/>
  <c r="U18" i="94"/>
  <c r="U17" i="94"/>
  <c r="U10" i="94"/>
  <c r="AA23" i="94"/>
  <c r="L26" i="94"/>
  <c r="AA34" i="94"/>
  <c r="O10" i="94"/>
  <c r="O13" i="94"/>
  <c r="O16" i="94"/>
  <c r="O15" i="94"/>
  <c r="O18" i="94"/>
  <c r="L11" i="94"/>
  <c r="L13" i="94"/>
  <c r="L10" i="94"/>
  <c r="L17" i="94"/>
  <c r="L18" i="94"/>
  <c r="L12" i="94"/>
  <c r="AA33" i="94"/>
  <c r="N17" i="94"/>
  <c r="N10" i="94"/>
  <c r="N13" i="94"/>
  <c r="N12" i="94"/>
  <c r="N18" i="94"/>
  <c r="Y18" i="74"/>
  <c r="L63" i="94"/>
  <c r="V12" i="94"/>
  <c r="V11" i="94"/>
  <c r="V18" i="94"/>
  <c r="V13" i="94"/>
  <c r="V10" i="94"/>
  <c r="I27" i="94"/>
  <c r="Y21" i="90"/>
  <c r="H27" i="90"/>
  <c r="P16" i="90"/>
  <c r="W58" i="94"/>
  <c r="H29" i="74"/>
  <c r="H47" i="94"/>
  <c r="M63" i="94"/>
  <c r="Q47" i="94"/>
  <c r="H29" i="89"/>
  <c r="N63" i="94"/>
  <c r="U13" i="94"/>
  <c r="U16" i="94"/>
  <c r="K27" i="94"/>
  <c r="AA24" i="94"/>
  <c r="H26" i="94"/>
  <c r="H27" i="94"/>
  <c r="AA28" i="94"/>
  <c r="X26" i="94"/>
  <c r="X27" i="94"/>
  <c r="O35" i="94"/>
  <c r="AA39" i="94"/>
  <c r="Y18" i="79"/>
  <c r="AL27" i="79"/>
  <c r="O9" i="94"/>
  <c r="O63" i="94"/>
  <c r="N11" i="94"/>
  <c r="L27" i="94"/>
  <c r="I42" i="94"/>
  <c r="I41" i="94"/>
  <c r="I19" i="94"/>
  <c r="AA43" i="94"/>
  <c r="Y18" i="94"/>
  <c r="Y11" i="94"/>
  <c r="Y14" i="94"/>
  <c r="Y17" i="94"/>
  <c r="Y13" i="94"/>
  <c r="Y16" i="94"/>
  <c r="T47" i="94"/>
  <c r="AL31" i="84"/>
  <c r="T60" i="94"/>
  <c r="O11" i="94"/>
  <c r="Y21" i="80"/>
  <c r="H27" i="80"/>
  <c r="P16" i="80"/>
  <c r="V58" i="94"/>
  <c r="AL27" i="90"/>
  <c r="T63" i="94"/>
  <c r="S47" i="94"/>
  <c r="AL31" i="81"/>
  <c r="S60" i="94"/>
  <c r="P16" i="75"/>
  <c r="I58" i="94"/>
  <c r="Y21" i="75"/>
  <c r="H27" i="75"/>
  <c r="AL27" i="2"/>
  <c r="P16" i="85"/>
  <c r="M58" i="94"/>
  <c r="Y21" i="85"/>
  <c r="H27" i="85"/>
  <c r="F12" i="81"/>
  <c r="H24" i="81"/>
  <c r="R27" i="94"/>
  <c r="O26" i="94"/>
  <c r="O27" i="94"/>
  <c r="Y18" i="77"/>
  <c r="AL27" i="77"/>
  <c r="AA40" i="94"/>
  <c r="K18" i="94"/>
  <c r="AA22" i="94"/>
  <c r="S27" i="94"/>
  <c r="P26" i="94"/>
  <c r="P27" i="94"/>
  <c r="G36" i="94"/>
  <c r="AA37" i="94"/>
  <c r="P42" i="94"/>
  <c r="P41" i="94"/>
  <c r="P19" i="94"/>
  <c r="G41" i="94"/>
  <c r="W19" i="94"/>
  <c r="Y18" i="76"/>
  <c r="AL27" i="76"/>
  <c r="H37" i="78"/>
  <c r="H36" i="78"/>
  <c r="H24" i="78"/>
  <c r="Z47" i="94"/>
  <c r="AL31" i="92"/>
  <c r="Z60" i="94"/>
  <c r="M26" i="94"/>
  <c r="M27" i="94"/>
  <c r="M17" i="94"/>
  <c r="M13" i="94"/>
  <c r="M10" i="94"/>
  <c r="M18" i="94"/>
  <c r="M12" i="94"/>
  <c r="AL27" i="75"/>
  <c r="AL27" i="85"/>
  <c r="Y21" i="89"/>
  <c r="H27" i="89"/>
  <c r="P16" i="89"/>
  <c r="Q58" i="94"/>
  <c r="Z63" i="94"/>
  <c r="H31" i="74"/>
  <c r="P16" i="82"/>
  <c r="U58" i="94"/>
  <c r="Q26" i="94"/>
  <c r="Q27" i="94"/>
  <c r="T36" i="94"/>
  <c r="T35" i="94"/>
  <c r="T26" i="94"/>
  <c r="T27" i="94"/>
  <c r="Q41" i="94"/>
  <c r="Q19" i="94"/>
  <c r="H19" i="94"/>
  <c r="H63" i="94"/>
  <c r="X19" i="94"/>
  <c r="Y21" i="91"/>
  <c r="H27" i="91"/>
  <c r="G49" i="94"/>
  <c r="H31" i="2"/>
  <c r="AL27" i="91"/>
  <c r="I36" i="94"/>
  <c r="I35" i="94"/>
  <c r="Y36" i="94"/>
  <c r="Y35" i="94"/>
  <c r="Y26" i="94"/>
  <c r="Y27" i="94"/>
  <c r="R19" i="94"/>
  <c r="K11" i="94"/>
  <c r="K14" i="94"/>
  <c r="K10" i="94"/>
  <c r="K13" i="94"/>
  <c r="K17" i="94"/>
  <c r="K12" i="94"/>
  <c r="K15" i="94"/>
  <c r="K9" i="94"/>
  <c r="K63" i="94"/>
  <c r="AA48" i="94"/>
  <c r="AA54" i="94"/>
  <c r="Y18" i="87"/>
  <c r="AL27" i="87"/>
  <c r="AL27" i="88"/>
  <c r="O14" i="94"/>
  <c r="O12" i="94"/>
  <c r="H29" i="84"/>
  <c r="AL27" i="82"/>
  <c r="Y12" i="94"/>
  <c r="U14" i="94"/>
  <c r="AA55" i="94"/>
  <c r="H31" i="92"/>
  <c r="O49" i="94"/>
  <c r="H31" i="83"/>
  <c r="P49" i="94"/>
  <c r="AA45" i="94"/>
  <c r="H29" i="82"/>
  <c r="U47" i="94"/>
  <c r="H29" i="85"/>
  <c r="M47" i="94"/>
  <c r="AL31" i="85"/>
  <c r="M60" i="94"/>
  <c r="AA41" i="94"/>
  <c r="G19" i="94"/>
  <c r="AA42" i="94"/>
  <c r="P47" i="94"/>
  <c r="H29" i="88"/>
  <c r="X47" i="94"/>
  <c r="H29" i="91"/>
  <c r="P9" i="94"/>
  <c r="P63" i="94"/>
  <c r="P10" i="94"/>
  <c r="P13" i="94"/>
  <c r="P16" i="94"/>
  <c r="P18" i="94"/>
  <c r="P11" i="94"/>
  <c r="P15" i="94"/>
  <c r="P12" i="94"/>
  <c r="P17" i="94"/>
  <c r="P14" i="94"/>
  <c r="P16" i="76"/>
  <c r="J58" i="94"/>
  <c r="Y21" i="76"/>
  <c r="H27" i="76"/>
  <c r="R13" i="94"/>
  <c r="R12" i="94"/>
  <c r="R15" i="94"/>
  <c r="R16" i="94"/>
  <c r="R18" i="94"/>
  <c r="R9" i="94"/>
  <c r="R63" i="94"/>
  <c r="R11" i="94"/>
  <c r="R17" i="94"/>
  <c r="R14" i="94"/>
  <c r="R10" i="94"/>
  <c r="H29" i="75"/>
  <c r="I47" i="94"/>
  <c r="G47" i="94"/>
  <c r="H29" i="2"/>
  <c r="H29" i="87"/>
  <c r="O47" i="94"/>
  <c r="W12" i="94"/>
  <c r="W15" i="94"/>
  <c r="W14" i="94"/>
  <c r="W18" i="94"/>
  <c r="W17" i="94"/>
  <c r="W11" i="94"/>
  <c r="W10" i="94"/>
  <c r="W13" i="94"/>
  <c r="W16" i="94"/>
  <c r="W9" i="94"/>
  <c r="W63" i="94"/>
  <c r="P16" i="87"/>
  <c r="O58" i="94"/>
  <c r="Y21" i="87"/>
  <c r="H27" i="87"/>
  <c r="AA49" i="94"/>
  <c r="AA36" i="94"/>
  <c r="G35" i="94"/>
  <c r="X15" i="94"/>
  <c r="X14" i="94"/>
  <c r="X17" i="94"/>
  <c r="X18" i="94"/>
  <c r="X11" i="94"/>
  <c r="X10" i="94"/>
  <c r="X13" i="94"/>
  <c r="X16" i="94"/>
  <c r="X12" i="94"/>
  <c r="X9" i="94"/>
  <c r="X63" i="94"/>
  <c r="Y47" i="94"/>
  <c r="H29" i="83"/>
  <c r="I18" i="94"/>
  <c r="I17" i="94"/>
  <c r="I11" i="94"/>
  <c r="I14" i="94"/>
  <c r="I13" i="94"/>
  <c r="I16" i="94"/>
  <c r="I10" i="94"/>
  <c r="I12" i="94"/>
  <c r="I15" i="94"/>
  <c r="I9" i="94"/>
  <c r="I63" i="94"/>
  <c r="P16" i="86"/>
  <c r="N58" i="94"/>
  <c r="Y21" i="86"/>
  <c r="H27" i="86"/>
  <c r="H29" i="79"/>
  <c r="R47" i="94"/>
  <c r="H29" i="77"/>
  <c r="K47" i="94"/>
  <c r="H29" i="86"/>
  <c r="N47" i="94"/>
  <c r="AL31" i="86"/>
  <c r="N60" i="94"/>
  <c r="H15" i="94"/>
  <c r="H18" i="94"/>
  <c r="H11" i="94"/>
  <c r="H17" i="94"/>
  <c r="H10" i="94"/>
  <c r="H13" i="94"/>
  <c r="H12" i="94"/>
  <c r="Y21" i="79"/>
  <c r="H27" i="79"/>
  <c r="P16" i="79"/>
  <c r="R58" i="94"/>
  <c r="P16" i="77"/>
  <c r="K58" i="94"/>
  <c r="Y21" i="77"/>
  <c r="H27" i="77"/>
  <c r="W47" i="94"/>
  <c r="H29" i="90"/>
  <c r="H29" i="78"/>
  <c r="AL31" i="78"/>
  <c r="L60" i="94"/>
  <c r="L47" i="94"/>
  <c r="P16" i="78"/>
  <c r="L58" i="94"/>
  <c r="Y21" i="78"/>
  <c r="H27" i="78"/>
  <c r="Y21" i="74"/>
  <c r="H27" i="74"/>
  <c r="P16" i="74"/>
  <c r="H58" i="94"/>
  <c r="P16" i="83"/>
  <c r="Y58" i="94"/>
  <c r="Y21" i="83"/>
  <c r="H27" i="83"/>
  <c r="Q10" i="94"/>
  <c r="Q13" i="94"/>
  <c r="Q16" i="94"/>
  <c r="Q9" i="94"/>
  <c r="Q63" i="94"/>
  <c r="Q15" i="94"/>
  <c r="Q12" i="94"/>
  <c r="Q11" i="94"/>
  <c r="Q14" i="94"/>
  <c r="Q17" i="94"/>
  <c r="Q18" i="94"/>
  <c r="H29" i="76"/>
  <c r="J47" i="94"/>
  <c r="AL31" i="80"/>
  <c r="V60" i="94"/>
  <c r="H29" i="80"/>
  <c r="V47" i="94"/>
  <c r="G12" i="94"/>
  <c r="G17" i="94"/>
  <c r="G15" i="94"/>
  <c r="AA15" i="94"/>
  <c r="M64" i="95"/>
  <c r="M41" i="98"/>
  <c r="G18" i="94"/>
  <c r="G14" i="94"/>
  <c r="AA14" i="94"/>
  <c r="M63" i="95"/>
  <c r="M40" i="98"/>
  <c r="G11" i="94"/>
  <c r="AA11" i="94"/>
  <c r="H65" i="95"/>
  <c r="H42" i="98"/>
  <c r="AA19" i="94"/>
  <c r="G16" i="94"/>
  <c r="AA16" i="94"/>
  <c r="M65" i="95"/>
  <c r="M42" i="98"/>
  <c r="G10" i="94"/>
  <c r="AA10" i="94"/>
  <c r="H64" i="95"/>
  <c r="H41" i="98"/>
  <c r="G13" i="94"/>
  <c r="G9" i="94"/>
  <c r="AA35" i="94"/>
  <c r="G26" i="94"/>
  <c r="AA47" i="94"/>
  <c r="AA9" i="94"/>
  <c r="G63" i="94"/>
  <c r="G27" i="94"/>
  <c r="AA27" i="94"/>
  <c r="AA26" i="94"/>
  <c r="AA13" i="94"/>
  <c r="H67" i="95"/>
  <c r="H44" i="98"/>
  <c r="AA18" i="94"/>
  <c r="M67" i="95"/>
  <c r="M44" i="98"/>
  <c r="AA17" i="94"/>
  <c r="M66" i="95"/>
  <c r="M43" i="98"/>
  <c r="AA12" i="94"/>
  <c r="H66" i="95"/>
  <c r="H43" i="98"/>
  <c r="AA63" i="94"/>
  <c r="H63" i="95"/>
  <c r="H40" i="9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0" authorId="0" shapeId="0" xr:uid="{00000000-0006-0000-0000-000001000000}">
      <text>
        <r>
          <rPr>
            <b/>
            <sz val="9"/>
            <color rgb="FF000000"/>
            <rFont val="ＭＳ Ｐゴシック"/>
            <family val="3"/>
            <charset val="128"/>
          </rPr>
          <t>説明文が表示されます</t>
        </r>
      </text>
    </comment>
    <comment ref="N28" authorId="0" shapeId="0" xr:uid="{00000000-0006-0000-0000-000002000000}">
      <text>
        <r>
          <rPr>
            <b/>
            <sz val="10"/>
            <color rgb="FF000000"/>
            <rFont val="ＭＳ Ｐゴシック"/>
            <family val="3"/>
            <charset val="128"/>
          </rPr>
          <t>「○」の表示を消す場合は、プルダウン・メニュー「○」の下に現れる空白部分を選んでください。</t>
        </r>
      </text>
    </comment>
    <comment ref="O28" authorId="0" shapeId="0" xr:uid="{00000000-0006-0000-0000-000003000000}">
      <text>
        <r>
          <rPr>
            <b/>
            <sz val="10"/>
            <color rgb="FF000000"/>
            <rFont val="ＭＳ Ｐゴシック"/>
            <family val="3"/>
            <charset val="128"/>
          </rPr>
          <t>「○」の表示を消す場合は、プルダウン・メニュー「○」の下に現れる空白部分を選んでください。</t>
        </r>
      </text>
    </comment>
    <comment ref="M48" authorId="0" shapeId="0" xr:uid="{00000000-0006-0000-0000-000004000000}">
      <text>
        <r>
          <rPr>
            <b/>
            <sz val="9"/>
            <color rgb="FF000000"/>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2" authorId="0" shapeId="0" xr:uid="{00000000-0006-0000-0000-000005000000}">
      <text>
        <r>
          <rPr>
            <b/>
            <sz val="11"/>
            <color rgb="FF000000"/>
            <rFont val="ＭＳ Ｐゴシック"/>
            <family val="3"/>
            <charset val="128"/>
          </rPr>
          <t xml:space="preserve">産業分類をメニューから選んでください。
</t>
        </r>
      </text>
    </comment>
    <comment ref="L52" authorId="0" shapeId="0" xr:uid="{00000000-0006-0000-0000-000006000000}">
      <text>
        <r>
          <rPr>
            <b/>
            <sz val="11"/>
            <color rgb="FF000000"/>
            <rFont val="ＭＳ Ｐゴシック"/>
            <family val="3"/>
            <charset val="128"/>
          </rPr>
          <t>事業の種類を具体的に記載してください。</t>
        </r>
      </text>
    </comment>
    <comment ref="H63" authorId="0" shapeId="0" xr:uid="{00000000-0006-0000-0000-000007000000}">
      <text>
        <r>
          <rPr>
            <b/>
            <sz val="11"/>
            <color rgb="FF000000"/>
            <rFont val="ＭＳ Ｐゴシック"/>
            <family val="3"/>
            <charset val="128"/>
          </rPr>
          <t>種類ごとのシートから自動的に計算されます。</t>
        </r>
      </text>
    </comment>
    <comment ref="M63" authorId="0" shapeId="0" xr:uid="{00000000-0006-0000-0000-000008000000}">
      <text>
        <r>
          <rPr>
            <b/>
            <sz val="11"/>
            <color rgb="FF000000"/>
            <rFont val="ＭＳ Ｐゴシック"/>
            <family val="3"/>
            <charset val="128"/>
          </rPr>
          <t>種類ごとのシートから自動的に計算されます。</t>
        </r>
      </text>
    </comment>
    <comment ref="H64" authorId="0" shapeId="0" xr:uid="{00000000-0006-0000-0000-000009000000}">
      <text>
        <r>
          <rPr>
            <b/>
            <sz val="11"/>
            <color rgb="FF000000"/>
            <rFont val="ＭＳ Ｐゴシック"/>
            <family val="3"/>
            <charset val="128"/>
          </rPr>
          <t>種類ごとのシートから自動的に計算されます。</t>
        </r>
      </text>
    </comment>
    <comment ref="M64" authorId="0" shapeId="0" xr:uid="{00000000-0006-0000-0000-00000A000000}">
      <text>
        <r>
          <rPr>
            <b/>
            <sz val="11"/>
            <color rgb="FF000000"/>
            <rFont val="ＭＳ Ｐゴシック"/>
            <family val="3"/>
            <charset val="128"/>
          </rPr>
          <t>種類ごとのシートから自動的に計算されます。</t>
        </r>
      </text>
    </comment>
    <comment ref="H65" authorId="0" shapeId="0" xr:uid="{00000000-0006-0000-0000-00000B000000}">
      <text>
        <r>
          <rPr>
            <b/>
            <sz val="11"/>
            <color rgb="FF000000"/>
            <rFont val="ＭＳ Ｐゴシック"/>
            <family val="3"/>
            <charset val="128"/>
          </rPr>
          <t>種類ごとのシートから自動的に計算されます。</t>
        </r>
      </text>
    </comment>
    <comment ref="M65" authorId="0" shapeId="0" xr:uid="{00000000-0006-0000-0000-00000C000000}">
      <text>
        <r>
          <rPr>
            <b/>
            <sz val="11"/>
            <color rgb="FF000000"/>
            <rFont val="ＭＳ Ｐゴシック"/>
            <family val="3"/>
            <charset val="128"/>
          </rPr>
          <t>種類ごとのシートから自動的に計算されます。</t>
        </r>
      </text>
    </comment>
    <comment ref="H66" authorId="0" shapeId="0" xr:uid="{00000000-0006-0000-0000-00000D000000}">
      <text>
        <r>
          <rPr>
            <b/>
            <sz val="11"/>
            <color rgb="FF000000"/>
            <rFont val="ＭＳ Ｐゴシック"/>
            <family val="3"/>
            <charset val="128"/>
          </rPr>
          <t>種類ごとのシートから自動的に計算されます。</t>
        </r>
      </text>
    </comment>
    <comment ref="M66" authorId="0" shapeId="0" xr:uid="{00000000-0006-0000-0000-00000E000000}">
      <text>
        <r>
          <rPr>
            <b/>
            <sz val="11"/>
            <color rgb="FF000000"/>
            <rFont val="ＭＳ Ｐゴシック"/>
            <family val="3"/>
            <charset val="128"/>
          </rPr>
          <t>種類ごとのシートから自動的に計算されます。</t>
        </r>
      </text>
    </comment>
    <comment ref="H67" authorId="0" shapeId="0" xr:uid="{00000000-0006-0000-0000-00000F000000}">
      <text>
        <r>
          <rPr>
            <b/>
            <sz val="11"/>
            <color rgb="FF000000"/>
            <rFont val="ＭＳ Ｐゴシック"/>
            <family val="3"/>
            <charset val="128"/>
          </rPr>
          <t>種類ごとのシートから自動的に計算されます。</t>
        </r>
      </text>
    </comment>
    <comment ref="M67" authorId="0" shapeId="0" xr:uid="{00000000-0006-0000-0000-000010000000}">
      <text>
        <r>
          <rPr>
            <b/>
            <sz val="11"/>
            <color rgb="FF000000"/>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100-000001000000}">
      <text>
        <r>
          <rPr>
            <sz val="10"/>
            <color rgb="FF000000"/>
            <rFont val="ＭＳ Ｐゴシック"/>
            <family val="3"/>
            <charset val="128"/>
          </rPr>
          <t>「表紙」シートで選択された○印が自動的に反映されます。</t>
        </r>
      </text>
    </comment>
    <comment ref="AU4" authorId="0" shapeId="0" xr:uid="{00000000-0006-0000-0100-000002000000}">
      <text>
        <r>
          <rPr>
            <sz val="10"/>
            <color rgb="FF000000"/>
            <rFont val="ＭＳ Ｐゴシック"/>
            <family val="3"/>
            <charset val="128"/>
          </rPr>
          <t>「表紙」シートで選択された○印が自動的に反映されます。</t>
        </r>
      </text>
    </comment>
    <comment ref="AF5" authorId="0" shapeId="0" xr:uid="{00000000-0006-0000-0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100-00000C000000}">
      <text>
        <r>
          <rPr>
            <sz val="9"/>
            <color rgb="FF000000"/>
            <rFont val="ＭＳ Ｐゴシック"/>
            <family val="3"/>
            <charset val="128"/>
          </rPr>
          <t>同上</t>
        </r>
      </text>
    </comment>
    <comment ref="P18" authorId="0" shapeId="0" xr:uid="{00000000-0006-0000-0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100-00000E000000}">
      <text>
        <r>
          <rPr>
            <sz val="9"/>
            <color rgb="FF000000"/>
            <rFont val="ＭＳ Ｐゴシック"/>
            <family val="3"/>
            <charset val="128"/>
          </rPr>
          <t>⑧、⑨、※3及びｂの合計から自動的に計算されます。</t>
        </r>
      </text>
    </comment>
    <comment ref="AH18" authorId="0" shapeId="0" xr:uid="{00000000-0006-0000-0100-00000F000000}">
      <text>
        <r>
          <rPr>
            <sz val="9"/>
            <color rgb="FF000000"/>
            <rFont val="ＭＳ Ｐゴシック"/>
            <family val="3"/>
            <charset val="128"/>
          </rPr>
          <t>右にあるｂ-1およびｂ-2から、自動的に計算されます。</t>
        </r>
      </text>
    </comment>
    <comment ref="AO18" authorId="0" shapeId="0" xr:uid="{00000000-0006-0000-0100-000010000000}">
      <text>
        <r>
          <rPr>
            <sz val="9"/>
            <color rgb="FF000000"/>
            <rFont val="ＭＳ Ｐゴシック"/>
            <family val="3"/>
            <charset val="128"/>
          </rPr>
          <t>右側にある3つの委託目的別内訳量から、自動的に計算されます。</t>
        </r>
      </text>
    </comment>
    <comment ref="AU18" authorId="0" shapeId="0" xr:uid="{00000000-0006-0000-0100-000011000000}">
      <text>
        <r>
          <rPr>
            <sz val="9"/>
            <color rgb="FF000000"/>
            <rFont val="ＭＳ Ｐゴシック"/>
            <family val="3"/>
            <charset val="128"/>
          </rPr>
          <t>同上</t>
        </r>
      </text>
    </comment>
    <comment ref="P21" authorId="0" shapeId="0" xr:uid="{00000000-0006-0000-0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100-000016000000}">
      <text>
        <r>
          <rPr>
            <sz val="9"/>
            <color rgb="FF000000"/>
            <rFont val="ＭＳ Ｐゴシック"/>
            <family val="3"/>
            <charset val="128"/>
          </rPr>
          <t>右上のフローから、自動的に計算されます。</t>
        </r>
      </text>
    </comment>
    <comment ref="P24" authorId="0" shapeId="0" xr:uid="{00000000-0006-0000-0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100-00001A000000}">
      <text>
        <r>
          <rPr>
            <sz val="9"/>
            <color rgb="FF000000"/>
            <rFont val="ＭＳ Ｐゴシック"/>
            <family val="3"/>
            <charset val="128"/>
          </rPr>
          <t>右上のフローから、自動的に計算されます。</t>
        </r>
      </text>
    </comment>
    <comment ref="D26" authorId="0" shapeId="0" xr:uid="{00000000-0006-0000-0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100-00001C000000}">
      <text>
        <r>
          <rPr>
            <sz val="9"/>
            <color rgb="FF000000"/>
            <rFont val="ＭＳ Ｐゴシック"/>
            <family val="3"/>
            <charset val="128"/>
          </rPr>
          <t>右上のフローから、自動的に計算されます。</t>
        </r>
      </text>
    </comment>
    <comment ref="D27" authorId="0" shapeId="0" xr:uid="{00000000-0006-0000-0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100-00001E000000}">
      <text>
        <r>
          <rPr>
            <sz val="9"/>
            <color rgb="FF000000"/>
            <rFont val="ＭＳ Ｐゴシック"/>
            <family val="3"/>
            <charset val="128"/>
          </rPr>
          <t>右上のフローから、自動的に計算されます。</t>
        </r>
      </text>
    </comment>
    <comment ref="P27" authorId="0" shapeId="0" xr:uid="{00000000-0006-0000-0100-00001F000000}">
      <text>
        <r>
          <rPr>
            <sz val="9"/>
            <color rgb="FF000000"/>
            <rFont val="ＭＳ Ｐゴシック"/>
            <family val="3"/>
            <charset val="128"/>
          </rPr>
          <t>下にあるＢ-1およびＢ-2から、自動的に計算されます。</t>
        </r>
      </text>
    </comment>
    <comment ref="AL27" authorId="0" shapeId="0" xr:uid="{00000000-0006-0000-0100-000020000000}">
      <text>
        <r>
          <rPr>
            <sz val="9"/>
            <color rgb="FF000000"/>
            <rFont val="ＭＳ Ｐゴシック"/>
            <family val="3"/>
            <charset val="128"/>
          </rPr>
          <t>Ｂとｂの合計が自動的に計算されます。</t>
        </r>
      </text>
    </comment>
    <comment ref="AS27" authorId="0" shapeId="0" xr:uid="{00000000-0006-0000-0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100-000023000000}">
      <text>
        <r>
          <rPr>
            <sz val="9"/>
            <color rgb="FF000000"/>
            <rFont val="ＭＳ Ｐゴシック"/>
            <family val="3"/>
            <charset val="128"/>
          </rPr>
          <t>右上のフローから、自動的に計算されます。</t>
        </r>
      </text>
    </comment>
    <comment ref="AA28" authorId="0" shapeId="0" xr:uid="{00000000-0006-0000-0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100-000026000000}">
      <text>
        <r>
          <rPr>
            <sz val="9"/>
            <color rgb="FF000000"/>
            <rFont val="ＭＳ Ｐゴシック"/>
            <family val="3"/>
            <charset val="128"/>
          </rPr>
          <t>右上のフローから、自動的に計算されます。</t>
        </r>
      </text>
    </comment>
    <comment ref="AA29" authorId="0" shapeId="0" xr:uid="{00000000-0006-0000-0100-000027000000}">
      <text>
        <r>
          <rPr>
            <sz val="9"/>
            <color rgb="FF000000"/>
            <rFont val="ＭＳ Ｐゴシック"/>
            <family val="3"/>
            <charset val="128"/>
          </rPr>
          <t>同上</t>
        </r>
      </text>
    </comment>
    <comment ref="D30" authorId="0" shapeId="0" xr:uid="{00000000-0006-0000-0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100-000029000000}">
      <text>
        <r>
          <rPr>
            <sz val="9"/>
            <color rgb="FF000000"/>
            <rFont val="ＭＳ Ｐゴシック"/>
            <family val="3"/>
            <charset val="128"/>
          </rPr>
          <t>右上のフローから、自動的に計算されます。</t>
        </r>
      </text>
    </comment>
    <comment ref="R30" authorId="0" shapeId="0" xr:uid="{00000000-0006-0000-0100-00002A000000}">
      <text>
        <r>
          <rPr>
            <sz val="9"/>
            <color rgb="FF000000"/>
            <rFont val="ＭＳ Ｐゴシック"/>
            <family val="3"/>
            <charset val="128"/>
          </rPr>
          <t>右側にある3つの委託目的別内訳量から、自動的に計算されます。</t>
        </r>
      </text>
    </comment>
    <comment ref="AA30" authorId="0" shapeId="0" xr:uid="{00000000-0006-0000-0100-00002B000000}">
      <text>
        <r>
          <rPr>
            <sz val="9"/>
            <color rgb="FF000000"/>
            <rFont val="ＭＳ Ｐゴシック"/>
            <family val="3"/>
            <charset val="128"/>
          </rPr>
          <t>同上</t>
        </r>
      </text>
    </comment>
    <comment ref="AL30" authorId="0" shapeId="0" xr:uid="{00000000-0006-0000-0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100-00002E000000}">
      <text>
        <r>
          <rPr>
            <sz val="9"/>
            <color rgb="FF000000"/>
            <rFont val="ＭＳ Ｐゴシック"/>
            <family val="3"/>
            <charset val="128"/>
          </rPr>
          <t>右上のフローから、自動的に計算されます。</t>
        </r>
      </text>
    </comment>
    <comment ref="AS31" authorId="0" shapeId="0" xr:uid="{00000000-0006-0000-0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100-000031000000}">
      <text>
        <r>
          <rPr>
            <sz val="9"/>
            <color rgb="FF000000"/>
            <rFont val="ＭＳ Ｐゴシック"/>
            <family val="3"/>
            <charset val="128"/>
          </rPr>
          <t>右上のフローから、自動的に計算されます。</t>
        </r>
      </text>
    </comment>
    <comment ref="D33" authorId="0" shapeId="0" xr:uid="{00000000-0006-0000-0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100-000033000000}">
      <text>
        <r>
          <rPr>
            <sz val="9"/>
            <color rgb="FF000000"/>
            <rFont val="ＭＳ Ｐゴシック"/>
            <family val="3"/>
            <charset val="128"/>
          </rPr>
          <t>右上のフローから、自動的に計算されます。</t>
        </r>
      </text>
    </comment>
    <comment ref="R33" authorId="0" shapeId="0" xr:uid="{00000000-0006-0000-0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200-000001000000}">
      <text>
        <r>
          <rPr>
            <sz val="10"/>
            <color rgb="FF000000"/>
            <rFont val="ＭＳ Ｐゴシック"/>
            <family val="3"/>
            <charset val="128"/>
          </rPr>
          <t>「表紙」シートで選択された○印が自動的に反映されます。</t>
        </r>
      </text>
    </comment>
    <comment ref="AU4" authorId="0" shapeId="0" xr:uid="{00000000-0006-0000-0200-000002000000}">
      <text>
        <r>
          <rPr>
            <sz val="10"/>
            <color rgb="FF000000"/>
            <rFont val="ＭＳ Ｐゴシック"/>
            <family val="3"/>
            <charset val="128"/>
          </rPr>
          <t>「表紙」シートで選択された○印が自動的に反映されます。</t>
        </r>
      </text>
    </comment>
    <comment ref="AF5" authorId="0" shapeId="0" xr:uid="{00000000-0006-0000-0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200-00000C000000}">
      <text>
        <r>
          <rPr>
            <sz val="9"/>
            <color rgb="FF000000"/>
            <rFont val="ＭＳ Ｐゴシック"/>
            <family val="3"/>
            <charset val="128"/>
          </rPr>
          <t>同上</t>
        </r>
      </text>
    </comment>
    <comment ref="P18" authorId="0" shapeId="0" xr:uid="{00000000-0006-0000-0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200-00000E000000}">
      <text>
        <r>
          <rPr>
            <sz val="9"/>
            <color rgb="FF000000"/>
            <rFont val="ＭＳ Ｐゴシック"/>
            <family val="3"/>
            <charset val="128"/>
          </rPr>
          <t>⑧、⑨、※3及びｂの合計から自動的に計算されます。</t>
        </r>
      </text>
    </comment>
    <comment ref="AH18" authorId="0" shapeId="0" xr:uid="{00000000-0006-0000-0200-00000F000000}">
      <text>
        <r>
          <rPr>
            <sz val="9"/>
            <color rgb="FF000000"/>
            <rFont val="ＭＳ Ｐゴシック"/>
            <family val="3"/>
            <charset val="128"/>
          </rPr>
          <t>右にあるｂ-1およびｂ-2から、自動的に計算されます。</t>
        </r>
      </text>
    </comment>
    <comment ref="AO18" authorId="0" shapeId="0" xr:uid="{00000000-0006-0000-0200-000010000000}">
      <text>
        <r>
          <rPr>
            <sz val="9"/>
            <color rgb="FF000000"/>
            <rFont val="ＭＳ Ｐゴシック"/>
            <family val="3"/>
            <charset val="128"/>
          </rPr>
          <t>右側にある3つの委託目的別内訳量から、自動的に計算されます。</t>
        </r>
      </text>
    </comment>
    <comment ref="AU18" authorId="0" shapeId="0" xr:uid="{00000000-0006-0000-0200-000011000000}">
      <text>
        <r>
          <rPr>
            <sz val="9"/>
            <color rgb="FF000000"/>
            <rFont val="ＭＳ Ｐゴシック"/>
            <family val="3"/>
            <charset val="128"/>
          </rPr>
          <t>同上</t>
        </r>
      </text>
    </comment>
    <comment ref="P21" authorId="0" shapeId="0" xr:uid="{00000000-0006-0000-0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200-000016000000}">
      <text>
        <r>
          <rPr>
            <sz val="9"/>
            <color rgb="FF000000"/>
            <rFont val="ＭＳ Ｐゴシック"/>
            <family val="3"/>
            <charset val="128"/>
          </rPr>
          <t>右上のフローから、自動的に計算されます。</t>
        </r>
      </text>
    </comment>
    <comment ref="P24" authorId="0" shapeId="0" xr:uid="{00000000-0006-0000-0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200-00001A000000}">
      <text>
        <r>
          <rPr>
            <sz val="9"/>
            <color rgb="FF000000"/>
            <rFont val="ＭＳ Ｐゴシック"/>
            <family val="3"/>
            <charset val="128"/>
          </rPr>
          <t>右上のフローから、自動的に計算されます。</t>
        </r>
      </text>
    </comment>
    <comment ref="D26" authorId="0" shapeId="0" xr:uid="{00000000-0006-0000-0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200-00001C000000}">
      <text>
        <r>
          <rPr>
            <sz val="9"/>
            <color rgb="FF000000"/>
            <rFont val="ＭＳ Ｐゴシック"/>
            <family val="3"/>
            <charset val="128"/>
          </rPr>
          <t>右上のフローから、自動的に計算されます。</t>
        </r>
      </text>
    </comment>
    <comment ref="D27" authorId="0" shapeId="0" xr:uid="{00000000-0006-0000-0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200-00001E000000}">
      <text>
        <r>
          <rPr>
            <sz val="9"/>
            <color rgb="FF000000"/>
            <rFont val="ＭＳ Ｐゴシック"/>
            <family val="3"/>
            <charset val="128"/>
          </rPr>
          <t>右上のフローから、自動的に計算されます。</t>
        </r>
      </text>
    </comment>
    <comment ref="P27" authorId="0" shapeId="0" xr:uid="{00000000-0006-0000-0200-00001F000000}">
      <text>
        <r>
          <rPr>
            <sz val="9"/>
            <color rgb="FF000000"/>
            <rFont val="ＭＳ Ｐゴシック"/>
            <family val="3"/>
            <charset val="128"/>
          </rPr>
          <t>下にあるＢ-1およびＢ-2から、自動的に計算されます。</t>
        </r>
      </text>
    </comment>
    <comment ref="AL27" authorId="0" shapeId="0" xr:uid="{00000000-0006-0000-0200-000020000000}">
      <text>
        <r>
          <rPr>
            <sz val="9"/>
            <color rgb="FF000000"/>
            <rFont val="ＭＳ Ｐゴシック"/>
            <family val="3"/>
            <charset val="128"/>
          </rPr>
          <t>Ｂとｂの合計が自動的に計算されます。</t>
        </r>
      </text>
    </comment>
    <comment ref="AS27" authorId="0" shapeId="0" xr:uid="{00000000-0006-0000-0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200-000023000000}">
      <text>
        <r>
          <rPr>
            <sz val="9"/>
            <color rgb="FF000000"/>
            <rFont val="ＭＳ Ｐゴシック"/>
            <family val="3"/>
            <charset val="128"/>
          </rPr>
          <t>右上のフローから、自動的に計算されます。</t>
        </r>
      </text>
    </comment>
    <comment ref="AA28" authorId="0" shapeId="0" xr:uid="{00000000-0006-0000-0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200-000026000000}">
      <text>
        <r>
          <rPr>
            <sz val="9"/>
            <color rgb="FF000000"/>
            <rFont val="ＭＳ Ｐゴシック"/>
            <family val="3"/>
            <charset val="128"/>
          </rPr>
          <t>右上のフローから、自動的に計算されます。</t>
        </r>
      </text>
    </comment>
    <comment ref="AA29" authorId="0" shapeId="0" xr:uid="{00000000-0006-0000-0200-000027000000}">
      <text>
        <r>
          <rPr>
            <sz val="9"/>
            <color rgb="FF000000"/>
            <rFont val="ＭＳ Ｐゴシック"/>
            <family val="3"/>
            <charset val="128"/>
          </rPr>
          <t>同上</t>
        </r>
      </text>
    </comment>
    <comment ref="D30" authorId="0" shapeId="0" xr:uid="{00000000-0006-0000-0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200-000029000000}">
      <text>
        <r>
          <rPr>
            <sz val="9"/>
            <color rgb="FF000000"/>
            <rFont val="ＭＳ Ｐゴシック"/>
            <family val="3"/>
            <charset val="128"/>
          </rPr>
          <t>右上のフローから、自動的に計算されます。</t>
        </r>
      </text>
    </comment>
    <comment ref="R30" authorId="0" shapeId="0" xr:uid="{00000000-0006-0000-0200-00002A000000}">
      <text>
        <r>
          <rPr>
            <sz val="9"/>
            <color rgb="FF000000"/>
            <rFont val="ＭＳ Ｐゴシック"/>
            <family val="3"/>
            <charset val="128"/>
          </rPr>
          <t>右側にある3つの委託目的別内訳量から、自動的に計算されます。</t>
        </r>
      </text>
    </comment>
    <comment ref="AA30" authorId="0" shapeId="0" xr:uid="{00000000-0006-0000-0200-00002B000000}">
      <text>
        <r>
          <rPr>
            <sz val="9"/>
            <color rgb="FF000000"/>
            <rFont val="ＭＳ Ｐゴシック"/>
            <family val="3"/>
            <charset val="128"/>
          </rPr>
          <t>同上</t>
        </r>
      </text>
    </comment>
    <comment ref="AL30" authorId="0" shapeId="0" xr:uid="{00000000-0006-0000-0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200-00002E000000}">
      <text>
        <r>
          <rPr>
            <sz val="9"/>
            <color rgb="FF000000"/>
            <rFont val="ＭＳ Ｐゴシック"/>
            <family val="3"/>
            <charset val="128"/>
          </rPr>
          <t>右上のフローから、自動的に計算されます。</t>
        </r>
      </text>
    </comment>
    <comment ref="AS31" authorId="0" shapeId="0" xr:uid="{00000000-0006-0000-0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200-000031000000}">
      <text>
        <r>
          <rPr>
            <sz val="9"/>
            <color rgb="FF000000"/>
            <rFont val="ＭＳ Ｐゴシック"/>
            <family val="3"/>
            <charset val="128"/>
          </rPr>
          <t>右上のフローから、自動的に計算されます。</t>
        </r>
      </text>
    </comment>
    <comment ref="D33" authorId="0" shapeId="0" xr:uid="{00000000-0006-0000-0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200-000033000000}">
      <text>
        <r>
          <rPr>
            <sz val="9"/>
            <color rgb="FF000000"/>
            <rFont val="ＭＳ Ｐゴシック"/>
            <family val="3"/>
            <charset val="128"/>
          </rPr>
          <t>右上のフローから、自動的に計算されます。</t>
        </r>
      </text>
    </comment>
    <comment ref="R33" authorId="0" shapeId="0" xr:uid="{00000000-0006-0000-0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300-000001000000}">
      <text>
        <r>
          <rPr>
            <sz val="10"/>
            <color rgb="FF000000"/>
            <rFont val="ＭＳ Ｐゴシック"/>
            <family val="3"/>
            <charset val="128"/>
          </rPr>
          <t>「表紙」シートで選択された○印が自動的に反映されます。</t>
        </r>
      </text>
    </comment>
    <comment ref="AU4" authorId="0" shapeId="0" xr:uid="{00000000-0006-0000-0300-000002000000}">
      <text>
        <r>
          <rPr>
            <sz val="10"/>
            <color rgb="FF000000"/>
            <rFont val="ＭＳ Ｐゴシック"/>
            <family val="3"/>
            <charset val="128"/>
          </rPr>
          <t>「表紙」シートで選択された○印が自動的に反映されます。</t>
        </r>
      </text>
    </comment>
    <comment ref="AF5" authorId="0" shapeId="0" xr:uid="{00000000-0006-0000-0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300-00000C000000}">
      <text>
        <r>
          <rPr>
            <sz val="9"/>
            <color rgb="FF000000"/>
            <rFont val="ＭＳ Ｐゴシック"/>
            <family val="3"/>
            <charset val="128"/>
          </rPr>
          <t>同上</t>
        </r>
      </text>
    </comment>
    <comment ref="P18" authorId="0" shapeId="0" xr:uid="{00000000-0006-0000-0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300-00000E000000}">
      <text>
        <r>
          <rPr>
            <sz val="9"/>
            <color rgb="FF000000"/>
            <rFont val="ＭＳ Ｐゴシック"/>
            <family val="3"/>
            <charset val="128"/>
          </rPr>
          <t>⑧、⑨、※3及びｂの合計から自動的に計算されます。</t>
        </r>
      </text>
    </comment>
    <comment ref="AH18" authorId="0" shapeId="0" xr:uid="{00000000-0006-0000-0300-00000F000000}">
      <text>
        <r>
          <rPr>
            <sz val="9"/>
            <color rgb="FF000000"/>
            <rFont val="ＭＳ Ｐゴシック"/>
            <family val="3"/>
            <charset val="128"/>
          </rPr>
          <t>右にあるｂ-1およびｂ-2から、自動的に計算されます。</t>
        </r>
      </text>
    </comment>
    <comment ref="AO18" authorId="0" shapeId="0" xr:uid="{00000000-0006-0000-0300-000010000000}">
      <text>
        <r>
          <rPr>
            <sz val="9"/>
            <color rgb="FF000000"/>
            <rFont val="ＭＳ Ｐゴシック"/>
            <family val="3"/>
            <charset val="128"/>
          </rPr>
          <t>右側にある3つの委託目的別内訳量から、自動的に計算されます。</t>
        </r>
      </text>
    </comment>
    <comment ref="AU18" authorId="0" shapeId="0" xr:uid="{00000000-0006-0000-0300-000011000000}">
      <text>
        <r>
          <rPr>
            <sz val="9"/>
            <color rgb="FF000000"/>
            <rFont val="ＭＳ Ｐゴシック"/>
            <family val="3"/>
            <charset val="128"/>
          </rPr>
          <t>同上</t>
        </r>
      </text>
    </comment>
    <comment ref="P21" authorId="0" shapeId="0" xr:uid="{00000000-0006-0000-0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300-000016000000}">
      <text>
        <r>
          <rPr>
            <sz val="9"/>
            <color rgb="FF000000"/>
            <rFont val="ＭＳ Ｐゴシック"/>
            <family val="3"/>
            <charset val="128"/>
          </rPr>
          <t>右上のフローから、自動的に計算されます。</t>
        </r>
      </text>
    </comment>
    <comment ref="P24" authorId="0" shapeId="0" xr:uid="{00000000-0006-0000-0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300-00001A000000}">
      <text>
        <r>
          <rPr>
            <sz val="9"/>
            <color rgb="FF000000"/>
            <rFont val="ＭＳ Ｐゴシック"/>
            <family val="3"/>
            <charset val="128"/>
          </rPr>
          <t>右上のフローから、自動的に計算されます。</t>
        </r>
      </text>
    </comment>
    <comment ref="D26" authorId="0" shapeId="0" xr:uid="{00000000-0006-0000-0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300-00001C000000}">
      <text>
        <r>
          <rPr>
            <sz val="9"/>
            <color rgb="FF000000"/>
            <rFont val="ＭＳ Ｐゴシック"/>
            <family val="3"/>
            <charset val="128"/>
          </rPr>
          <t>右上のフローから、自動的に計算されます。</t>
        </r>
      </text>
    </comment>
    <comment ref="D27" authorId="0" shapeId="0" xr:uid="{00000000-0006-0000-0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300-00001E000000}">
      <text>
        <r>
          <rPr>
            <sz val="9"/>
            <color rgb="FF000000"/>
            <rFont val="ＭＳ Ｐゴシック"/>
            <family val="3"/>
            <charset val="128"/>
          </rPr>
          <t>右上のフローから、自動的に計算されます。</t>
        </r>
      </text>
    </comment>
    <comment ref="P27" authorId="0" shapeId="0" xr:uid="{00000000-0006-0000-0300-00001F000000}">
      <text>
        <r>
          <rPr>
            <sz val="9"/>
            <color rgb="FF000000"/>
            <rFont val="ＭＳ Ｐゴシック"/>
            <family val="3"/>
            <charset val="128"/>
          </rPr>
          <t>下にあるＢ-1およびＢ-2から、自動的に計算されます。</t>
        </r>
      </text>
    </comment>
    <comment ref="AL27" authorId="0" shapeId="0" xr:uid="{00000000-0006-0000-0300-000020000000}">
      <text>
        <r>
          <rPr>
            <sz val="9"/>
            <color rgb="FF000000"/>
            <rFont val="ＭＳ Ｐゴシック"/>
            <family val="3"/>
            <charset val="128"/>
          </rPr>
          <t>Ｂとｂの合計が自動的に計算されます。</t>
        </r>
      </text>
    </comment>
    <comment ref="AS27" authorId="0" shapeId="0" xr:uid="{00000000-0006-0000-0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300-000023000000}">
      <text>
        <r>
          <rPr>
            <sz val="9"/>
            <color rgb="FF000000"/>
            <rFont val="ＭＳ Ｐゴシック"/>
            <family val="3"/>
            <charset val="128"/>
          </rPr>
          <t>右上のフローから、自動的に計算されます。</t>
        </r>
      </text>
    </comment>
    <comment ref="AA28" authorId="0" shapeId="0" xr:uid="{00000000-0006-0000-0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300-000026000000}">
      <text>
        <r>
          <rPr>
            <sz val="9"/>
            <color rgb="FF000000"/>
            <rFont val="ＭＳ Ｐゴシック"/>
            <family val="3"/>
            <charset val="128"/>
          </rPr>
          <t>右上のフローから、自動的に計算されます。</t>
        </r>
      </text>
    </comment>
    <comment ref="AA29" authorId="0" shapeId="0" xr:uid="{00000000-0006-0000-0300-000027000000}">
      <text>
        <r>
          <rPr>
            <sz val="9"/>
            <color rgb="FF000000"/>
            <rFont val="ＭＳ Ｐゴシック"/>
            <family val="3"/>
            <charset val="128"/>
          </rPr>
          <t>同上</t>
        </r>
      </text>
    </comment>
    <comment ref="D30" authorId="0" shapeId="0" xr:uid="{00000000-0006-0000-0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300-000029000000}">
      <text>
        <r>
          <rPr>
            <sz val="9"/>
            <color rgb="FF000000"/>
            <rFont val="ＭＳ Ｐゴシック"/>
            <family val="3"/>
            <charset val="128"/>
          </rPr>
          <t>右上のフローから、自動的に計算されます。</t>
        </r>
      </text>
    </comment>
    <comment ref="R30" authorId="0" shapeId="0" xr:uid="{00000000-0006-0000-0300-00002A000000}">
      <text>
        <r>
          <rPr>
            <sz val="9"/>
            <color rgb="FF000000"/>
            <rFont val="ＭＳ Ｐゴシック"/>
            <family val="3"/>
            <charset val="128"/>
          </rPr>
          <t>右側にある3つの委託目的別内訳量から、自動的に計算されます。</t>
        </r>
      </text>
    </comment>
    <comment ref="AA30" authorId="0" shapeId="0" xr:uid="{00000000-0006-0000-0300-00002B000000}">
      <text>
        <r>
          <rPr>
            <sz val="9"/>
            <color rgb="FF000000"/>
            <rFont val="ＭＳ Ｐゴシック"/>
            <family val="3"/>
            <charset val="128"/>
          </rPr>
          <t>同上</t>
        </r>
      </text>
    </comment>
    <comment ref="AL30" authorId="0" shapeId="0" xr:uid="{00000000-0006-0000-0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300-00002E000000}">
      <text>
        <r>
          <rPr>
            <sz val="9"/>
            <color rgb="FF000000"/>
            <rFont val="ＭＳ Ｐゴシック"/>
            <family val="3"/>
            <charset val="128"/>
          </rPr>
          <t>右上のフローから、自動的に計算されます。</t>
        </r>
      </text>
    </comment>
    <comment ref="AS31" authorId="0" shapeId="0" xr:uid="{00000000-0006-0000-0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300-000031000000}">
      <text>
        <r>
          <rPr>
            <sz val="9"/>
            <color rgb="FF000000"/>
            <rFont val="ＭＳ Ｐゴシック"/>
            <family val="3"/>
            <charset val="128"/>
          </rPr>
          <t>右上のフローから、自動的に計算されます。</t>
        </r>
      </text>
    </comment>
    <comment ref="D33" authorId="0" shapeId="0" xr:uid="{00000000-0006-0000-0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300-000033000000}">
      <text>
        <r>
          <rPr>
            <sz val="9"/>
            <color rgb="FF000000"/>
            <rFont val="ＭＳ Ｐゴシック"/>
            <family val="3"/>
            <charset val="128"/>
          </rPr>
          <t>右上のフローから、自動的に計算されます。</t>
        </r>
      </text>
    </comment>
    <comment ref="R33" authorId="0" shapeId="0" xr:uid="{00000000-0006-0000-0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400-000001000000}">
      <text>
        <r>
          <rPr>
            <sz val="10"/>
            <color rgb="FF000000"/>
            <rFont val="ＭＳ Ｐゴシック"/>
            <family val="3"/>
            <charset val="128"/>
          </rPr>
          <t>「表紙」シートで選択された○印が自動的に反映されます。</t>
        </r>
      </text>
    </comment>
    <comment ref="AU4" authorId="0" shapeId="0" xr:uid="{00000000-0006-0000-0400-000002000000}">
      <text>
        <r>
          <rPr>
            <sz val="10"/>
            <color rgb="FF000000"/>
            <rFont val="ＭＳ Ｐゴシック"/>
            <family val="3"/>
            <charset val="128"/>
          </rPr>
          <t>「表紙」シートで選択された○印が自動的に反映されます。</t>
        </r>
      </text>
    </comment>
    <comment ref="AF5" authorId="0" shapeId="0" xr:uid="{00000000-0006-0000-0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400-00000C000000}">
      <text>
        <r>
          <rPr>
            <sz val="9"/>
            <color rgb="FF000000"/>
            <rFont val="ＭＳ Ｐゴシック"/>
            <family val="3"/>
            <charset val="128"/>
          </rPr>
          <t>同上</t>
        </r>
      </text>
    </comment>
    <comment ref="P18" authorId="0" shapeId="0" xr:uid="{00000000-0006-0000-0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400-00000E000000}">
      <text>
        <r>
          <rPr>
            <sz val="9"/>
            <color rgb="FF000000"/>
            <rFont val="ＭＳ Ｐゴシック"/>
            <family val="3"/>
            <charset val="128"/>
          </rPr>
          <t>⑧、⑨、※3及びｂの合計から自動的に計算されます。</t>
        </r>
      </text>
    </comment>
    <comment ref="AH18" authorId="0" shapeId="0" xr:uid="{00000000-0006-0000-0400-00000F000000}">
      <text>
        <r>
          <rPr>
            <sz val="9"/>
            <color rgb="FF000000"/>
            <rFont val="ＭＳ Ｐゴシック"/>
            <family val="3"/>
            <charset val="128"/>
          </rPr>
          <t>右にあるｂ-1およびｂ-2から、自動的に計算されます。</t>
        </r>
      </text>
    </comment>
    <comment ref="AO18" authorId="0" shapeId="0" xr:uid="{00000000-0006-0000-0400-000010000000}">
      <text>
        <r>
          <rPr>
            <sz val="9"/>
            <color rgb="FF000000"/>
            <rFont val="ＭＳ Ｐゴシック"/>
            <family val="3"/>
            <charset val="128"/>
          </rPr>
          <t>右側にある3つの委託目的別内訳量から、自動的に計算されます。</t>
        </r>
      </text>
    </comment>
    <comment ref="AU18" authorId="0" shapeId="0" xr:uid="{00000000-0006-0000-0400-000011000000}">
      <text>
        <r>
          <rPr>
            <sz val="9"/>
            <color rgb="FF000000"/>
            <rFont val="ＭＳ Ｐゴシック"/>
            <family val="3"/>
            <charset val="128"/>
          </rPr>
          <t>同上</t>
        </r>
      </text>
    </comment>
    <comment ref="P21" authorId="0" shapeId="0" xr:uid="{00000000-0006-0000-0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400-000016000000}">
      <text>
        <r>
          <rPr>
            <sz val="9"/>
            <color rgb="FF000000"/>
            <rFont val="ＭＳ Ｐゴシック"/>
            <family val="3"/>
            <charset val="128"/>
          </rPr>
          <t>右上のフローから、自動的に計算されます。</t>
        </r>
      </text>
    </comment>
    <comment ref="P24" authorId="0" shapeId="0" xr:uid="{00000000-0006-0000-0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400-00001A000000}">
      <text>
        <r>
          <rPr>
            <sz val="9"/>
            <color rgb="FF000000"/>
            <rFont val="ＭＳ Ｐゴシック"/>
            <family val="3"/>
            <charset val="128"/>
          </rPr>
          <t>右上のフローから、自動的に計算されます。</t>
        </r>
      </text>
    </comment>
    <comment ref="D26" authorId="0" shapeId="0" xr:uid="{00000000-0006-0000-0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400-00001C000000}">
      <text>
        <r>
          <rPr>
            <sz val="9"/>
            <color rgb="FF000000"/>
            <rFont val="ＭＳ Ｐゴシック"/>
            <family val="3"/>
            <charset val="128"/>
          </rPr>
          <t>右上のフローから、自動的に計算されます。</t>
        </r>
      </text>
    </comment>
    <comment ref="D27" authorId="0" shapeId="0" xr:uid="{00000000-0006-0000-0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400-00001E000000}">
      <text>
        <r>
          <rPr>
            <sz val="9"/>
            <color rgb="FF000000"/>
            <rFont val="ＭＳ Ｐゴシック"/>
            <family val="3"/>
            <charset val="128"/>
          </rPr>
          <t>右上のフローから、自動的に計算されます。</t>
        </r>
      </text>
    </comment>
    <comment ref="P27" authorId="0" shapeId="0" xr:uid="{00000000-0006-0000-0400-00001F000000}">
      <text>
        <r>
          <rPr>
            <sz val="9"/>
            <color rgb="FF000000"/>
            <rFont val="ＭＳ Ｐゴシック"/>
            <family val="3"/>
            <charset val="128"/>
          </rPr>
          <t>下にあるＢ-1およびＢ-2から、自動的に計算されます。</t>
        </r>
      </text>
    </comment>
    <comment ref="AL27" authorId="0" shapeId="0" xr:uid="{00000000-0006-0000-0400-000020000000}">
      <text>
        <r>
          <rPr>
            <sz val="9"/>
            <color rgb="FF000000"/>
            <rFont val="ＭＳ Ｐゴシック"/>
            <family val="3"/>
            <charset val="128"/>
          </rPr>
          <t>Ｂとｂの合計が自動的に計算されます。</t>
        </r>
      </text>
    </comment>
    <comment ref="AS27" authorId="0" shapeId="0" xr:uid="{00000000-0006-0000-0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400-000023000000}">
      <text>
        <r>
          <rPr>
            <sz val="9"/>
            <color rgb="FF000000"/>
            <rFont val="ＭＳ Ｐゴシック"/>
            <family val="3"/>
            <charset val="128"/>
          </rPr>
          <t>右上のフローから、自動的に計算されます。</t>
        </r>
      </text>
    </comment>
    <comment ref="AA28" authorId="0" shapeId="0" xr:uid="{00000000-0006-0000-0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400-000026000000}">
      <text>
        <r>
          <rPr>
            <sz val="9"/>
            <color rgb="FF000000"/>
            <rFont val="ＭＳ Ｐゴシック"/>
            <family val="3"/>
            <charset val="128"/>
          </rPr>
          <t>右上のフローから、自動的に計算されます。</t>
        </r>
      </text>
    </comment>
    <comment ref="AA29" authorId="0" shapeId="0" xr:uid="{00000000-0006-0000-0400-000027000000}">
      <text>
        <r>
          <rPr>
            <sz val="9"/>
            <color rgb="FF000000"/>
            <rFont val="ＭＳ Ｐゴシック"/>
            <family val="3"/>
            <charset val="128"/>
          </rPr>
          <t>同上</t>
        </r>
      </text>
    </comment>
    <comment ref="D30" authorId="0" shapeId="0" xr:uid="{00000000-0006-0000-0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400-000029000000}">
      <text>
        <r>
          <rPr>
            <sz val="9"/>
            <color rgb="FF000000"/>
            <rFont val="ＭＳ Ｐゴシック"/>
            <family val="3"/>
            <charset val="128"/>
          </rPr>
          <t>右上のフローから、自動的に計算されます。</t>
        </r>
      </text>
    </comment>
    <comment ref="R30" authorId="0" shapeId="0" xr:uid="{00000000-0006-0000-0400-00002A000000}">
      <text>
        <r>
          <rPr>
            <sz val="9"/>
            <color rgb="FF000000"/>
            <rFont val="ＭＳ Ｐゴシック"/>
            <family val="3"/>
            <charset val="128"/>
          </rPr>
          <t>右側にある3つの委託目的別内訳量から、自動的に計算されます。</t>
        </r>
      </text>
    </comment>
    <comment ref="AA30" authorId="0" shapeId="0" xr:uid="{00000000-0006-0000-0400-00002B000000}">
      <text>
        <r>
          <rPr>
            <sz val="9"/>
            <color rgb="FF000000"/>
            <rFont val="ＭＳ Ｐゴシック"/>
            <family val="3"/>
            <charset val="128"/>
          </rPr>
          <t>同上</t>
        </r>
      </text>
    </comment>
    <comment ref="AL30" authorId="0" shapeId="0" xr:uid="{00000000-0006-0000-0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400-00002E000000}">
      <text>
        <r>
          <rPr>
            <sz val="9"/>
            <color rgb="FF000000"/>
            <rFont val="ＭＳ Ｐゴシック"/>
            <family val="3"/>
            <charset val="128"/>
          </rPr>
          <t>右上のフローから、自動的に計算されます。</t>
        </r>
      </text>
    </comment>
    <comment ref="AS31" authorId="0" shapeId="0" xr:uid="{00000000-0006-0000-0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400-000031000000}">
      <text>
        <r>
          <rPr>
            <sz val="9"/>
            <color rgb="FF000000"/>
            <rFont val="ＭＳ Ｐゴシック"/>
            <family val="3"/>
            <charset val="128"/>
          </rPr>
          <t>右上のフローから、自動的に計算されます。</t>
        </r>
      </text>
    </comment>
    <comment ref="D33" authorId="0" shapeId="0" xr:uid="{00000000-0006-0000-0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400-000033000000}">
      <text>
        <r>
          <rPr>
            <sz val="9"/>
            <color rgb="FF000000"/>
            <rFont val="ＭＳ Ｐゴシック"/>
            <family val="3"/>
            <charset val="128"/>
          </rPr>
          <t>右上のフローから、自動的に計算されます。</t>
        </r>
      </text>
    </comment>
    <comment ref="R33" authorId="0" shapeId="0" xr:uid="{00000000-0006-0000-0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500-000001000000}">
      <text>
        <r>
          <rPr>
            <sz val="10"/>
            <color rgb="FF000000"/>
            <rFont val="ＭＳ Ｐゴシック"/>
            <family val="3"/>
            <charset val="128"/>
          </rPr>
          <t>「表紙」シートで選択された○印が自動的に反映されます。</t>
        </r>
      </text>
    </comment>
    <comment ref="AU4" authorId="0" shapeId="0" xr:uid="{00000000-0006-0000-0500-000002000000}">
      <text>
        <r>
          <rPr>
            <sz val="10"/>
            <color rgb="FF000000"/>
            <rFont val="ＭＳ Ｐゴシック"/>
            <family val="3"/>
            <charset val="128"/>
          </rPr>
          <t>「表紙」シートで選択された○印が自動的に反映されます。</t>
        </r>
      </text>
    </comment>
    <comment ref="AF5" authorId="0" shapeId="0" xr:uid="{00000000-0006-0000-05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5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5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5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5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5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5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5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500-00000C000000}">
      <text>
        <r>
          <rPr>
            <sz val="9"/>
            <color rgb="FF000000"/>
            <rFont val="ＭＳ Ｐゴシック"/>
            <family val="3"/>
            <charset val="128"/>
          </rPr>
          <t>同上</t>
        </r>
      </text>
    </comment>
    <comment ref="P18" authorId="0" shapeId="0" xr:uid="{00000000-0006-0000-05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500-00000E000000}">
      <text>
        <r>
          <rPr>
            <sz val="9"/>
            <color rgb="FF000000"/>
            <rFont val="ＭＳ Ｐゴシック"/>
            <family val="3"/>
            <charset val="128"/>
          </rPr>
          <t>⑧、⑨、※3及びｂの合計から自動的に計算されます。</t>
        </r>
      </text>
    </comment>
    <comment ref="AH18" authorId="0" shapeId="0" xr:uid="{00000000-0006-0000-0500-00000F000000}">
      <text>
        <r>
          <rPr>
            <sz val="9"/>
            <color rgb="FF000000"/>
            <rFont val="ＭＳ Ｐゴシック"/>
            <family val="3"/>
            <charset val="128"/>
          </rPr>
          <t>右にあるｂ-1およびｂ-2から、自動的に計算されます。</t>
        </r>
      </text>
    </comment>
    <comment ref="AO18" authorId="0" shapeId="0" xr:uid="{00000000-0006-0000-0500-000010000000}">
      <text>
        <r>
          <rPr>
            <sz val="9"/>
            <color rgb="FF000000"/>
            <rFont val="ＭＳ Ｐゴシック"/>
            <family val="3"/>
            <charset val="128"/>
          </rPr>
          <t>右側にある3つの委託目的別内訳量から、自動的に計算されます。</t>
        </r>
      </text>
    </comment>
    <comment ref="AU18" authorId="0" shapeId="0" xr:uid="{00000000-0006-0000-0500-000011000000}">
      <text>
        <r>
          <rPr>
            <sz val="9"/>
            <color rgb="FF000000"/>
            <rFont val="ＭＳ Ｐゴシック"/>
            <family val="3"/>
            <charset val="128"/>
          </rPr>
          <t>同上</t>
        </r>
      </text>
    </comment>
    <comment ref="P21" authorId="0" shapeId="0" xr:uid="{00000000-0006-0000-05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5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5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5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500-000016000000}">
      <text>
        <r>
          <rPr>
            <sz val="9"/>
            <color rgb="FF000000"/>
            <rFont val="ＭＳ Ｐゴシック"/>
            <family val="3"/>
            <charset val="128"/>
          </rPr>
          <t>右上のフローから、自動的に計算されます。</t>
        </r>
      </text>
    </comment>
    <comment ref="P24" authorId="0" shapeId="0" xr:uid="{00000000-0006-0000-05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5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5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500-00001A000000}">
      <text>
        <r>
          <rPr>
            <sz val="9"/>
            <color rgb="FF000000"/>
            <rFont val="ＭＳ Ｐゴシック"/>
            <family val="3"/>
            <charset val="128"/>
          </rPr>
          <t>右上のフローから、自動的に計算されます。</t>
        </r>
      </text>
    </comment>
    <comment ref="D26" authorId="0" shapeId="0" xr:uid="{00000000-0006-0000-05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500-00001C000000}">
      <text>
        <r>
          <rPr>
            <sz val="9"/>
            <color rgb="FF000000"/>
            <rFont val="ＭＳ Ｐゴシック"/>
            <family val="3"/>
            <charset val="128"/>
          </rPr>
          <t>右上のフローから、自動的に計算されます。</t>
        </r>
      </text>
    </comment>
    <comment ref="D27" authorId="0" shapeId="0" xr:uid="{00000000-0006-0000-05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500-00001E000000}">
      <text>
        <r>
          <rPr>
            <sz val="9"/>
            <color rgb="FF000000"/>
            <rFont val="ＭＳ Ｐゴシック"/>
            <family val="3"/>
            <charset val="128"/>
          </rPr>
          <t>右上のフローから、自動的に計算されます。</t>
        </r>
      </text>
    </comment>
    <comment ref="P27" authorId="0" shapeId="0" xr:uid="{00000000-0006-0000-0500-00001F000000}">
      <text>
        <r>
          <rPr>
            <sz val="9"/>
            <color rgb="FF000000"/>
            <rFont val="ＭＳ Ｐゴシック"/>
            <family val="3"/>
            <charset val="128"/>
          </rPr>
          <t>下にあるＢ-1およびＢ-2から、自動的に計算されます。</t>
        </r>
      </text>
    </comment>
    <comment ref="AL27" authorId="0" shapeId="0" xr:uid="{00000000-0006-0000-0500-000020000000}">
      <text>
        <r>
          <rPr>
            <sz val="9"/>
            <color rgb="FF000000"/>
            <rFont val="ＭＳ Ｐゴシック"/>
            <family val="3"/>
            <charset val="128"/>
          </rPr>
          <t>Ｂとｂの合計が自動的に計算されます。</t>
        </r>
      </text>
    </comment>
    <comment ref="AS27" authorId="0" shapeId="0" xr:uid="{00000000-0006-0000-05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5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500-000023000000}">
      <text>
        <r>
          <rPr>
            <sz val="9"/>
            <color rgb="FF000000"/>
            <rFont val="ＭＳ Ｐゴシック"/>
            <family val="3"/>
            <charset val="128"/>
          </rPr>
          <t>右上のフローから、自動的に計算されます。</t>
        </r>
      </text>
    </comment>
    <comment ref="AA28" authorId="0" shapeId="0" xr:uid="{00000000-0006-0000-05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5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500-000026000000}">
      <text>
        <r>
          <rPr>
            <sz val="9"/>
            <color rgb="FF000000"/>
            <rFont val="ＭＳ Ｐゴシック"/>
            <family val="3"/>
            <charset val="128"/>
          </rPr>
          <t>右上のフローから、自動的に計算されます。</t>
        </r>
      </text>
    </comment>
    <comment ref="AA29" authorId="0" shapeId="0" xr:uid="{00000000-0006-0000-0500-000027000000}">
      <text>
        <r>
          <rPr>
            <sz val="9"/>
            <color rgb="FF000000"/>
            <rFont val="ＭＳ Ｐゴシック"/>
            <family val="3"/>
            <charset val="128"/>
          </rPr>
          <t>同上</t>
        </r>
      </text>
    </comment>
    <comment ref="D30" authorId="0" shapeId="0" xr:uid="{00000000-0006-0000-05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500-000029000000}">
      <text>
        <r>
          <rPr>
            <sz val="9"/>
            <color rgb="FF000000"/>
            <rFont val="ＭＳ Ｐゴシック"/>
            <family val="3"/>
            <charset val="128"/>
          </rPr>
          <t>右上のフローから、自動的に計算されます。</t>
        </r>
      </text>
    </comment>
    <comment ref="R30" authorId="0" shapeId="0" xr:uid="{00000000-0006-0000-0500-00002A000000}">
      <text>
        <r>
          <rPr>
            <sz val="9"/>
            <color rgb="FF000000"/>
            <rFont val="ＭＳ Ｐゴシック"/>
            <family val="3"/>
            <charset val="128"/>
          </rPr>
          <t>右側にある3つの委託目的別内訳量から、自動的に計算されます。</t>
        </r>
      </text>
    </comment>
    <comment ref="AA30" authorId="0" shapeId="0" xr:uid="{00000000-0006-0000-0500-00002B000000}">
      <text>
        <r>
          <rPr>
            <sz val="9"/>
            <color rgb="FF000000"/>
            <rFont val="ＭＳ Ｐゴシック"/>
            <family val="3"/>
            <charset val="128"/>
          </rPr>
          <t>同上</t>
        </r>
      </text>
    </comment>
    <comment ref="AL30" authorId="0" shapeId="0" xr:uid="{00000000-0006-0000-05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5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500-00002E000000}">
      <text>
        <r>
          <rPr>
            <sz val="9"/>
            <color rgb="FF000000"/>
            <rFont val="ＭＳ Ｐゴシック"/>
            <family val="3"/>
            <charset val="128"/>
          </rPr>
          <t>右上のフローから、自動的に計算されます。</t>
        </r>
      </text>
    </comment>
    <comment ref="AS31" authorId="0" shapeId="0" xr:uid="{00000000-0006-0000-05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5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500-000031000000}">
      <text>
        <r>
          <rPr>
            <sz val="9"/>
            <color rgb="FF000000"/>
            <rFont val="ＭＳ Ｐゴシック"/>
            <family val="3"/>
            <charset val="128"/>
          </rPr>
          <t>右上のフローから、自動的に計算されます。</t>
        </r>
      </text>
    </comment>
    <comment ref="D33" authorId="0" shapeId="0" xr:uid="{00000000-0006-0000-05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500-000033000000}">
      <text>
        <r>
          <rPr>
            <sz val="9"/>
            <color rgb="FF000000"/>
            <rFont val="ＭＳ Ｐゴシック"/>
            <family val="3"/>
            <charset val="128"/>
          </rPr>
          <t>右上のフローから、自動的に計算されます。</t>
        </r>
      </text>
    </comment>
    <comment ref="R33" authorId="0" shapeId="0" xr:uid="{00000000-0006-0000-05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600-000001000000}">
      <text>
        <r>
          <rPr>
            <sz val="10"/>
            <color rgb="FF000000"/>
            <rFont val="ＭＳ Ｐゴシック"/>
            <family val="3"/>
            <charset val="128"/>
          </rPr>
          <t>「表紙」シートで選択された○印が自動的に反映されます。</t>
        </r>
      </text>
    </comment>
    <comment ref="AU4" authorId="0" shapeId="0" xr:uid="{00000000-0006-0000-0600-000002000000}">
      <text>
        <r>
          <rPr>
            <sz val="10"/>
            <color rgb="FF000000"/>
            <rFont val="ＭＳ Ｐゴシック"/>
            <family val="3"/>
            <charset val="128"/>
          </rPr>
          <t>「表紙」シートで選択された○印が自動的に反映されます。</t>
        </r>
      </text>
    </comment>
    <comment ref="AF5" authorId="0" shapeId="0" xr:uid="{00000000-0006-0000-06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U7" authorId="0" shapeId="0" xr:uid="{00000000-0006-0000-0600-000004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8" authorId="0" shapeId="0" xr:uid="{00000000-0006-0000-0600-000005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H9" authorId="0" shapeId="0" xr:uid="{00000000-0006-0000-0600-000006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AU9" authorId="0" shapeId="0" xr:uid="{00000000-0006-0000-0600-000007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AU10" authorId="0" shapeId="0" xr:uid="{00000000-0006-0000-0600-000008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F12" authorId="0" shapeId="0" xr:uid="{00000000-0006-0000-0600-000009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600-00000A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600-00000B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AU13" authorId="0" shapeId="0" xr:uid="{00000000-0006-0000-0600-00000C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4" authorId="0" shapeId="0" xr:uid="{00000000-0006-0000-0600-00000D000000}">
      <text>
        <r>
          <rPr>
            <sz val="9"/>
            <color rgb="FF000000"/>
            <rFont val="ＭＳ Ｐゴシック"/>
            <family val="3"/>
            <charset val="128"/>
          </rPr>
          <t>同上</t>
        </r>
      </text>
    </comment>
    <comment ref="F15" authorId="0" shapeId="0" xr:uid="{00000000-0006-0000-0600-00000E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600-00000F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600-000010000000}">
      <text>
        <r>
          <rPr>
            <sz val="9"/>
            <color rgb="FF000000"/>
            <rFont val="ＭＳ Ｐゴシック"/>
            <family val="3"/>
            <charset val="128"/>
          </rPr>
          <t>自ら中間処理した後の残さについて、自社の他事業場等で処理を行った量を記載してください。</t>
        </r>
      </text>
    </comment>
    <comment ref="AU15" authorId="0" shapeId="0" xr:uid="{00000000-0006-0000-0600-000011000000}">
      <text>
        <r>
          <rPr>
            <sz val="9"/>
            <color rgb="FF000000"/>
            <rFont val="ＭＳ Ｐゴシック"/>
            <family val="3"/>
            <charset val="128"/>
          </rPr>
          <t>同上</t>
        </r>
      </text>
    </comment>
    <comment ref="P18" authorId="0" shapeId="0" xr:uid="{00000000-0006-0000-0600-000012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600-000013000000}">
      <text>
        <r>
          <rPr>
            <sz val="9"/>
            <color rgb="FF000000"/>
            <rFont val="ＭＳ Ｐゴシック"/>
            <family val="3"/>
            <charset val="128"/>
          </rPr>
          <t>⑧、⑨、※3及びｂの合計から自動的に計算されます。</t>
        </r>
      </text>
    </comment>
    <comment ref="AH18" authorId="0" shapeId="0" xr:uid="{00000000-0006-0000-0600-000014000000}">
      <text>
        <r>
          <rPr>
            <sz val="9"/>
            <color rgb="FF000000"/>
            <rFont val="ＭＳ Ｐゴシック"/>
            <family val="3"/>
            <charset val="128"/>
          </rPr>
          <t>右にあるｂ-1およびｂ-2から、自動的に計算されます。</t>
        </r>
      </text>
    </comment>
    <comment ref="AO18" authorId="0" shapeId="0" xr:uid="{00000000-0006-0000-0600-000015000000}">
      <text>
        <r>
          <rPr>
            <sz val="9"/>
            <color rgb="FF000000"/>
            <rFont val="ＭＳ Ｐゴシック"/>
            <family val="3"/>
            <charset val="128"/>
          </rPr>
          <t>右側にある3つの委託目的別内訳量から、自動的に計算されます。</t>
        </r>
      </text>
    </comment>
    <comment ref="AU18" authorId="0" shapeId="0" xr:uid="{00000000-0006-0000-0600-000016000000}">
      <text>
        <r>
          <rPr>
            <sz val="9"/>
            <color rgb="FF000000"/>
            <rFont val="ＭＳ Ｐゴシック"/>
            <family val="3"/>
            <charset val="128"/>
          </rPr>
          <t>再生利用量のうち、マテリアルリサイクルする量を入力してください。具体的には、次を入力してください。
①プラ原料化
②プラ製品化</t>
        </r>
      </text>
    </comment>
    <comment ref="AU19" authorId="0" shapeId="0" xr:uid="{00000000-0006-0000-0600-000017000000}">
      <text>
        <r>
          <rPr>
            <sz val="9"/>
            <color rgb="FF000000"/>
            <rFont val="ＭＳ Ｐゴシック"/>
            <family val="3"/>
            <charset val="128"/>
          </rPr>
          <t>再生利用量のうち、ケミカルリサイクルする量を入力してください。具体的には、次を入力してください。
①原料・モノマー化
②高炉還元剤
③コークス炉化学原料化
④ガス化・油化（RPFガス化含む）（化学原料としての利用）</t>
        </r>
      </text>
    </comment>
    <comment ref="AU20" authorId="0" shapeId="0" xr:uid="{00000000-0006-0000-0600-000018000000}">
      <text>
        <r>
          <rPr>
            <sz val="9"/>
            <color rgb="FF000000"/>
            <rFont val="ＭＳ Ｐゴシック"/>
            <family val="3"/>
            <charset val="128"/>
          </rPr>
          <t>再生利用量のうち、次を入力してください。
①固形燃料化（RPF化など）
②セメント精製過程における原・燃料化
③ガス化・油化（燃料としての再生）</t>
        </r>
      </text>
    </comment>
    <comment ref="P21" authorId="0" shapeId="0" xr:uid="{00000000-0006-0000-0600-000019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600-00001A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600-00001B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AU21" authorId="0" shapeId="0" xr:uid="{00000000-0006-0000-0600-00001C000000}">
      <text>
        <r>
          <rPr>
            <sz val="9"/>
            <color rgb="FF000000"/>
            <rFont val="ＭＳ Ｐゴシック"/>
            <family val="3"/>
            <charset val="128"/>
          </rPr>
          <t>ア、イ、ウ及び⑤の熱回収に該当しないもの（焼却して焼却灰を路盤材等に再利用する場合等）を入力してください。</t>
        </r>
      </text>
    </comment>
    <comment ref="D24" authorId="0" shapeId="0" xr:uid="{00000000-0006-0000-0600-00001D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600-00001E000000}">
      <text>
        <r>
          <rPr>
            <sz val="9"/>
            <color rgb="FF000000"/>
            <rFont val="ＭＳ Ｐゴシック"/>
            <family val="3"/>
            <charset val="128"/>
          </rPr>
          <t>右上のフローから、自動的に計算されます。</t>
        </r>
      </text>
    </comment>
    <comment ref="P24" authorId="0" shapeId="0" xr:uid="{00000000-0006-0000-0600-00001F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600-000020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600-000021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600-000022000000}">
      <text>
        <r>
          <rPr>
            <sz val="9"/>
            <color rgb="FF000000"/>
            <rFont val="ＭＳ Ｐゴシック"/>
            <family val="3"/>
            <charset val="128"/>
          </rPr>
          <t>右上のフローから、自動的に計算されます。</t>
        </r>
      </text>
    </comment>
    <comment ref="D26" authorId="0" shapeId="0" xr:uid="{00000000-0006-0000-0600-000023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600-000024000000}">
      <text>
        <r>
          <rPr>
            <sz val="9"/>
            <color rgb="FF000000"/>
            <rFont val="ＭＳ Ｐゴシック"/>
            <family val="3"/>
            <charset val="128"/>
          </rPr>
          <t>右上のフローから、自動的に計算されます。</t>
        </r>
      </text>
    </comment>
    <comment ref="D27" authorId="0" shapeId="0" xr:uid="{00000000-0006-0000-0600-000025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600-000026000000}">
      <text>
        <r>
          <rPr>
            <sz val="9"/>
            <color rgb="FF000000"/>
            <rFont val="ＭＳ Ｐゴシック"/>
            <family val="3"/>
            <charset val="128"/>
          </rPr>
          <t>右上のフローから、自動的に計算されます。</t>
        </r>
      </text>
    </comment>
    <comment ref="P27" authorId="0" shapeId="0" xr:uid="{00000000-0006-0000-0600-000027000000}">
      <text>
        <r>
          <rPr>
            <sz val="9"/>
            <color rgb="FF000000"/>
            <rFont val="ＭＳ Ｐゴシック"/>
            <family val="3"/>
            <charset val="128"/>
          </rPr>
          <t>下にあるＢ-1およびＢ-2から、自動的に計算されます。</t>
        </r>
      </text>
    </comment>
    <comment ref="AL27" authorId="0" shapeId="0" xr:uid="{00000000-0006-0000-0600-000028000000}">
      <text>
        <r>
          <rPr>
            <sz val="9"/>
            <color rgb="FF000000"/>
            <rFont val="ＭＳ Ｐゴシック"/>
            <family val="3"/>
            <charset val="128"/>
          </rPr>
          <t>Ｂとｂの合計が自動的に計算されます。</t>
        </r>
      </text>
    </comment>
    <comment ref="AS27" authorId="0" shapeId="0" xr:uid="{00000000-0006-0000-0600-000029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600-00002A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600-00002B000000}">
      <text>
        <r>
          <rPr>
            <sz val="9"/>
            <color rgb="FF000000"/>
            <rFont val="ＭＳ Ｐゴシック"/>
            <family val="3"/>
            <charset val="128"/>
          </rPr>
          <t>右上のフローから、自動的に計算されます。</t>
        </r>
      </text>
    </comment>
    <comment ref="AA28" authorId="0" shapeId="0" xr:uid="{00000000-0006-0000-0600-00002C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600-00002D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600-00002E000000}">
      <text>
        <r>
          <rPr>
            <sz val="9"/>
            <color rgb="FF000000"/>
            <rFont val="ＭＳ Ｐゴシック"/>
            <family val="3"/>
            <charset val="128"/>
          </rPr>
          <t>右上のフローから、自動的に計算されます。</t>
        </r>
      </text>
    </comment>
    <comment ref="AA29" authorId="0" shapeId="0" xr:uid="{00000000-0006-0000-0600-00002F000000}">
      <text>
        <r>
          <rPr>
            <sz val="9"/>
            <color rgb="FF000000"/>
            <rFont val="ＭＳ Ｐゴシック"/>
            <family val="3"/>
            <charset val="128"/>
          </rPr>
          <t xml:space="preserve">同上。なお、⑬⑭の「熱回収業者への処理委託量」及び、単純焼却のみで焼却灰を再利用しない場合の焼却量は、こちらに入力してください。（最終処分前委託量）
</t>
        </r>
      </text>
    </comment>
    <comment ref="D30" authorId="0" shapeId="0" xr:uid="{00000000-0006-0000-0600-000030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600-000031000000}">
      <text>
        <r>
          <rPr>
            <sz val="9"/>
            <color rgb="FF000000"/>
            <rFont val="ＭＳ Ｐゴシック"/>
            <family val="3"/>
            <charset val="128"/>
          </rPr>
          <t>右上のフローから、自動的に計算されます。</t>
        </r>
      </text>
    </comment>
    <comment ref="R30" authorId="0" shapeId="0" xr:uid="{00000000-0006-0000-0600-000032000000}">
      <text>
        <r>
          <rPr>
            <sz val="9"/>
            <color rgb="FF000000"/>
            <rFont val="ＭＳ Ｐゴシック"/>
            <family val="3"/>
            <charset val="128"/>
          </rPr>
          <t>右側にある3つの委託目的別内訳量から、自動的に計算されます。</t>
        </r>
      </text>
    </comment>
    <comment ref="AA30" authorId="0" shapeId="0" xr:uid="{00000000-0006-0000-0600-000033000000}">
      <text>
        <r>
          <rPr>
            <sz val="9"/>
            <color rgb="FF000000"/>
            <rFont val="ＭＳ Ｐゴシック"/>
            <family val="3"/>
            <charset val="128"/>
          </rPr>
          <t>同上</t>
        </r>
      </text>
    </comment>
    <comment ref="AL30" authorId="0" shapeId="0" xr:uid="{00000000-0006-0000-0600-000034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600-000035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600-000036000000}">
      <text>
        <r>
          <rPr>
            <sz val="9"/>
            <color rgb="FF000000"/>
            <rFont val="ＭＳ Ｐゴシック"/>
            <family val="3"/>
            <charset val="128"/>
          </rPr>
          <t>右上のフローから、自動的に計算されます。</t>
        </r>
      </text>
    </comment>
    <comment ref="AS31" authorId="0" shapeId="0" xr:uid="{00000000-0006-0000-0600-000037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600-000038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600-000039000000}">
      <text>
        <r>
          <rPr>
            <sz val="9"/>
            <color rgb="FF000000"/>
            <rFont val="ＭＳ Ｐゴシック"/>
            <family val="3"/>
            <charset val="128"/>
          </rPr>
          <t>右上のフローから、自動的に計算されます。</t>
        </r>
      </text>
    </comment>
    <comment ref="D33" authorId="0" shapeId="0" xr:uid="{00000000-0006-0000-0600-00003A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600-00003B000000}">
      <text>
        <r>
          <rPr>
            <sz val="9"/>
            <color rgb="FF000000"/>
            <rFont val="ＭＳ Ｐゴシック"/>
            <family val="3"/>
            <charset val="128"/>
          </rPr>
          <t>右上のフローから、自動的に計算されます。</t>
        </r>
      </text>
    </comment>
    <comment ref="R33" authorId="0" shapeId="0" xr:uid="{00000000-0006-0000-0600-00003C000000}">
      <text>
        <r>
          <rPr>
            <sz val="9"/>
            <color rgb="FF000000"/>
            <rFont val="ＭＳ Ｐゴシック"/>
            <family val="3"/>
            <charset val="128"/>
          </rPr>
          <t>中間処理を経ずに、産業廃棄物を直接、埋立処分や海洋投入処分の委託をした量を記載してください。</t>
        </r>
      </text>
    </comment>
    <comment ref="H36" authorId="0" shapeId="0" xr:uid="{00000000-0006-0000-0600-00003D000000}">
      <text>
        <r>
          <rPr>
            <sz val="9"/>
            <color rgb="FF000000"/>
            <rFont val="MS P ゴシック"/>
            <family val="3"/>
            <charset val="128"/>
          </rPr>
          <t>右上のフローから、自動的に計算されます。</t>
        </r>
      </text>
    </comment>
    <comment ref="H37" authorId="0" shapeId="0" xr:uid="{00000000-0006-0000-0600-00003E000000}">
      <text>
        <r>
          <rPr>
            <sz val="9"/>
            <color rgb="FF000000"/>
            <rFont val="MS P ゴシック"/>
            <family val="3"/>
            <charset val="128"/>
          </rPr>
          <t>右上のフローから、自動的に計算されます。</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700-000001000000}">
      <text>
        <r>
          <rPr>
            <sz val="10"/>
            <color rgb="FF000000"/>
            <rFont val="ＭＳ Ｐゴシック"/>
            <family val="3"/>
            <charset val="128"/>
          </rPr>
          <t>「表紙」シートで選択された○印が自動的に反映されます。</t>
        </r>
      </text>
    </comment>
    <comment ref="AU4" authorId="0" shapeId="0" xr:uid="{00000000-0006-0000-0700-000002000000}">
      <text>
        <r>
          <rPr>
            <sz val="10"/>
            <color rgb="FF000000"/>
            <rFont val="ＭＳ Ｐゴシック"/>
            <family val="3"/>
            <charset val="128"/>
          </rPr>
          <t>「表紙」シートで選択された○印が自動的に反映されます。</t>
        </r>
      </text>
    </comment>
    <comment ref="AF5" authorId="0" shapeId="0" xr:uid="{00000000-0006-0000-07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7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7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7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7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7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7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7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700-00000C000000}">
      <text>
        <r>
          <rPr>
            <sz val="9"/>
            <color rgb="FF000000"/>
            <rFont val="ＭＳ Ｐゴシック"/>
            <family val="3"/>
            <charset val="128"/>
          </rPr>
          <t>同上</t>
        </r>
      </text>
    </comment>
    <comment ref="P18" authorId="0" shapeId="0" xr:uid="{00000000-0006-0000-07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700-00000E000000}">
      <text>
        <r>
          <rPr>
            <sz val="9"/>
            <color rgb="FF000000"/>
            <rFont val="ＭＳ Ｐゴシック"/>
            <family val="3"/>
            <charset val="128"/>
          </rPr>
          <t>⑧、⑨、※3及びｂの合計から自動的に計算されます。</t>
        </r>
      </text>
    </comment>
    <comment ref="AH18" authorId="0" shapeId="0" xr:uid="{00000000-0006-0000-0700-00000F000000}">
      <text>
        <r>
          <rPr>
            <sz val="9"/>
            <color rgb="FF000000"/>
            <rFont val="ＭＳ Ｐゴシック"/>
            <family val="3"/>
            <charset val="128"/>
          </rPr>
          <t>右にあるｂ-1およびｂ-2から、自動的に計算されます。</t>
        </r>
      </text>
    </comment>
    <comment ref="AO18" authorId="0" shapeId="0" xr:uid="{00000000-0006-0000-0700-000010000000}">
      <text>
        <r>
          <rPr>
            <sz val="9"/>
            <color rgb="FF000000"/>
            <rFont val="ＭＳ Ｐゴシック"/>
            <family val="3"/>
            <charset val="128"/>
          </rPr>
          <t>右側にある3つの委託目的別内訳量から、自動的に計算されます。</t>
        </r>
      </text>
    </comment>
    <comment ref="AU18" authorId="0" shapeId="0" xr:uid="{00000000-0006-0000-0700-000011000000}">
      <text>
        <r>
          <rPr>
            <sz val="9"/>
            <color rgb="FF000000"/>
            <rFont val="ＭＳ Ｐゴシック"/>
            <family val="3"/>
            <charset val="128"/>
          </rPr>
          <t>同上</t>
        </r>
      </text>
    </comment>
    <comment ref="P21" authorId="0" shapeId="0" xr:uid="{00000000-0006-0000-07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7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7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7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700-000016000000}">
      <text>
        <r>
          <rPr>
            <sz val="9"/>
            <color rgb="FF000000"/>
            <rFont val="ＭＳ Ｐゴシック"/>
            <family val="3"/>
            <charset val="128"/>
          </rPr>
          <t>右上のフローから、自動的に計算されます。</t>
        </r>
      </text>
    </comment>
    <comment ref="P24" authorId="0" shapeId="0" xr:uid="{00000000-0006-0000-07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7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7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700-00001A000000}">
      <text>
        <r>
          <rPr>
            <sz val="9"/>
            <color rgb="FF000000"/>
            <rFont val="ＭＳ Ｐゴシック"/>
            <family val="3"/>
            <charset val="128"/>
          </rPr>
          <t>右上のフローから、自動的に計算されます。</t>
        </r>
      </text>
    </comment>
    <comment ref="D26" authorId="0" shapeId="0" xr:uid="{00000000-0006-0000-07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700-00001C000000}">
      <text>
        <r>
          <rPr>
            <sz val="9"/>
            <color rgb="FF000000"/>
            <rFont val="ＭＳ Ｐゴシック"/>
            <family val="3"/>
            <charset val="128"/>
          </rPr>
          <t>右上のフローから、自動的に計算されます。</t>
        </r>
      </text>
    </comment>
    <comment ref="D27" authorId="0" shapeId="0" xr:uid="{00000000-0006-0000-07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700-00001E000000}">
      <text>
        <r>
          <rPr>
            <sz val="9"/>
            <color rgb="FF000000"/>
            <rFont val="ＭＳ Ｐゴシック"/>
            <family val="3"/>
            <charset val="128"/>
          </rPr>
          <t>右上のフローから、自動的に計算されます。</t>
        </r>
      </text>
    </comment>
    <comment ref="P27" authorId="0" shapeId="0" xr:uid="{00000000-0006-0000-0700-00001F000000}">
      <text>
        <r>
          <rPr>
            <sz val="9"/>
            <color rgb="FF000000"/>
            <rFont val="ＭＳ Ｐゴシック"/>
            <family val="3"/>
            <charset val="128"/>
          </rPr>
          <t>下にあるＢ-1およびＢ-2から、自動的に計算されます。</t>
        </r>
      </text>
    </comment>
    <comment ref="AL27" authorId="0" shapeId="0" xr:uid="{00000000-0006-0000-0700-000020000000}">
      <text>
        <r>
          <rPr>
            <sz val="9"/>
            <color rgb="FF000000"/>
            <rFont val="ＭＳ Ｐゴシック"/>
            <family val="3"/>
            <charset val="128"/>
          </rPr>
          <t>Ｂとｂの合計が自動的に計算されます。</t>
        </r>
      </text>
    </comment>
    <comment ref="AS27" authorId="0" shapeId="0" xr:uid="{00000000-0006-0000-07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7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700-000023000000}">
      <text>
        <r>
          <rPr>
            <sz val="9"/>
            <color rgb="FF000000"/>
            <rFont val="ＭＳ Ｐゴシック"/>
            <family val="3"/>
            <charset val="128"/>
          </rPr>
          <t>右上のフローから、自動的に計算されます。</t>
        </r>
      </text>
    </comment>
    <comment ref="AA28" authorId="0" shapeId="0" xr:uid="{00000000-0006-0000-07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7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700-000026000000}">
      <text>
        <r>
          <rPr>
            <sz val="9"/>
            <color rgb="FF000000"/>
            <rFont val="ＭＳ Ｐゴシック"/>
            <family val="3"/>
            <charset val="128"/>
          </rPr>
          <t>右上のフローから、自動的に計算されます。</t>
        </r>
      </text>
    </comment>
    <comment ref="AA29" authorId="0" shapeId="0" xr:uid="{00000000-0006-0000-0700-000027000000}">
      <text>
        <r>
          <rPr>
            <sz val="9"/>
            <color rgb="FF000000"/>
            <rFont val="ＭＳ Ｐゴシック"/>
            <family val="3"/>
            <charset val="128"/>
          </rPr>
          <t>同上</t>
        </r>
      </text>
    </comment>
    <comment ref="D30" authorId="0" shapeId="0" xr:uid="{00000000-0006-0000-07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700-000029000000}">
      <text>
        <r>
          <rPr>
            <sz val="9"/>
            <color rgb="FF000000"/>
            <rFont val="ＭＳ Ｐゴシック"/>
            <family val="3"/>
            <charset val="128"/>
          </rPr>
          <t>右上のフローから、自動的に計算されます。</t>
        </r>
      </text>
    </comment>
    <comment ref="R30" authorId="0" shapeId="0" xr:uid="{00000000-0006-0000-0700-00002A000000}">
      <text>
        <r>
          <rPr>
            <sz val="9"/>
            <color rgb="FF000000"/>
            <rFont val="ＭＳ Ｐゴシック"/>
            <family val="3"/>
            <charset val="128"/>
          </rPr>
          <t>右側にある3つの委託目的別内訳量から、自動的に計算されます。</t>
        </r>
      </text>
    </comment>
    <comment ref="AA30" authorId="0" shapeId="0" xr:uid="{00000000-0006-0000-0700-00002B000000}">
      <text>
        <r>
          <rPr>
            <sz val="9"/>
            <color rgb="FF000000"/>
            <rFont val="ＭＳ Ｐゴシック"/>
            <family val="3"/>
            <charset val="128"/>
          </rPr>
          <t>同上</t>
        </r>
      </text>
    </comment>
    <comment ref="AL30" authorId="0" shapeId="0" xr:uid="{00000000-0006-0000-07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7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700-00002E000000}">
      <text>
        <r>
          <rPr>
            <sz val="9"/>
            <color rgb="FF000000"/>
            <rFont val="ＭＳ Ｐゴシック"/>
            <family val="3"/>
            <charset val="128"/>
          </rPr>
          <t>右上のフローから、自動的に計算されます。</t>
        </r>
      </text>
    </comment>
    <comment ref="AS31" authorId="0" shapeId="0" xr:uid="{00000000-0006-0000-07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7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700-000031000000}">
      <text>
        <r>
          <rPr>
            <sz val="9"/>
            <color rgb="FF000000"/>
            <rFont val="ＭＳ Ｐゴシック"/>
            <family val="3"/>
            <charset val="128"/>
          </rPr>
          <t>右上のフローから、自動的に計算されます。</t>
        </r>
      </text>
    </comment>
    <comment ref="D33" authorId="0" shapeId="0" xr:uid="{00000000-0006-0000-07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700-000033000000}">
      <text>
        <r>
          <rPr>
            <sz val="9"/>
            <color rgb="FF000000"/>
            <rFont val="ＭＳ Ｐゴシック"/>
            <family val="3"/>
            <charset val="128"/>
          </rPr>
          <t>右上のフローから、自動的に計算されます。</t>
        </r>
      </text>
    </comment>
    <comment ref="R33" authorId="0" shapeId="0" xr:uid="{00000000-0006-0000-07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800-000001000000}">
      <text>
        <r>
          <rPr>
            <sz val="10"/>
            <color rgb="FF000000"/>
            <rFont val="ＭＳ Ｐゴシック"/>
            <family val="3"/>
            <charset val="128"/>
          </rPr>
          <t>「表紙」シートで選択された○印が自動的に反映されます。</t>
        </r>
      </text>
    </comment>
    <comment ref="AU4" authorId="0" shapeId="0" xr:uid="{00000000-0006-0000-0800-000002000000}">
      <text>
        <r>
          <rPr>
            <sz val="10"/>
            <color rgb="FF000000"/>
            <rFont val="ＭＳ Ｐゴシック"/>
            <family val="3"/>
            <charset val="128"/>
          </rPr>
          <t>「表紙」シートで選択された○印が自動的に反映されます。</t>
        </r>
      </text>
    </comment>
    <comment ref="AF5" authorId="0" shapeId="0" xr:uid="{00000000-0006-0000-08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8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8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8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8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8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8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8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800-00000C000000}">
      <text>
        <r>
          <rPr>
            <sz val="9"/>
            <color rgb="FF000000"/>
            <rFont val="ＭＳ Ｐゴシック"/>
            <family val="3"/>
            <charset val="128"/>
          </rPr>
          <t>同上</t>
        </r>
      </text>
    </comment>
    <comment ref="P18" authorId="0" shapeId="0" xr:uid="{00000000-0006-0000-08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800-00000E000000}">
      <text>
        <r>
          <rPr>
            <sz val="9"/>
            <color rgb="FF000000"/>
            <rFont val="ＭＳ Ｐゴシック"/>
            <family val="3"/>
            <charset val="128"/>
          </rPr>
          <t>⑧、⑨、※3及びｂの合計から自動的に計算されます。</t>
        </r>
      </text>
    </comment>
    <comment ref="AH18" authorId="0" shapeId="0" xr:uid="{00000000-0006-0000-0800-00000F000000}">
      <text>
        <r>
          <rPr>
            <sz val="9"/>
            <color rgb="FF000000"/>
            <rFont val="ＭＳ Ｐゴシック"/>
            <family val="3"/>
            <charset val="128"/>
          </rPr>
          <t>右にあるｂ-1およびｂ-2から、自動的に計算されます。</t>
        </r>
      </text>
    </comment>
    <comment ref="AO18" authorId="0" shapeId="0" xr:uid="{00000000-0006-0000-0800-000010000000}">
      <text>
        <r>
          <rPr>
            <sz val="9"/>
            <color rgb="FF000000"/>
            <rFont val="ＭＳ Ｐゴシック"/>
            <family val="3"/>
            <charset val="128"/>
          </rPr>
          <t>右側にある3つの委託目的別内訳量から、自動的に計算されます。</t>
        </r>
      </text>
    </comment>
    <comment ref="AU18" authorId="0" shapeId="0" xr:uid="{00000000-0006-0000-0800-000011000000}">
      <text>
        <r>
          <rPr>
            <sz val="9"/>
            <color rgb="FF000000"/>
            <rFont val="ＭＳ Ｐゴシック"/>
            <family val="3"/>
            <charset val="128"/>
          </rPr>
          <t>同上</t>
        </r>
      </text>
    </comment>
    <comment ref="P21" authorId="0" shapeId="0" xr:uid="{00000000-0006-0000-08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8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8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8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800-000016000000}">
      <text>
        <r>
          <rPr>
            <sz val="9"/>
            <color rgb="FF000000"/>
            <rFont val="ＭＳ Ｐゴシック"/>
            <family val="3"/>
            <charset val="128"/>
          </rPr>
          <t>右上のフローから、自動的に計算されます。</t>
        </r>
      </text>
    </comment>
    <comment ref="P24" authorId="0" shapeId="0" xr:uid="{00000000-0006-0000-08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8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8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800-00001A000000}">
      <text>
        <r>
          <rPr>
            <sz val="9"/>
            <color rgb="FF000000"/>
            <rFont val="ＭＳ Ｐゴシック"/>
            <family val="3"/>
            <charset val="128"/>
          </rPr>
          <t>右上のフローから、自動的に計算されます。</t>
        </r>
      </text>
    </comment>
    <comment ref="D26" authorId="0" shapeId="0" xr:uid="{00000000-0006-0000-08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800-00001C000000}">
      <text>
        <r>
          <rPr>
            <sz val="9"/>
            <color rgb="FF000000"/>
            <rFont val="ＭＳ Ｐゴシック"/>
            <family val="3"/>
            <charset val="128"/>
          </rPr>
          <t>右上のフローから、自動的に計算されます。</t>
        </r>
      </text>
    </comment>
    <comment ref="D27" authorId="0" shapeId="0" xr:uid="{00000000-0006-0000-08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800-00001E000000}">
      <text>
        <r>
          <rPr>
            <sz val="9"/>
            <color rgb="FF000000"/>
            <rFont val="ＭＳ Ｐゴシック"/>
            <family val="3"/>
            <charset val="128"/>
          </rPr>
          <t>右上のフローから、自動的に計算されます。</t>
        </r>
      </text>
    </comment>
    <comment ref="P27" authorId="0" shapeId="0" xr:uid="{00000000-0006-0000-0800-00001F000000}">
      <text>
        <r>
          <rPr>
            <sz val="9"/>
            <color rgb="FF000000"/>
            <rFont val="ＭＳ Ｐゴシック"/>
            <family val="3"/>
            <charset val="128"/>
          </rPr>
          <t>下にあるＢ-1およびＢ-2から、自動的に計算されます。</t>
        </r>
      </text>
    </comment>
    <comment ref="AL27" authorId="0" shapeId="0" xr:uid="{00000000-0006-0000-0800-000020000000}">
      <text>
        <r>
          <rPr>
            <sz val="9"/>
            <color rgb="FF000000"/>
            <rFont val="ＭＳ Ｐゴシック"/>
            <family val="3"/>
            <charset val="128"/>
          </rPr>
          <t>Ｂとｂの合計が自動的に計算されます。</t>
        </r>
      </text>
    </comment>
    <comment ref="AS27" authorId="0" shapeId="0" xr:uid="{00000000-0006-0000-08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8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800-000023000000}">
      <text>
        <r>
          <rPr>
            <sz val="9"/>
            <color rgb="FF000000"/>
            <rFont val="ＭＳ Ｐゴシック"/>
            <family val="3"/>
            <charset val="128"/>
          </rPr>
          <t>右上のフローから、自動的に計算されます。</t>
        </r>
      </text>
    </comment>
    <comment ref="AA28" authorId="0" shapeId="0" xr:uid="{00000000-0006-0000-08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8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800-000026000000}">
      <text>
        <r>
          <rPr>
            <sz val="9"/>
            <color rgb="FF000000"/>
            <rFont val="ＭＳ Ｐゴシック"/>
            <family val="3"/>
            <charset val="128"/>
          </rPr>
          <t>右上のフローから、自動的に計算されます。</t>
        </r>
      </text>
    </comment>
    <comment ref="AA29" authorId="0" shapeId="0" xr:uid="{00000000-0006-0000-0800-000027000000}">
      <text>
        <r>
          <rPr>
            <sz val="9"/>
            <color rgb="FF000000"/>
            <rFont val="ＭＳ Ｐゴシック"/>
            <family val="3"/>
            <charset val="128"/>
          </rPr>
          <t>同上</t>
        </r>
      </text>
    </comment>
    <comment ref="D30" authorId="0" shapeId="0" xr:uid="{00000000-0006-0000-08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800-000029000000}">
      <text>
        <r>
          <rPr>
            <sz val="9"/>
            <color rgb="FF000000"/>
            <rFont val="ＭＳ Ｐゴシック"/>
            <family val="3"/>
            <charset val="128"/>
          </rPr>
          <t>右上のフローから、自動的に計算されます。</t>
        </r>
      </text>
    </comment>
    <comment ref="R30" authorId="0" shapeId="0" xr:uid="{00000000-0006-0000-0800-00002A000000}">
      <text>
        <r>
          <rPr>
            <sz val="9"/>
            <color rgb="FF000000"/>
            <rFont val="ＭＳ Ｐゴシック"/>
            <family val="3"/>
            <charset val="128"/>
          </rPr>
          <t>右側にある3つの委託目的別内訳量から、自動的に計算されます。</t>
        </r>
      </text>
    </comment>
    <comment ref="AA30" authorId="0" shapeId="0" xr:uid="{00000000-0006-0000-0800-00002B000000}">
      <text>
        <r>
          <rPr>
            <sz val="9"/>
            <color rgb="FF000000"/>
            <rFont val="ＭＳ Ｐゴシック"/>
            <family val="3"/>
            <charset val="128"/>
          </rPr>
          <t>同上</t>
        </r>
      </text>
    </comment>
    <comment ref="AL30" authorId="0" shapeId="0" xr:uid="{00000000-0006-0000-08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8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800-00002E000000}">
      <text>
        <r>
          <rPr>
            <sz val="9"/>
            <color rgb="FF000000"/>
            <rFont val="ＭＳ Ｐゴシック"/>
            <family val="3"/>
            <charset val="128"/>
          </rPr>
          <t>右上のフローから、自動的に計算されます。</t>
        </r>
      </text>
    </comment>
    <comment ref="AS31" authorId="0" shapeId="0" xr:uid="{00000000-0006-0000-08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8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800-000031000000}">
      <text>
        <r>
          <rPr>
            <sz val="9"/>
            <color rgb="FF000000"/>
            <rFont val="ＭＳ Ｐゴシック"/>
            <family val="3"/>
            <charset val="128"/>
          </rPr>
          <t>右上のフローから、自動的に計算されます。</t>
        </r>
      </text>
    </comment>
    <comment ref="D33" authorId="0" shapeId="0" xr:uid="{00000000-0006-0000-08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800-000033000000}">
      <text>
        <r>
          <rPr>
            <sz val="9"/>
            <color rgb="FF000000"/>
            <rFont val="ＭＳ Ｐゴシック"/>
            <family val="3"/>
            <charset val="128"/>
          </rPr>
          <t>右上のフローから、自動的に計算されます。</t>
        </r>
      </text>
    </comment>
    <comment ref="R33" authorId="0" shapeId="0" xr:uid="{00000000-0006-0000-08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900-000001000000}">
      <text>
        <r>
          <rPr>
            <sz val="10"/>
            <color rgb="FF000000"/>
            <rFont val="ＭＳ Ｐゴシック"/>
            <family val="3"/>
            <charset val="128"/>
          </rPr>
          <t>「表紙」シートで選択された○印が自動的に反映されます。</t>
        </r>
      </text>
    </comment>
    <comment ref="AU4" authorId="0" shapeId="0" xr:uid="{00000000-0006-0000-0900-000002000000}">
      <text>
        <r>
          <rPr>
            <sz val="10"/>
            <color rgb="FF000000"/>
            <rFont val="ＭＳ Ｐゴシック"/>
            <family val="3"/>
            <charset val="128"/>
          </rPr>
          <t>「表紙」シートで選択された○印が自動的に反映されます。</t>
        </r>
      </text>
    </comment>
    <comment ref="AF5" authorId="0" shapeId="0" xr:uid="{00000000-0006-0000-09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9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9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9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9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9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9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9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900-00000C000000}">
      <text>
        <r>
          <rPr>
            <sz val="9"/>
            <color rgb="FF000000"/>
            <rFont val="ＭＳ Ｐゴシック"/>
            <family val="3"/>
            <charset val="128"/>
          </rPr>
          <t>同上</t>
        </r>
      </text>
    </comment>
    <comment ref="P18" authorId="0" shapeId="0" xr:uid="{00000000-0006-0000-09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900-00000E000000}">
      <text>
        <r>
          <rPr>
            <sz val="9"/>
            <color rgb="FF000000"/>
            <rFont val="ＭＳ Ｐゴシック"/>
            <family val="3"/>
            <charset val="128"/>
          </rPr>
          <t>⑧、⑨、※3及びｂの合計から自動的に計算されます。</t>
        </r>
      </text>
    </comment>
    <comment ref="AH18" authorId="0" shapeId="0" xr:uid="{00000000-0006-0000-0900-00000F000000}">
      <text>
        <r>
          <rPr>
            <sz val="9"/>
            <color rgb="FF000000"/>
            <rFont val="ＭＳ Ｐゴシック"/>
            <family val="3"/>
            <charset val="128"/>
          </rPr>
          <t>右にあるｂ-1およびｂ-2から、自動的に計算されます。</t>
        </r>
      </text>
    </comment>
    <comment ref="AO18" authorId="0" shapeId="0" xr:uid="{00000000-0006-0000-0900-000010000000}">
      <text>
        <r>
          <rPr>
            <sz val="9"/>
            <color rgb="FF000000"/>
            <rFont val="ＭＳ Ｐゴシック"/>
            <family val="3"/>
            <charset val="128"/>
          </rPr>
          <t>右側にある3つの委託目的別内訳量から、自動的に計算されます。</t>
        </r>
      </text>
    </comment>
    <comment ref="AU18" authorId="0" shapeId="0" xr:uid="{00000000-0006-0000-0900-000011000000}">
      <text>
        <r>
          <rPr>
            <sz val="9"/>
            <color rgb="FF000000"/>
            <rFont val="ＭＳ Ｐゴシック"/>
            <family val="3"/>
            <charset val="128"/>
          </rPr>
          <t>同上</t>
        </r>
      </text>
    </comment>
    <comment ref="P21" authorId="0" shapeId="0" xr:uid="{00000000-0006-0000-09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9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9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9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900-000016000000}">
      <text>
        <r>
          <rPr>
            <sz val="9"/>
            <color rgb="FF000000"/>
            <rFont val="ＭＳ Ｐゴシック"/>
            <family val="3"/>
            <charset val="128"/>
          </rPr>
          <t>右上のフローから、自動的に計算されます。</t>
        </r>
      </text>
    </comment>
    <comment ref="P24" authorId="0" shapeId="0" xr:uid="{00000000-0006-0000-09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9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9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900-00001A000000}">
      <text>
        <r>
          <rPr>
            <sz val="9"/>
            <color rgb="FF000000"/>
            <rFont val="ＭＳ Ｐゴシック"/>
            <family val="3"/>
            <charset val="128"/>
          </rPr>
          <t>右上のフローから、自動的に計算されます。</t>
        </r>
      </text>
    </comment>
    <comment ref="D26" authorId="0" shapeId="0" xr:uid="{00000000-0006-0000-09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900-00001C000000}">
      <text>
        <r>
          <rPr>
            <sz val="9"/>
            <color rgb="FF000000"/>
            <rFont val="ＭＳ Ｐゴシック"/>
            <family val="3"/>
            <charset val="128"/>
          </rPr>
          <t>右上のフローから、自動的に計算されます。</t>
        </r>
      </text>
    </comment>
    <comment ref="D27" authorId="0" shapeId="0" xr:uid="{00000000-0006-0000-09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900-00001E000000}">
      <text>
        <r>
          <rPr>
            <sz val="9"/>
            <color rgb="FF000000"/>
            <rFont val="ＭＳ Ｐゴシック"/>
            <family val="3"/>
            <charset val="128"/>
          </rPr>
          <t>右上のフローから、自動的に計算されます。</t>
        </r>
      </text>
    </comment>
    <comment ref="P27" authorId="0" shapeId="0" xr:uid="{00000000-0006-0000-0900-00001F000000}">
      <text>
        <r>
          <rPr>
            <sz val="9"/>
            <color rgb="FF000000"/>
            <rFont val="ＭＳ Ｐゴシック"/>
            <family val="3"/>
            <charset val="128"/>
          </rPr>
          <t>下にあるＢ-1およびＢ-2から、自動的に計算されます。</t>
        </r>
      </text>
    </comment>
    <comment ref="AL27" authorId="0" shapeId="0" xr:uid="{00000000-0006-0000-0900-000020000000}">
      <text>
        <r>
          <rPr>
            <sz val="9"/>
            <color rgb="FF000000"/>
            <rFont val="ＭＳ Ｐゴシック"/>
            <family val="3"/>
            <charset val="128"/>
          </rPr>
          <t>Ｂとｂの合計が自動的に計算されます。</t>
        </r>
      </text>
    </comment>
    <comment ref="AS27" authorId="0" shapeId="0" xr:uid="{00000000-0006-0000-09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9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900-000023000000}">
      <text>
        <r>
          <rPr>
            <sz val="9"/>
            <color rgb="FF000000"/>
            <rFont val="ＭＳ Ｐゴシック"/>
            <family val="3"/>
            <charset val="128"/>
          </rPr>
          <t>右上のフローから、自動的に計算されます。</t>
        </r>
      </text>
    </comment>
    <comment ref="AA28" authorId="0" shapeId="0" xr:uid="{00000000-0006-0000-09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9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900-000026000000}">
      <text>
        <r>
          <rPr>
            <sz val="9"/>
            <color rgb="FF000000"/>
            <rFont val="ＭＳ Ｐゴシック"/>
            <family val="3"/>
            <charset val="128"/>
          </rPr>
          <t>右上のフローから、自動的に計算されます。</t>
        </r>
      </text>
    </comment>
    <comment ref="AA29" authorId="0" shapeId="0" xr:uid="{00000000-0006-0000-0900-000027000000}">
      <text>
        <r>
          <rPr>
            <sz val="9"/>
            <color rgb="FF000000"/>
            <rFont val="ＭＳ Ｐゴシック"/>
            <family val="3"/>
            <charset val="128"/>
          </rPr>
          <t>同上</t>
        </r>
      </text>
    </comment>
    <comment ref="D30" authorId="0" shapeId="0" xr:uid="{00000000-0006-0000-09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900-000029000000}">
      <text>
        <r>
          <rPr>
            <sz val="9"/>
            <color rgb="FF000000"/>
            <rFont val="ＭＳ Ｐゴシック"/>
            <family val="3"/>
            <charset val="128"/>
          </rPr>
          <t>右上のフローから、自動的に計算されます。</t>
        </r>
      </text>
    </comment>
    <comment ref="R30" authorId="0" shapeId="0" xr:uid="{00000000-0006-0000-0900-00002A000000}">
      <text>
        <r>
          <rPr>
            <sz val="9"/>
            <color rgb="FF000000"/>
            <rFont val="ＭＳ Ｐゴシック"/>
            <family val="3"/>
            <charset val="128"/>
          </rPr>
          <t>右側にある3つの委託目的別内訳量から、自動的に計算されます。</t>
        </r>
      </text>
    </comment>
    <comment ref="AA30" authorId="0" shapeId="0" xr:uid="{00000000-0006-0000-0900-00002B000000}">
      <text>
        <r>
          <rPr>
            <sz val="9"/>
            <color rgb="FF000000"/>
            <rFont val="ＭＳ Ｐゴシック"/>
            <family val="3"/>
            <charset val="128"/>
          </rPr>
          <t>同上</t>
        </r>
      </text>
    </comment>
    <comment ref="AL30" authorId="0" shapeId="0" xr:uid="{00000000-0006-0000-09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9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900-00002E000000}">
      <text>
        <r>
          <rPr>
            <sz val="9"/>
            <color rgb="FF000000"/>
            <rFont val="ＭＳ Ｐゴシック"/>
            <family val="3"/>
            <charset val="128"/>
          </rPr>
          <t>右上のフローから、自動的に計算されます。</t>
        </r>
      </text>
    </comment>
    <comment ref="AS31" authorId="0" shapeId="0" xr:uid="{00000000-0006-0000-09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9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900-000031000000}">
      <text>
        <r>
          <rPr>
            <sz val="9"/>
            <color rgb="FF000000"/>
            <rFont val="ＭＳ Ｐゴシック"/>
            <family val="3"/>
            <charset val="128"/>
          </rPr>
          <t>右上のフローから、自動的に計算されます。</t>
        </r>
      </text>
    </comment>
    <comment ref="D33" authorId="0" shapeId="0" xr:uid="{00000000-0006-0000-09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900-000033000000}">
      <text>
        <r>
          <rPr>
            <sz val="9"/>
            <color rgb="FF000000"/>
            <rFont val="ＭＳ Ｐゴシック"/>
            <family val="3"/>
            <charset val="128"/>
          </rPr>
          <t>右上のフローから、自動的に計算されます。</t>
        </r>
      </text>
    </comment>
    <comment ref="R33" authorId="0" shapeId="0" xr:uid="{00000000-0006-0000-09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A00-000001000000}">
      <text>
        <r>
          <rPr>
            <sz val="10"/>
            <color rgb="FF000000"/>
            <rFont val="ＭＳ Ｐゴシック"/>
            <family val="3"/>
            <charset val="128"/>
          </rPr>
          <t>「表紙」シートで選択された○印が自動的に反映されます。</t>
        </r>
      </text>
    </comment>
    <comment ref="AU4" authorId="0" shapeId="0" xr:uid="{00000000-0006-0000-0A00-000002000000}">
      <text>
        <r>
          <rPr>
            <sz val="10"/>
            <color rgb="FF000000"/>
            <rFont val="ＭＳ Ｐゴシック"/>
            <family val="3"/>
            <charset val="128"/>
          </rPr>
          <t>「表紙」シートで選択された○印が自動的に反映されます。</t>
        </r>
      </text>
    </comment>
    <comment ref="AF5" authorId="0" shapeId="0" xr:uid="{00000000-0006-0000-0A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A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A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A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A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A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A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A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A00-00000C000000}">
      <text>
        <r>
          <rPr>
            <sz val="9"/>
            <color rgb="FF000000"/>
            <rFont val="ＭＳ Ｐゴシック"/>
            <family val="3"/>
            <charset val="128"/>
          </rPr>
          <t>同上</t>
        </r>
      </text>
    </comment>
    <comment ref="P18" authorId="0" shapeId="0" xr:uid="{00000000-0006-0000-0A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A00-00000E000000}">
      <text>
        <r>
          <rPr>
            <sz val="9"/>
            <color rgb="FF000000"/>
            <rFont val="ＭＳ Ｐゴシック"/>
            <family val="3"/>
            <charset val="128"/>
          </rPr>
          <t>⑧、⑨、※3及びｂの合計から自動的に計算されます。</t>
        </r>
      </text>
    </comment>
    <comment ref="AH18" authorId="0" shapeId="0" xr:uid="{00000000-0006-0000-0A00-00000F000000}">
      <text>
        <r>
          <rPr>
            <sz val="9"/>
            <color rgb="FF000000"/>
            <rFont val="ＭＳ Ｐゴシック"/>
            <family val="3"/>
            <charset val="128"/>
          </rPr>
          <t>右にあるｂ-1およびｂ-2から、自動的に計算されます。</t>
        </r>
      </text>
    </comment>
    <comment ref="AO18" authorId="0" shapeId="0" xr:uid="{00000000-0006-0000-0A00-000010000000}">
      <text>
        <r>
          <rPr>
            <sz val="9"/>
            <color rgb="FF000000"/>
            <rFont val="ＭＳ Ｐゴシック"/>
            <family val="3"/>
            <charset val="128"/>
          </rPr>
          <t>右側にある3つの委託目的別内訳量から、自動的に計算されます。</t>
        </r>
      </text>
    </comment>
    <comment ref="AU18" authorId="0" shapeId="0" xr:uid="{00000000-0006-0000-0A00-000011000000}">
      <text>
        <r>
          <rPr>
            <sz val="9"/>
            <color rgb="FF000000"/>
            <rFont val="ＭＳ Ｐゴシック"/>
            <family val="3"/>
            <charset val="128"/>
          </rPr>
          <t>同上</t>
        </r>
      </text>
    </comment>
    <comment ref="P21" authorId="0" shapeId="0" xr:uid="{00000000-0006-0000-0A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A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A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A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A00-000016000000}">
      <text>
        <r>
          <rPr>
            <sz val="9"/>
            <color rgb="FF000000"/>
            <rFont val="ＭＳ Ｐゴシック"/>
            <family val="3"/>
            <charset val="128"/>
          </rPr>
          <t>右上のフローから、自動的に計算されます。</t>
        </r>
      </text>
    </comment>
    <comment ref="P24" authorId="0" shapeId="0" xr:uid="{00000000-0006-0000-0A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A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A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A00-00001A000000}">
      <text>
        <r>
          <rPr>
            <sz val="9"/>
            <color rgb="FF000000"/>
            <rFont val="ＭＳ Ｐゴシック"/>
            <family val="3"/>
            <charset val="128"/>
          </rPr>
          <t>右上のフローから、自動的に計算されます。</t>
        </r>
      </text>
    </comment>
    <comment ref="D26" authorId="0" shapeId="0" xr:uid="{00000000-0006-0000-0A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A00-00001C000000}">
      <text>
        <r>
          <rPr>
            <sz val="9"/>
            <color rgb="FF000000"/>
            <rFont val="ＭＳ Ｐゴシック"/>
            <family val="3"/>
            <charset val="128"/>
          </rPr>
          <t>右上のフローから、自動的に計算されます。</t>
        </r>
      </text>
    </comment>
    <comment ref="D27" authorId="0" shapeId="0" xr:uid="{00000000-0006-0000-0A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A00-00001E000000}">
      <text>
        <r>
          <rPr>
            <sz val="9"/>
            <color rgb="FF000000"/>
            <rFont val="ＭＳ Ｐゴシック"/>
            <family val="3"/>
            <charset val="128"/>
          </rPr>
          <t>右上のフローから、自動的に計算されます。</t>
        </r>
      </text>
    </comment>
    <comment ref="P27" authorId="0" shapeId="0" xr:uid="{00000000-0006-0000-0A00-00001F000000}">
      <text>
        <r>
          <rPr>
            <sz val="9"/>
            <color rgb="FF000000"/>
            <rFont val="ＭＳ Ｐゴシック"/>
            <family val="3"/>
            <charset val="128"/>
          </rPr>
          <t>下にあるＢ-1およびＢ-2から、自動的に計算されます。</t>
        </r>
      </text>
    </comment>
    <comment ref="AL27" authorId="0" shapeId="0" xr:uid="{00000000-0006-0000-0A00-000020000000}">
      <text>
        <r>
          <rPr>
            <sz val="9"/>
            <color rgb="FF000000"/>
            <rFont val="ＭＳ Ｐゴシック"/>
            <family val="3"/>
            <charset val="128"/>
          </rPr>
          <t>Ｂとｂの合計が自動的に計算されます。</t>
        </r>
      </text>
    </comment>
    <comment ref="AS27" authorId="0" shapeId="0" xr:uid="{00000000-0006-0000-0A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A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A00-000023000000}">
      <text>
        <r>
          <rPr>
            <sz val="9"/>
            <color rgb="FF000000"/>
            <rFont val="ＭＳ Ｐゴシック"/>
            <family val="3"/>
            <charset val="128"/>
          </rPr>
          <t>右上のフローから、自動的に計算されます。</t>
        </r>
      </text>
    </comment>
    <comment ref="AA28" authorId="0" shapeId="0" xr:uid="{00000000-0006-0000-0A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A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A00-000026000000}">
      <text>
        <r>
          <rPr>
            <sz val="9"/>
            <color rgb="FF000000"/>
            <rFont val="ＭＳ Ｐゴシック"/>
            <family val="3"/>
            <charset val="128"/>
          </rPr>
          <t>右上のフローから、自動的に計算されます。</t>
        </r>
      </text>
    </comment>
    <comment ref="AA29" authorId="0" shapeId="0" xr:uid="{00000000-0006-0000-0A00-000027000000}">
      <text>
        <r>
          <rPr>
            <sz val="9"/>
            <color rgb="FF000000"/>
            <rFont val="ＭＳ Ｐゴシック"/>
            <family val="3"/>
            <charset val="128"/>
          </rPr>
          <t>同上</t>
        </r>
      </text>
    </comment>
    <comment ref="D30" authorId="0" shapeId="0" xr:uid="{00000000-0006-0000-0A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A00-000029000000}">
      <text>
        <r>
          <rPr>
            <sz val="9"/>
            <color rgb="FF000000"/>
            <rFont val="ＭＳ Ｐゴシック"/>
            <family val="3"/>
            <charset val="128"/>
          </rPr>
          <t>右上のフローから、自動的に計算されます。</t>
        </r>
      </text>
    </comment>
    <comment ref="R30" authorId="0" shapeId="0" xr:uid="{00000000-0006-0000-0A00-00002A000000}">
      <text>
        <r>
          <rPr>
            <sz val="9"/>
            <color rgb="FF000000"/>
            <rFont val="ＭＳ Ｐゴシック"/>
            <family val="3"/>
            <charset val="128"/>
          </rPr>
          <t>右側にある3つの委託目的別内訳量から、自動的に計算されます。</t>
        </r>
      </text>
    </comment>
    <comment ref="AA30" authorId="0" shapeId="0" xr:uid="{00000000-0006-0000-0A00-00002B000000}">
      <text>
        <r>
          <rPr>
            <sz val="9"/>
            <color rgb="FF000000"/>
            <rFont val="ＭＳ Ｐゴシック"/>
            <family val="3"/>
            <charset val="128"/>
          </rPr>
          <t>同上</t>
        </r>
      </text>
    </comment>
    <comment ref="AL30" authorId="0" shapeId="0" xr:uid="{00000000-0006-0000-0A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A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A00-00002E000000}">
      <text>
        <r>
          <rPr>
            <sz val="9"/>
            <color rgb="FF000000"/>
            <rFont val="ＭＳ Ｐゴシック"/>
            <family val="3"/>
            <charset val="128"/>
          </rPr>
          <t>右上のフローから、自動的に計算されます。</t>
        </r>
      </text>
    </comment>
    <comment ref="AS31" authorId="0" shapeId="0" xr:uid="{00000000-0006-0000-0A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A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A00-000031000000}">
      <text>
        <r>
          <rPr>
            <sz val="9"/>
            <color rgb="FF000000"/>
            <rFont val="ＭＳ Ｐゴシック"/>
            <family val="3"/>
            <charset val="128"/>
          </rPr>
          <t>右上のフローから、自動的に計算されます。</t>
        </r>
      </text>
    </comment>
    <comment ref="D33" authorId="0" shapeId="0" xr:uid="{00000000-0006-0000-0A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A00-000033000000}">
      <text>
        <r>
          <rPr>
            <sz val="9"/>
            <color rgb="FF000000"/>
            <rFont val="ＭＳ Ｐゴシック"/>
            <family val="3"/>
            <charset val="128"/>
          </rPr>
          <t>右上のフローから、自動的に計算されます。</t>
        </r>
      </text>
    </comment>
    <comment ref="R33" authorId="0" shapeId="0" xr:uid="{00000000-0006-0000-0A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B00-000001000000}">
      <text>
        <r>
          <rPr>
            <sz val="10"/>
            <color rgb="FF000000"/>
            <rFont val="ＭＳ Ｐゴシック"/>
            <family val="3"/>
            <charset val="128"/>
          </rPr>
          <t>「表紙」シートで選択された○印が自動的に反映されます。</t>
        </r>
      </text>
    </comment>
    <comment ref="AU4" authorId="0" shapeId="0" xr:uid="{00000000-0006-0000-0B00-000002000000}">
      <text>
        <r>
          <rPr>
            <sz val="10"/>
            <color rgb="FF000000"/>
            <rFont val="ＭＳ Ｐゴシック"/>
            <family val="3"/>
            <charset val="128"/>
          </rPr>
          <t>「表紙」シートで選択された○印が自動的に反映されます。</t>
        </r>
      </text>
    </comment>
    <comment ref="AF5" authorId="0" shapeId="0" xr:uid="{00000000-0006-0000-0B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B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B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B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B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B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B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B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B00-00000C000000}">
      <text>
        <r>
          <rPr>
            <sz val="9"/>
            <color rgb="FF000000"/>
            <rFont val="ＭＳ Ｐゴシック"/>
            <family val="3"/>
            <charset val="128"/>
          </rPr>
          <t>同上</t>
        </r>
      </text>
    </comment>
    <comment ref="P18" authorId="0" shapeId="0" xr:uid="{00000000-0006-0000-0B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B00-00000E000000}">
      <text>
        <r>
          <rPr>
            <sz val="9"/>
            <color rgb="FF000000"/>
            <rFont val="ＭＳ Ｐゴシック"/>
            <family val="3"/>
            <charset val="128"/>
          </rPr>
          <t>⑧、⑨、※3及びｂの合計から自動的に計算されます。</t>
        </r>
      </text>
    </comment>
    <comment ref="AH18" authorId="0" shapeId="0" xr:uid="{00000000-0006-0000-0B00-00000F000000}">
      <text>
        <r>
          <rPr>
            <sz val="9"/>
            <color rgb="FF000000"/>
            <rFont val="ＭＳ Ｐゴシック"/>
            <family val="3"/>
            <charset val="128"/>
          </rPr>
          <t>右にあるｂ-1およびｂ-2から、自動的に計算されます。</t>
        </r>
      </text>
    </comment>
    <comment ref="AO18" authorId="0" shapeId="0" xr:uid="{00000000-0006-0000-0B00-000010000000}">
      <text>
        <r>
          <rPr>
            <sz val="9"/>
            <color rgb="FF000000"/>
            <rFont val="ＭＳ Ｐゴシック"/>
            <family val="3"/>
            <charset val="128"/>
          </rPr>
          <t>右側にある3つの委託目的別内訳量から、自動的に計算されます。</t>
        </r>
      </text>
    </comment>
    <comment ref="AU18" authorId="0" shapeId="0" xr:uid="{00000000-0006-0000-0B00-000011000000}">
      <text>
        <r>
          <rPr>
            <sz val="9"/>
            <color rgb="FF000000"/>
            <rFont val="ＭＳ Ｐゴシック"/>
            <family val="3"/>
            <charset val="128"/>
          </rPr>
          <t>同上</t>
        </r>
      </text>
    </comment>
    <comment ref="P21" authorId="0" shapeId="0" xr:uid="{00000000-0006-0000-0B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B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B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B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B00-000016000000}">
      <text>
        <r>
          <rPr>
            <sz val="9"/>
            <color rgb="FF000000"/>
            <rFont val="ＭＳ Ｐゴシック"/>
            <family val="3"/>
            <charset val="128"/>
          </rPr>
          <t>右上のフローから、自動的に計算されます。</t>
        </r>
      </text>
    </comment>
    <comment ref="P24" authorId="0" shapeId="0" xr:uid="{00000000-0006-0000-0B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B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B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B00-00001A000000}">
      <text>
        <r>
          <rPr>
            <sz val="9"/>
            <color rgb="FF000000"/>
            <rFont val="ＭＳ Ｐゴシック"/>
            <family val="3"/>
            <charset val="128"/>
          </rPr>
          <t>右上のフローから、自動的に計算されます。</t>
        </r>
      </text>
    </comment>
    <comment ref="D26" authorId="0" shapeId="0" xr:uid="{00000000-0006-0000-0B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B00-00001C000000}">
      <text>
        <r>
          <rPr>
            <sz val="9"/>
            <color rgb="FF000000"/>
            <rFont val="ＭＳ Ｐゴシック"/>
            <family val="3"/>
            <charset val="128"/>
          </rPr>
          <t>右上のフローから、自動的に計算されます。</t>
        </r>
      </text>
    </comment>
    <comment ref="D27" authorId="0" shapeId="0" xr:uid="{00000000-0006-0000-0B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B00-00001E000000}">
      <text>
        <r>
          <rPr>
            <sz val="9"/>
            <color rgb="FF000000"/>
            <rFont val="ＭＳ Ｐゴシック"/>
            <family val="3"/>
            <charset val="128"/>
          </rPr>
          <t>右上のフローから、自動的に計算されます。</t>
        </r>
      </text>
    </comment>
    <comment ref="P27" authorId="0" shapeId="0" xr:uid="{00000000-0006-0000-0B00-00001F000000}">
      <text>
        <r>
          <rPr>
            <sz val="9"/>
            <color rgb="FF000000"/>
            <rFont val="ＭＳ Ｐゴシック"/>
            <family val="3"/>
            <charset val="128"/>
          </rPr>
          <t>下にあるＢ-1およびＢ-2から、自動的に計算されます。</t>
        </r>
      </text>
    </comment>
    <comment ref="AL27" authorId="0" shapeId="0" xr:uid="{00000000-0006-0000-0B00-000020000000}">
      <text>
        <r>
          <rPr>
            <sz val="9"/>
            <color rgb="FF000000"/>
            <rFont val="ＭＳ Ｐゴシック"/>
            <family val="3"/>
            <charset val="128"/>
          </rPr>
          <t>Ｂとｂの合計が自動的に計算されます。</t>
        </r>
      </text>
    </comment>
    <comment ref="AS27" authorId="0" shapeId="0" xr:uid="{00000000-0006-0000-0B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B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B00-000023000000}">
      <text>
        <r>
          <rPr>
            <sz val="9"/>
            <color rgb="FF000000"/>
            <rFont val="ＭＳ Ｐゴシック"/>
            <family val="3"/>
            <charset val="128"/>
          </rPr>
          <t>右上のフローから、自動的に計算されます。</t>
        </r>
      </text>
    </comment>
    <comment ref="AA28" authorId="0" shapeId="0" xr:uid="{00000000-0006-0000-0B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B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B00-000026000000}">
      <text>
        <r>
          <rPr>
            <sz val="9"/>
            <color rgb="FF000000"/>
            <rFont val="ＭＳ Ｐゴシック"/>
            <family val="3"/>
            <charset val="128"/>
          </rPr>
          <t>右上のフローから、自動的に計算されます。</t>
        </r>
      </text>
    </comment>
    <comment ref="AA29" authorId="0" shapeId="0" xr:uid="{00000000-0006-0000-0B00-000027000000}">
      <text>
        <r>
          <rPr>
            <sz val="9"/>
            <color rgb="FF000000"/>
            <rFont val="ＭＳ Ｐゴシック"/>
            <family val="3"/>
            <charset val="128"/>
          </rPr>
          <t>同上</t>
        </r>
      </text>
    </comment>
    <comment ref="D30" authorId="0" shapeId="0" xr:uid="{00000000-0006-0000-0B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B00-000029000000}">
      <text>
        <r>
          <rPr>
            <sz val="9"/>
            <color rgb="FF000000"/>
            <rFont val="ＭＳ Ｐゴシック"/>
            <family val="3"/>
            <charset val="128"/>
          </rPr>
          <t>右上のフローから、自動的に計算されます。</t>
        </r>
      </text>
    </comment>
    <comment ref="R30" authorId="0" shapeId="0" xr:uid="{00000000-0006-0000-0B00-00002A000000}">
      <text>
        <r>
          <rPr>
            <sz val="9"/>
            <color rgb="FF000000"/>
            <rFont val="ＭＳ Ｐゴシック"/>
            <family val="3"/>
            <charset val="128"/>
          </rPr>
          <t>右側にある3つの委託目的別内訳量から、自動的に計算されます。</t>
        </r>
      </text>
    </comment>
    <comment ref="AA30" authorId="0" shapeId="0" xr:uid="{00000000-0006-0000-0B00-00002B000000}">
      <text>
        <r>
          <rPr>
            <sz val="9"/>
            <color rgb="FF000000"/>
            <rFont val="ＭＳ Ｐゴシック"/>
            <family val="3"/>
            <charset val="128"/>
          </rPr>
          <t>同上</t>
        </r>
      </text>
    </comment>
    <comment ref="AL30" authorId="0" shapeId="0" xr:uid="{00000000-0006-0000-0B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B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B00-00002E000000}">
      <text>
        <r>
          <rPr>
            <sz val="9"/>
            <color rgb="FF000000"/>
            <rFont val="ＭＳ Ｐゴシック"/>
            <family val="3"/>
            <charset val="128"/>
          </rPr>
          <t>右上のフローから、自動的に計算されます。</t>
        </r>
      </text>
    </comment>
    <comment ref="AS31" authorId="0" shapeId="0" xr:uid="{00000000-0006-0000-0B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B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B00-000031000000}">
      <text>
        <r>
          <rPr>
            <sz val="9"/>
            <color rgb="FF000000"/>
            <rFont val="ＭＳ Ｐゴシック"/>
            <family val="3"/>
            <charset val="128"/>
          </rPr>
          <t>右上のフローから、自動的に計算されます。</t>
        </r>
      </text>
    </comment>
    <comment ref="D33" authorId="0" shapeId="0" xr:uid="{00000000-0006-0000-0B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B00-000033000000}">
      <text>
        <r>
          <rPr>
            <sz val="9"/>
            <color rgb="FF000000"/>
            <rFont val="ＭＳ Ｐゴシック"/>
            <family val="3"/>
            <charset val="128"/>
          </rPr>
          <t>右上のフローから、自動的に計算されます。</t>
        </r>
      </text>
    </comment>
    <comment ref="R33" authorId="0" shapeId="0" xr:uid="{00000000-0006-0000-0B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C00-000001000000}">
      <text>
        <r>
          <rPr>
            <sz val="10"/>
            <color rgb="FF000000"/>
            <rFont val="ＭＳ Ｐゴシック"/>
            <family val="3"/>
            <charset val="128"/>
          </rPr>
          <t>「表紙」シートで選択された○印が自動的に反映されます。</t>
        </r>
      </text>
    </comment>
    <comment ref="AU4" authorId="0" shapeId="0" xr:uid="{00000000-0006-0000-0C00-000002000000}">
      <text>
        <r>
          <rPr>
            <sz val="10"/>
            <color rgb="FF000000"/>
            <rFont val="ＭＳ Ｐゴシック"/>
            <family val="3"/>
            <charset val="128"/>
          </rPr>
          <t>「表紙」シートで選択された○印が自動的に反映されます。</t>
        </r>
      </text>
    </comment>
    <comment ref="AF5" authorId="0" shapeId="0" xr:uid="{00000000-0006-0000-0C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C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C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C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C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C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C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C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C00-00000C000000}">
      <text>
        <r>
          <rPr>
            <sz val="9"/>
            <color rgb="FF000000"/>
            <rFont val="ＭＳ Ｐゴシック"/>
            <family val="3"/>
            <charset val="128"/>
          </rPr>
          <t>同上</t>
        </r>
      </text>
    </comment>
    <comment ref="P18" authorId="0" shapeId="0" xr:uid="{00000000-0006-0000-0C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C00-00000E000000}">
      <text>
        <r>
          <rPr>
            <sz val="9"/>
            <color rgb="FF000000"/>
            <rFont val="ＭＳ Ｐゴシック"/>
            <family val="3"/>
            <charset val="128"/>
          </rPr>
          <t>⑧、⑨、※3及びｂの合計から自動的に計算されます。</t>
        </r>
      </text>
    </comment>
    <comment ref="AH18" authorId="0" shapeId="0" xr:uid="{00000000-0006-0000-0C00-00000F000000}">
      <text>
        <r>
          <rPr>
            <sz val="9"/>
            <color rgb="FF000000"/>
            <rFont val="ＭＳ Ｐゴシック"/>
            <family val="3"/>
            <charset val="128"/>
          </rPr>
          <t>右にあるｂ-1およびｂ-2から、自動的に計算されます。</t>
        </r>
      </text>
    </comment>
    <comment ref="AO18" authorId="0" shapeId="0" xr:uid="{00000000-0006-0000-0C00-000010000000}">
      <text>
        <r>
          <rPr>
            <sz val="9"/>
            <color rgb="FF000000"/>
            <rFont val="ＭＳ Ｐゴシック"/>
            <family val="3"/>
            <charset val="128"/>
          </rPr>
          <t>右側にある3つの委託目的別内訳量から、自動的に計算されます。</t>
        </r>
      </text>
    </comment>
    <comment ref="AU18" authorId="0" shapeId="0" xr:uid="{00000000-0006-0000-0C00-000011000000}">
      <text>
        <r>
          <rPr>
            <sz val="9"/>
            <color rgb="FF000000"/>
            <rFont val="ＭＳ Ｐゴシック"/>
            <family val="3"/>
            <charset val="128"/>
          </rPr>
          <t>同上</t>
        </r>
      </text>
    </comment>
    <comment ref="P21" authorId="0" shapeId="0" xr:uid="{00000000-0006-0000-0C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C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C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C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C00-000016000000}">
      <text>
        <r>
          <rPr>
            <sz val="9"/>
            <color rgb="FF000000"/>
            <rFont val="ＭＳ Ｐゴシック"/>
            <family val="3"/>
            <charset val="128"/>
          </rPr>
          <t>右上のフローから、自動的に計算されます。</t>
        </r>
      </text>
    </comment>
    <comment ref="P24" authorId="0" shapeId="0" xr:uid="{00000000-0006-0000-0C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C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C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C00-00001A000000}">
      <text>
        <r>
          <rPr>
            <sz val="9"/>
            <color rgb="FF000000"/>
            <rFont val="ＭＳ Ｐゴシック"/>
            <family val="3"/>
            <charset val="128"/>
          </rPr>
          <t>右上のフローから、自動的に計算されます。</t>
        </r>
      </text>
    </comment>
    <comment ref="D26" authorId="0" shapeId="0" xr:uid="{00000000-0006-0000-0C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C00-00001C000000}">
      <text>
        <r>
          <rPr>
            <sz val="9"/>
            <color rgb="FF000000"/>
            <rFont val="ＭＳ Ｐゴシック"/>
            <family val="3"/>
            <charset val="128"/>
          </rPr>
          <t>右上のフローから、自動的に計算されます。</t>
        </r>
      </text>
    </comment>
    <comment ref="D27" authorId="0" shapeId="0" xr:uid="{00000000-0006-0000-0C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C00-00001E000000}">
      <text>
        <r>
          <rPr>
            <sz val="9"/>
            <color rgb="FF000000"/>
            <rFont val="ＭＳ Ｐゴシック"/>
            <family val="3"/>
            <charset val="128"/>
          </rPr>
          <t>右上のフローから、自動的に計算されます。</t>
        </r>
      </text>
    </comment>
    <comment ref="P27" authorId="0" shapeId="0" xr:uid="{00000000-0006-0000-0C00-00001F000000}">
      <text>
        <r>
          <rPr>
            <sz val="9"/>
            <color rgb="FF000000"/>
            <rFont val="ＭＳ Ｐゴシック"/>
            <family val="3"/>
            <charset val="128"/>
          </rPr>
          <t>下にあるＢ-1およびＢ-2から、自動的に計算されます。</t>
        </r>
      </text>
    </comment>
    <comment ref="AL27" authorId="0" shapeId="0" xr:uid="{00000000-0006-0000-0C00-000020000000}">
      <text>
        <r>
          <rPr>
            <sz val="9"/>
            <color rgb="FF000000"/>
            <rFont val="ＭＳ Ｐゴシック"/>
            <family val="3"/>
            <charset val="128"/>
          </rPr>
          <t>Ｂとｂの合計が自動的に計算されます。</t>
        </r>
      </text>
    </comment>
    <comment ref="AS27" authorId="0" shapeId="0" xr:uid="{00000000-0006-0000-0C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C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C00-000023000000}">
      <text>
        <r>
          <rPr>
            <sz val="9"/>
            <color rgb="FF000000"/>
            <rFont val="ＭＳ Ｐゴシック"/>
            <family val="3"/>
            <charset val="128"/>
          </rPr>
          <t>右上のフローから、自動的に計算されます。</t>
        </r>
      </text>
    </comment>
    <comment ref="AA28" authorId="0" shapeId="0" xr:uid="{00000000-0006-0000-0C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C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C00-000026000000}">
      <text>
        <r>
          <rPr>
            <sz val="9"/>
            <color rgb="FF000000"/>
            <rFont val="ＭＳ Ｐゴシック"/>
            <family val="3"/>
            <charset val="128"/>
          </rPr>
          <t>右上のフローから、自動的に計算されます。</t>
        </r>
      </text>
    </comment>
    <comment ref="AA29" authorId="0" shapeId="0" xr:uid="{00000000-0006-0000-0C00-000027000000}">
      <text>
        <r>
          <rPr>
            <sz val="9"/>
            <color rgb="FF000000"/>
            <rFont val="ＭＳ Ｐゴシック"/>
            <family val="3"/>
            <charset val="128"/>
          </rPr>
          <t>同上</t>
        </r>
      </text>
    </comment>
    <comment ref="D30" authorId="0" shapeId="0" xr:uid="{00000000-0006-0000-0C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C00-000029000000}">
      <text>
        <r>
          <rPr>
            <sz val="9"/>
            <color rgb="FF000000"/>
            <rFont val="ＭＳ Ｐゴシック"/>
            <family val="3"/>
            <charset val="128"/>
          </rPr>
          <t>右上のフローから、自動的に計算されます。</t>
        </r>
      </text>
    </comment>
    <comment ref="R30" authorId="0" shapeId="0" xr:uid="{00000000-0006-0000-0C00-00002A000000}">
      <text>
        <r>
          <rPr>
            <sz val="9"/>
            <color rgb="FF000000"/>
            <rFont val="ＭＳ Ｐゴシック"/>
            <family val="3"/>
            <charset val="128"/>
          </rPr>
          <t>右側にある3つの委託目的別内訳量から、自動的に計算されます。</t>
        </r>
      </text>
    </comment>
    <comment ref="AA30" authorId="0" shapeId="0" xr:uid="{00000000-0006-0000-0C00-00002B000000}">
      <text>
        <r>
          <rPr>
            <sz val="9"/>
            <color rgb="FF000000"/>
            <rFont val="ＭＳ Ｐゴシック"/>
            <family val="3"/>
            <charset val="128"/>
          </rPr>
          <t>同上</t>
        </r>
      </text>
    </comment>
    <comment ref="AL30" authorId="0" shapeId="0" xr:uid="{00000000-0006-0000-0C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C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C00-00002E000000}">
      <text>
        <r>
          <rPr>
            <sz val="9"/>
            <color rgb="FF000000"/>
            <rFont val="ＭＳ Ｐゴシック"/>
            <family val="3"/>
            <charset val="128"/>
          </rPr>
          <t>右上のフローから、自動的に計算されます。</t>
        </r>
      </text>
    </comment>
    <comment ref="AS31" authorId="0" shapeId="0" xr:uid="{00000000-0006-0000-0C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C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C00-000031000000}">
      <text>
        <r>
          <rPr>
            <sz val="9"/>
            <color rgb="FF000000"/>
            <rFont val="ＭＳ Ｐゴシック"/>
            <family val="3"/>
            <charset val="128"/>
          </rPr>
          <t>右上のフローから、自動的に計算されます。</t>
        </r>
      </text>
    </comment>
    <comment ref="D33" authorId="0" shapeId="0" xr:uid="{00000000-0006-0000-0C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C00-000033000000}">
      <text>
        <r>
          <rPr>
            <sz val="9"/>
            <color rgb="FF000000"/>
            <rFont val="ＭＳ Ｐゴシック"/>
            <family val="3"/>
            <charset val="128"/>
          </rPr>
          <t>右上のフローから、自動的に計算されます。</t>
        </r>
      </text>
    </comment>
    <comment ref="R33" authorId="0" shapeId="0" xr:uid="{00000000-0006-0000-0C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D00-000001000000}">
      <text>
        <r>
          <rPr>
            <sz val="10"/>
            <color rgb="FF000000"/>
            <rFont val="ＭＳ Ｐゴシック"/>
            <family val="3"/>
            <charset val="128"/>
          </rPr>
          <t>「表紙」シートで選択された○印が自動的に反映されます。</t>
        </r>
      </text>
    </comment>
    <comment ref="AU4" authorId="0" shapeId="0" xr:uid="{00000000-0006-0000-0D00-000002000000}">
      <text>
        <r>
          <rPr>
            <sz val="10"/>
            <color rgb="FF000000"/>
            <rFont val="ＭＳ Ｐゴシック"/>
            <family val="3"/>
            <charset val="128"/>
          </rPr>
          <t>「表紙」シートで選択された○印が自動的に反映されます。</t>
        </r>
      </text>
    </comment>
    <comment ref="AF5" authorId="0" shapeId="0" xr:uid="{00000000-0006-0000-0D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D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D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D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D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D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D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D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D00-00000C000000}">
      <text>
        <r>
          <rPr>
            <sz val="9"/>
            <color rgb="FF000000"/>
            <rFont val="ＭＳ Ｐゴシック"/>
            <family val="3"/>
            <charset val="128"/>
          </rPr>
          <t>同上</t>
        </r>
      </text>
    </comment>
    <comment ref="P18" authorId="0" shapeId="0" xr:uid="{00000000-0006-0000-0D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D00-00000E000000}">
      <text>
        <r>
          <rPr>
            <sz val="9"/>
            <color rgb="FF000000"/>
            <rFont val="ＭＳ Ｐゴシック"/>
            <family val="3"/>
            <charset val="128"/>
          </rPr>
          <t>⑧、⑨、※3及びｂの合計から自動的に計算されます。</t>
        </r>
      </text>
    </comment>
    <comment ref="AH18" authorId="0" shapeId="0" xr:uid="{00000000-0006-0000-0D00-00000F000000}">
      <text>
        <r>
          <rPr>
            <sz val="9"/>
            <color rgb="FF000000"/>
            <rFont val="ＭＳ Ｐゴシック"/>
            <family val="3"/>
            <charset val="128"/>
          </rPr>
          <t>右にあるｂ-1およびｂ-2から、自動的に計算されます。</t>
        </r>
      </text>
    </comment>
    <comment ref="AO18" authorId="0" shapeId="0" xr:uid="{00000000-0006-0000-0D00-000010000000}">
      <text>
        <r>
          <rPr>
            <sz val="9"/>
            <color rgb="FF000000"/>
            <rFont val="ＭＳ Ｐゴシック"/>
            <family val="3"/>
            <charset val="128"/>
          </rPr>
          <t>右側にある3つの委託目的別内訳量から、自動的に計算されます。</t>
        </r>
      </text>
    </comment>
    <comment ref="AU18" authorId="0" shapeId="0" xr:uid="{00000000-0006-0000-0D00-000011000000}">
      <text>
        <r>
          <rPr>
            <sz val="9"/>
            <color rgb="FF000000"/>
            <rFont val="ＭＳ Ｐゴシック"/>
            <family val="3"/>
            <charset val="128"/>
          </rPr>
          <t>同上</t>
        </r>
      </text>
    </comment>
    <comment ref="P21" authorId="0" shapeId="0" xr:uid="{00000000-0006-0000-0D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D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D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D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D00-000016000000}">
      <text>
        <r>
          <rPr>
            <sz val="9"/>
            <color rgb="FF000000"/>
            <rFont val="ＭＳ Ｐゴシック"/>
            <family val="3"/>
            <charset val="128"/>
          </rPr>
          <t>右上のフローから、自動的に計算されます。</t>
        </r>
      </text>
    </comment>
    <comment ref="P24" authorId="0" shapeId="0" xr:uid="{00000000-0006-0000-0D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D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D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D00-00001A000000}">
      <text>
        <r>
          <rPr>
            <sz val="9"/>
            <color rgb="FF000000"/>
            <rFont val="ＭＳ Ｐゴシック"/>
            <family val="3"/>
            <charset val="128"/>
          </rPr>
          <t>右上のフローから、自動的に計算されます。</t>
        </r>
      </text>
    </comment>
    <comment ref="D26" authorId="0" shapeId="0" xr:uid="{00000000-0006-0000-0D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D00-00001C000000}">
      <text>
        <r>
          <rPr>
            <sz val="9"/>
            <color rgb="FF000000"/>
            <rFont val="ＭＳ Ｐゴシック"/>
            <family val="3"/>
            <charset val="128"/>
          </rPr>
          <t>右上のフローから、自動的に計算されます。</t>
        </r>
      </text>
    </comment>
    <comment ref="D27" authorId="0" shapeId="0" xr:uid="{00000000-0006-0000-0D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D00-00001E000000}">
      <text>
        <r>
          <rPr>
            <sz val="9"/>
            <color rgb="FF000000"/>
            <rFont val="ＭＳ Ｐゴシック"/>
            <family val="3"/>
            <charset val="128"/>
          </rPr>
          <t>右上のフローから、自動的に計算されます。</t>
        </r>
      </text>
    </comment>
    <comment ref="P27" authorId="0" shapeId="0" xr:uid="{00000000-0006-0000-0D00-00001F000000}">
      <text>
        <r>
          <rPr>
            <sz val="9"/>
            <color rgb="FF000000"/>
            <rFont val="ＭＳ Ｐゴシック"/>
            <family val="3"/>
            <charset val="128"/>
          </rPr>
          <t>下にあるＢ-1およびＢ-2から、自動的に計算されます。</t>
        </r>
      </text>
    </comment>
    <comment ref="AL27" authorId="0" shapeId="0" xr:uid="{00000000-0006-0000-0D00-000020000000}">
      <text>
        <r>
          <rPr>
            <sz val="9"/>
            <color rgb="FF000000"/>
            <rFont val="ＭＳ Ｐゴシック"/>
            <family val="3"/>
            <charset val="128"/>
          </rPr>
          <t>Ｂとｂの合計が自動的に計算されます。</t>
        </r>
      </text>
    </comment>
    <comment ref="AS27" authorId="0" shapeId="0" xr:uid="{00000000-0006-0000-0D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D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D00-000023000000}">
      <text>
        <r>
          <rPr>
            <sz val="9"/>
            <color rgb="FF000000"/>
            <rFont val="ＭＳ Ｐゴシック"/>
            <family val="3"/>
            <charset val="128"/>
          </rPr>
          <t>右上のフローから、自動的に計算されます。</t>
        </r>
      </text>
    </comment>
    <comment ref="AA28" authorId="0" shapeId="0" xr:uid="{00000000-0006-0000-0D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D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D00-000026000000}">
      <text>
        <r>
          <rPr>
            <sz val="9"/>
            <color rgb="FF000000"/>
            <rFont val="ＭＳ Ｐゴシック"/>
            <family val="3"/>
            <charset val="128"/>
          </rPr>
          <t>右上のフローから、自動的に計算されます。</t>
        </r>
      </text>
    </comment>
    <comment ref="AA29" authorId="0" shapeId="0" xr:uid="{00000000-0006-0000-0D00-000027000000}">
      <text>
        <r>
          <rPr>
            <sz val="9"/>
            <color rgb="FF000000"/>
            <rFont val="ＭＳ Ｐゴシック"/>
            <family val="3"/>
            <charset val="128"/>
          </rPr>
          <t>同上</t>
        </r>
      </text>
    </comment>
    <comment ref="D30" authorId="0" shapeId="0" xr:uid="{00000000-0006-0000-0D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D00-000029000000}">
      <text>
        <r>
          <rPr>
            <sz val="9"/>
            <color rgb="FF000000"/>
            <rFont val="ＭＳ Ｐゴシック"/>
            <family val="3"/>
            <charset val="128"/>
          </rPr>
          <t>右上のフローから、自動的に計算されます。</t>
        </r>
      </text>
    </comment>
    <comment ref="R30" authorId="0" shapeId="0" xr:uid="{00000000-0006-0000-0D00-00002A000000}">
      <text>
        <r>
          <rPr>
            <sz val="9"/>
            <color rgb="FF000000"/>
            <rFont val="ＭＳ Ｐゴシック"/>
            <family val="3"/>
            <charset val="128"/>
          </rPr>
          <t>右側にある3つの委託目的別内訳量から、自動的に計算されます。</t>
        </r>
      </text>
    </comment>
    <comment ref="AA30" authorId="0" shapeId="0" xr:uid="{00000000-0006-0000-0D00-00002B000000}">
      <text>
        <r>
          <rPr>
            <sz val="9"/>
            <color rgb="FF000000"/>
            <rFont val="ＭＳ Ｐゴシック"/>
            <family val="3"/>
            <charset val="128"/>
          </rPr>
          <t>同上</t>
        </r>
      </text>
    </comment>
    <comment ref="AL30" authorId="0" shapeId="0" xr:uid="{00000000-0006-0000-0D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D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D00-00002E000000}">
      <text>
        <r>
          <rPr>
            <sz val="9"/>
            <color rgb="FF000000"/>
            <rFont val="ＭＳ Ｐゴシック"/>
            <family val="3"/>
            <charset val="128"/>
          </rPr>
          <t>右上のフローから、自動的に計算されます。</t>
        </r>
      </text>
    </comment>
    <comment ref="AS31" authorId="0" shapeId="0" xr:uid="{00000000-0006-0000-0D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D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D00-000031000000}">
      <text>
        <r>
          <rPr>
            <sz val="9"/>
            <color rgb="FF000000"/>
            <rFont val="ＭＳ Ｐゴシック"/>
            <family val="3"/>
            <charset val="128"/>
          </rPr>
          <t>右上のフローから、自動的に計算されます。</t>
        </r>
      </text>
    </comment>
    <comment ref="D33" authorId="0" shapeId="0" xr:uid="{00000000-0006-0000-0D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D00-000033000000}">
      <text>
        <r>
          <rPr>
            <sz val="9"/>
            <color rgb="FF000000"/>
            <rFont val="ＭＳ Ｐゴシック"/>
            <family val="3"/>
            <charset val="128"/>
          </rPr>
          <t>右上のフローから、自動的に計算されます。</t>
        </r>
      </text>
    </comment>
    <comment ref="R33" authorId="0" shapeId="0" xr:uid="{00000000-0006-0000-0D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E00-000001000000}">
      <text>
        <r>
          <rPr>
            <sz val="10"/>
            <color rgb="FF000000"/>
            <rFont val="ＭＳ Ｐゴシック"/>
            <family val="3"/>
            <charset val="128"/>
          </rPr>
          <t>「表紙」シートで選択された○印が自動的に反映されます。</t>
        </r>
      </text>
    </comment>
    <comment ref="AU4" authorId="0" shapeId="0" xr:uid="{00000000-0006-0000-0E00-000002000000}">
      <text>
        <r>
          <rPr>
            <sz val="10"/>
            <color rgb="FF000000"/>
            <rFont val="ＭＳ Ｐゴシック"/>
            <family val="3"/>
            <charset val="128"/>
          </rPr>
          <t>「表紙」シートで選択された○印が自動的に反映されます。</t>
        </r>
      </text>
    </comment>
    <comment ref="AF5" authorId="0" shapeId="0" xr:uid="{00000000-0006-0000-0E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E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E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E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E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E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E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E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E00-00000C000000}">
      <text>
        <r>
          <rPr>
            <sz val="9"/>
            <color rgb="FF000000"/>
            <rFont val="ＭＳ Ｐゴシック"/>
            <family val="3"/>
            <charset val="128"/>
          </rPr>
          <t>同上</t>
        </r>
      </text>
    </comment>
    <comment ref="P18" authorId="0" shapeId="0" xr:uid="{00000000-0006-0000-0E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E00-00000E000000}">
      <text>
        <r>
          <rPr>
            <sz val="9"/>
            <color rgb="FF000000"/>
            <rFont val="ＭＳ Ｐゴシック"/>
            <family val="3"/>
            <charset val="128"/>
          </rPr>
          <t>⑧、⑨、※3及びｂの合計から自動的に計算されます。</t>
        </r>
      </text>
    </comment>
    <comment ref="AH18" authorId="0" shapeId="0" xr:uid="{00000000-0006-0000-0E00-00000F000000}">
      <text>
        <r>
          <rPr>
            <sz val="9"/>
            <color rgb="FF000000"/>
            <rFont val="ＭＳ Ｐゴシック"/>
            <family val="3"/>
            <charset val="128"/>
          </rPr>
          <t>右にあるｂ-1およびｂ-2から、自動的に計算されます。</t>
        </r>
      </text>
    </comment>
    <comment ref="AO18" authorId="0" shapeId="0" xr:uid="{00000000-0006-0000-0E00-000010000000}">
      <text>
        <r>
          <rPr>
            <sz val="9"/>
            <color rgb="FF000000"/>
            <rFont val="ＭＳ Ｐゴシック"/>
            <family val="3"/>
            <charset val="128"/>
          </rPr>
          <t>右側にある3つの委託目的別内訳量から、自動的に計算されます。</t>
        </r>
      </text>
    </comment>
    <comment ref="AU18" authorId="0" shapeId="0" xr:uid="{00000000-0006-0000-0E00-000011000000}">
      <text>
        <r>
          <rPr>
            <sz val="9"/>
            <color rgb="FF000000"/>
            <rFont val="ＭＳ Ｐゴシック"/>
            <family val="3"/>
            <charset val="128"/>
          </rPr>
          <t>同上</t>
        </r>
      </text>
    </comment>
    <comment ref="P21" authorId="0" shapeId="0" xr:uid="{00000000-0006-0000-0E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E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E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E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E00-000016000000}">
      <text>
        <r>
          <rPr>
            <sz val="9"/>
            <color rgb="FF000000"/>
            <rFont val="ＭＳ Ｐゴシック"/>
            <family val="3"/>
            <charset val="128"/>
          </rPr>
          <t>右上のフローから、自動的に計算されます。</t>
        </r>
      </text>
    </comment>
    <comment ref="P24" authorId="0" shapeId="0" xr:uid="{00000000-0006-0000-0E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E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E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E00-00001A000000}">
      <text>
        <r>
          <rPr>
            <sz val="9"/>
            <color rgb="FF000000"/>
            <rFont val="ＭＳ Ｐゴシック"/>
            <family val="3"/>
            <charset val="128"/>
          </rPr>
          <t>右上のフローから、自動的に計算されます。</t>
        </r>
      </text>
    </comment>
    <comment ref="D26" authorId="0" shapeId="0" xr:uid="{00000000-0006-0000-0E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E00-00001C000000}">
      <text>
        <r>
          <rPr>
            <sz val="9"/>
            <color rgb="FF000000"/>
            <rFont val="ＭＳ Ｐゴシック"/>
            <family val="3"/>
            <charset val="128"/>
          </rPr>
          <t>右上のフローから、自動的に計算されます。</t>
        </r>
      </text>
    </comment>
    <comment ref="D27" authorId="0" shapeId="0" xr:uid="{00000000-0006-0000-0E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E00-00001E000000}">
      <text>
        <r>
          <rPr>
            <sz val="9"/>
            <color rgb="FF000000"/>
            <rFont val="ＭＳ Ｐゴシック"/>
            <family val="3"/>
            <charset val="128"/>
          </rPr>
          <t>右上のフローから、自動的に計算されます。</t>
        </r>
      </text>
    </comment>
    <comment ref="P27" authorId="0" shapeId="0" xr:uid="{00000000-0006-0000-0E00-00001F000000}">
      <text>
        <r>
          <rPr>
            <sz val="9"/>
            <color rgb="FF000000"/>
            <rFont val="ＭＳ Ｐゴシック"/>
            <family val="3"/>
            <charset val="128"/>
          </rPr>
          <t>下にあるＢ-1およびＢ-2から、自動的に計算されます。</t>
        </r>
      </text>
    </comment>
    <comment ref="AL27" authorId="0" shapeId="0" xr:uid="{00000000-0006-0000-0E00-000020000000}">
      <text>
        <r>
          <rPr>
            <sz val="9"/>
            <color rgb="FF000000"/>
            <rFont val="ＭＳ Ｐゴシック"/>
            <family val="3"/>
            <charset val="128"/>
          </rPr>
          <t>Ｂとｂの合計が自動的に計算されます。</t>
        </r>
      </text>
    </comment>
    <comment ref="AS27" authorId="0" shapeId="0" xr:uid="{00000000-0006-0000-0E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E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E00-000023000000}">
      <text>
        <r>
          <rPr>
            <sz val="9"/>
            <color rgb="FF000000"/>
            <rFont val="ＭＳ Ｐゴシック"/>
            <family val="3"/>
            <charset val="128"/>
          </rPr>
          <t>右上のフローから、自動的に計算されます。</t>
        </r>
      </text>
    </comment>
    <comment ref="AA28" authorId="0" shapeId="0" xr:uid="{00000000-0006-0000-0E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E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E00-000026000000}">
      <text>
        <r>
          <rPr>
            <sz val="9"/>
            <color rgb="FF000000"/>
            <rFont val="ＭＳ Ｐゴシック"/>
            <family val="3"/>
            <charset val="128"/>
          </rPr>
          <t>右上のフローから、自動的に計算されます。</t>
        </r>
      </text>
    </comment>
    <comment ref="AA29" authorId="0" shapeId="0" xr:uid="{00000000-0006-0000-0E00-000027000000}">
      <text>
        <r>
          <rPr>
            <sz val="9"/>
            <color rgb="FF000000"/>
            <rFont val="ＭＳ Ｐゴシック"/>
            <family val="3"/>
            <charset val="128"/>
          </rPr>
          <t>同上</t>
        </r>
      </text>
    </comment>
    <comment ref="D30" authorId="0" shapeId="0" xr:uid="{00000000-0006-0000-0E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E00-000029000000}">
      <text>
        <r>
          <rPr>
            <sz val="9"/>
            <color rgb="FF000000"/>
            <rFont val="ＭＳ Ｐゴシック"/>
            <family val="3"/>
            <charset val="128"/>
          </rPr>
          <t>右上のフローから、自動的に計算されます。</t>
        </r>
      </text>
    </comment>
    <comment ref="R30" authorId="0" shapeId="0" xr:uid="{00000000-0006-0000-0E00-00002A000000}">
      <text>
        <r>
          <rPr>
            <sz val="9"/>
            <color rgb="FF000000"/>
            <rFont val="ＭＳ Ｐゴシック"/>
            <family val="3"/>
            <charset val="128"/>
          </rPr>
          <t>右側にある3つの委託目的別内訳量から、自動的に計算されます。</t>
        </r>
      </text>
    </comment>
    <comment ref="AA30" authorId="0" shapeId="0" xr:uid="{00000000-0006-0000-0E00-00002B000000}">
      <text>
        <r>
          <rPr>
            <sz val="9"/>
            <color rgb="FF000000"/>
            <rFont val="ＭＳ Ｐゴシック"/>
            <family val="3"/>
            <charset val="128"/>
          </rPr>
          <t>同上</t>
        </r>
      </text>
    </comment>
    <comment ref="AL30" authorId="0" shapeId="0" xr:uid="{00000000-0006-0000-0E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E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E00-00002E000000}">
      <text>
        <r>
          <rPr>
            <sz val="9"/>
            <color rgb="FF000000"/>
            <rFont val="ＭＳ Ｐゴシック"/>
            <family val="3"/>
            <charset val="128"/>
          </rPr>
          <t>右上のフローから、自動的に計算されます。</t>
        </r>
      </text>
    </comment>
    <comment ref="AS31" authorId="0" shapeId="0" xr:uid="{00000000-0006-0000-0E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E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E00-000031000000}">
      <text>
        <r>
          <rPr>
            <sz val="9"/>
            <color rgb="FF000000"/>
            <rFont val="ＭＳ Ｐゴシック"/>
            <family val="3"/>
            <charset val="128"/>
          </rPr>
          <t>右上のフローから、自動的に計算されます。</t>
        </r>
      </text>
    </comment>
    <comment ref="D33" authorId="0" shapeId="0" xr:uid="{00000000-0006-0000-0E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E00-000033000000}">
      <text>
        <r>
          <rPr>
            <sz val="9"/>
            <color rgb="FF000000"/>
            <rFont val="ＭＳ Ｐゴシック"/>
            <family val="3"/>
            <charset val="128"/>
          </rPr>
          <t>右上のフローから、自動的に計算されます。</t>
        </r>
      </text>
    </comment>
    <comment ref="R33" authorId="0" shapeId="0" xr:uid="{00000000-0006-0000-0E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0F00-000001000000}">
      <text>
        <r>
          <rPr>
            <sz val="10"/>
            <color rgb="FF000000"/>
            <rFont val="ＭＳ Ｐゴシック"/>
            <family val="3"/>
            <charset val="128"/>
          </rPr>
          <t>「表紙」シートで選択された○印が自動的に反映されます。</t>
        </r>
      </text>
    </comment>
    <comment ref="AU4" authorId="0" shapeId="0" xr:uid="{00000000-0006-0000-0F00-000002000000}">
      <text>
        <r>
          <rPr>
            <sz val="10"/>
            <color rgb="FF000000"/>
            <rFont val="ＭＳ Ｐゴシック"/>
            <family val="3"/>
            <charset val="128"/>
          </rPr>
          <t>「表紙」シートで選択された○印が自動的に反映されます。</t>
        </r>
      </text>
    </comment>
    <comment ref="AF5" authorId="0" shapeId="0" xr:uid="{00000000-0006-0000-0F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0F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0F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0F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0F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0F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0F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0F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0F00-00000C000000}">
      <text>
        <r>
          <rPr>
            <sz val="9"/>
            <color rgb="FF000000"/>
            <rFont val="ＭＳ Ｐゴシック"/>
            <family val="3"/>
            <charset val="128"/>
          </rPr>
          <t>同上</t>
        </r>
      </text>
    </comment>
    <comment ref="P18" authorId="0" shapeId="0" xr:uid="{00000000-0006-0000-0F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0F00-00000E000000}">
      <text>
        <r>
          <rPr>
            <sz val="9"/>
            <color rgb="FF000000"/>
            <rFont val="ＭＳ Ｐゴシック"/>
            <family val="3"/>
            <charset val="128"/>
          </rPr>
          <t>⑧、⑨、※3及びｂの合計から自動的に計算されます。</t>
        </r>
      </text>
    </comment>
    <comment ref="AH18" authorId="0" shapeId="0" xr:uid="{00000000-0006-0000-0F00-00000F000000}">
      <text>
        <r>
          <rPr>
            <sz val="9"/>
            <color rgb="FF000000"/>
            <rFont val="ＭＳ Ｐゴシック"/>
            <family val="3"/>
            <charset val="128"/>
          </rPr>
          <t>右にあるｂ-1およびｂ-2から、自動的に計算されます。</t>
        </r>
      </text>
    </comment>
    <comment ref="AO18" authorId="0" shapeId="0" xr:uid="{00000000-0006-0000-0F00-000010000000}">
      <text>
        <r>
          <rPr>
            <sz val="9"/>
            <color rgb="FF000000"/>
            <rFont val="ＭＳ Ｐゴシック"/>
            <family val="3"/>
            <charset val="128"/>
          </rPr>
          <t>右側にある3つの委託目的別内訳量から、自動的に計算されます。</t>
        </r>
      </text>
    </comment>
    <comment ref="AU18" authorId="0" shapeId="0" xr:uid="{00000000-0006-0000-0F00-000011000000}">
      <text>
        <r>
          <rPr>
            <sz val="9"/>
            <color rgb="FF000000"/>
            <rFont val="ＭＳ Ｐゴシック"/>
            <family val="3"/>
            <charset val="128"/>
          </rPr>
          <t>同上</t>
        </r>
      </text>
    </comment>
    <comment ref="P21" authorId="0" shapeId="0" xr:uid="{00000000-0006-0000-0F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0F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0F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0F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0F00-000016000000}">
      <text>
        <r>
          <rPr>
            <sz val="9"/>
            <color rgb="FF000000"/>
            <rFont val="ＭＳ Ｐゴシック"/>
            <family val="3"/>
            <charset val="128"/>
          </rPr>
          <t>右上のフローから、自動的に計算されます。</t>
        </r>
      </text>
    </comment>
    <comment ref="P24" authorId="0" shapeId="0" xr:uid="{00000000-0006-0000-0F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0F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0F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0F00-00001A000000}">
      <text>
        <r>
          <rPr>
            <sz val="9"/>
            <color rgb="FF000000"/>
            <rFont val="ＭＳ Ｐゴシック"/>
            <family val="3"/>
            <charset val="128"/>
          </rPr>
          <t>右上のフローから、自動的に計算されます。</t>
        </r>
      </text>
    </comment>
    <comment ref="D26" authorId="0" shapeId="0" xr:uid="{00000000-0006-0000-0F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0F00-00001C000000}">
      <text>
        <r>
          <rPr>
            <sz val="9"/>
            <color rgb="FF000000"/>
            <rFont val="ＭＳ Ｐゴシック"/>
            <family val="3"/>
            <charset val="128"/>
          </rPr>
          <t>右上のフローから、自動的に計算されます。</t>
        </r>
      </text>
    </comment>
    <comment ref="D27" authorId="0" shapeId="0" xr:uid="{00000000-0006-0000-0F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0F00-00001E000000}">
      <text>
        <r>
          <rPr>
            <sz val="9"/>
            <color rgb="FF000000"/>
            <rFont val="ＭＳ Ｐゴシック"/>
            <family val="3"/>
            <charset val="128"/>
          </rPr>
          <t>右上のフローから、自動的に計算されます。</t>
        </r>
      </text>
    </comment>
    <comment ref="P27" authorId="0" shapeId="0" xr:uid="{00000000-0006-0000-0F00-00001F000000}">
      <text>
        <r>
          <rPr>
            <sz val="9"/>
            <color rgb="FF000000"/>
            <rFont val="ＭＳ Ｐゴシック"/>
            <family val="3"/>
            <charset val="128"/>
          </rPr>
          <t>下にあるＢ-1およびＢ-2から、自動的に計算されます。</t>
        </r>
      </text>
    </comment>
    <comment ref="AL27" authorId="0" shapeId="0" xr:uid="{00000000-0006-0000-0F00-000020000000}">
      <text>
        <r>
          <rPr>
            <sz val="9"/>
            <color rgb="FF000000"/>
            <rFont val="ＭＳ Ｐゴシック"/>
            <family val="3"/>
            <charset val="128"/>
          </rPr>
          <t>Ｂとｂの合計が自動的に計算されます。</t>
        </r>
      </text>
    </comment>
    <comment ref="AS27" authorId="0" shapeId="0" xr:uid="{00000000-0006-0000-0F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0F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0F00-000023000000}">
      <text>
        <r>
          <rPr>
            <sz val="9"/>
            <color rgb="FF000000"/>
            <rFont val="ＭＳ Ｐゴシック"/>
            <family val="3"/>
            <charset val="128"/>
          </rPr>
          <t>右上のフローから、自動的に計算されます。</t>
        </r>
      </text>
    </comment>
    <comment ref="AA28" authorId="0" shapeId="0" xr:uid="{00000000-0006-0000-0F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0F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0F00-000026000000}">
      <text>
        <r>
          <rPr>
            <sz val="9"/>
            <color rgb="FF000000"/>
            <rFont val="ＭＳ Ｐゴシック"/>
            <family val="3"/>
            <charset val="128"/>
          </rPr>
          <t>右上のフローから、自動的に計算されます。</t>
        </r>
      </text>
    </comment>
    <comment ref="AA29" authorId="0" shapeId="0" xr:uid="{00000000-0006-0000-0F00-000027000000}">
      <text>
        <r>
          <rPr>
            <sz val="9"/>
            <color rgb="FF000000"/>
            <rFont val="ＭＳ Ｐゴシック"/>
            <family val="3"/>
            <charset val="128"/>
          </rPr>
          <t>同上</t>
        </r>
      </text>
    </comment>
    <comment ref="D30" authorId="0" shapeId="0" xr:uid="{00000000-0006-0000-0F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0F00-000029000000}">
      <text>
        <r>
          <rPr>
            <sz val="9"/>
            <color rgb="FF000000"/>
            <rFont val="ＭＳ Ｐゴシック"/>
            <family val="3"/>
            <charset val="128"/>
          </rPr>
          <t>右上のフローから、自動的に計算されます。</t>
        </r>
      </text>
    </comment>
    <comment ref="R30" authorId="0" shapeId="0" xr:uid="{00000000-0006-0000-0F00-00002A000000}">
      <text>
        <r>
          <rPr>
            <sz val="9"/>
            <color rgb="FF000000"/>
            <rFont val="ＭＳ Ｐゴシック"/>
            <family val="3"/>
            <charset val="128"/>
          </rPr>
          <t>右側にある3つの委託目的別内訳量から、自動的に計算されます。</t>
        </r>
      </text>
    </comment>
    <comment ref="AA30" authorId="0" shapeId="0" xr:uid="{00000000-0006-0000-0F00-00002B000000}">
      <text>
        <r>
          <rPr>
            <sz val="9"/>
            <color rgb="FF000000"/>
            <rFont val="ＭＳ Ｐゴシック"/>
            <family val="3"/>
            <charset val="128"/>
          </rPr>
          <t>同上</t>
        </r>
      </text>
    </comment>
    <comment ref="AL30" authorId="0" shapeId="0" xr:uid="{00000000-0006-0000-0F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0F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0F00-00002E000000}">
      <text>
        <r>
          <rPr>
            <sz val="9"/>
            <color rgb="FF000000"/>
            <rFont val="ＭＳ Ｐゴシック"/>
            <family val="3"/>
            <charset val="128"/>
          </rPr>
          <t>右上のフローから、自動的に計算されます。</t>
        </r>
      </text>
    </comment>
    <comment ref="AS31" authorId="0" shapeId="0" xr:uid="{00000000-0006-0000-0F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0F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0F00-000031000000}">
      <text>
        <r>
          <rPr>
            <sz val="9"/>
            <color rgb="FF000000"/>
            <rFont val="ＭＳ Ｐゴシック"/>
            <family val="3"/>
            <charset val="128"/>
          </rPr>
          <t>右上のフローから、自動的に計算されます。</t>
        </r>
      </text>
    </comment>
    <comment ref="D33" authorId="0" shapeId="0" xr:uid="{00000000-0006-0000-0F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0F00-000033000000}">
      <text>
        <r>
          <rPr>
            <sz val="9"/>
            <color rgb="FF000000"/>
            <rFont val="ＭＳ Ｐゴシック"/>
            <family val="3"/>
            <charset val="128"/>
          </rPr>
          <t>右上のフローから、自動的に計算されます。</t>
        </r>
      </text>
    </comment>
    <comment ref="R33" authorId="0" shapeId="0" xr:uid="{00000000-0006-0000-0F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000-000001000000}">
      <text>
        <r>
          <rPr>
            <sz val="10"/>
            <color rgb="FF000000"/>
            <rFont val="ＭＳ Ｐゴシック"/>
            <family val="3"/>
            <charset val="128"/>
          </rPr>
          <t>「表紙」シートで選択された○印が自動的に反映されます。</t>
        </r>
      </text>
    </comment>
    <comment ref="AU4" authorId="0" shapeId="0" xr:uid="{00000000-0006-0000-1000-000002000000}">
      <text>
        <r>
          <rPr>
            <sz val="10"/>
            <color rgb="FF000000"/>
            <rFont val="ＭＳ Ｐゴシック"/>
            <family val="3"/>
            <charset val="128"/>
          </rPr>
          <t>「表紙」シートで選択された○印が自動的に反映されます。</t>
        </r>
      </text>
    </comment>
    <comment ref="AF5" authorId="0" shapeId="0" xr:uid="{00000000-0006-0000-10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0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0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0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0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0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0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0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000-00000C000000}">
      <text>
        <r>
          <rPr>
            <sz val="9"/>
            <color rgb="FF000000"/>
            <rFont val="ＭＳ Ｐゴシック"/>
            <family val="3"/>
            <charset val="128"/>
          </rPr>
          <t>同上</t>
        </r>
      </text>
    </comment>
    <comment ref="P18" authorId="0" shapeId="0" xr:uid="{00000000-0006-0000-10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000-00000E000000}">
      <text>
        <r>
          <rPr>
            <sz val="9"/>
            <color rgb="FF000000"/>
            <rFont val="ＭＳ Ｐゴシック"/>
            <family val="3"/>
            <charset val="128"/>
          </rPr>
          <t>⑧、⑨、※3及びｂの合計から自動的に計算されます。</t>
        </r>
      </text>
    </comment>
    <comment ref="AH18" authorId="0" shapeId="0" xr:uid="{00000000-0006-0000-1000-00000F000000}">
      <text>
        <r>
          <rPr>
            <sz val="9"/>
            <color rgb="FF000000"/>
            <rFont val="ＭＳ Ｐゴシック"/>
            <family val="3"/>
            <charset val="128"/>
          </rPr>
          <t>右にあるｂ-1およびｂ-2から、自動的に計算されます。</t>
        </r>
      </text>
    </comment>
    <comment ref="AO18" authorId="0" shapeId="0" xr:uid="{00000000-0006-0000-1000-000010000000}">
      <text>
        <r>
          <rPr>
            <sz val="9"/>
            <color rgb="FF000000"/>
            <rFont val="ＭＳ Ｐゴシック"/>
            <family val="3"/>
            <charset val="128"/>
          </rPr>
          <t>右側にある3つの委託目的別内訳量から、自動的に計算されます。</t>
        </r>
      </text>
    </comment>
    <comment ref="AU18" authorId="0" shapeId="0" xr:uid="{00000000-0006-0000-1000-000011000000}">
      <text>
        <r>
          <rPr>
            <sz val="9"/>
            <color rgb="FF000000"/>
            <rFont val="ＭＳ Ｐゴシック"/>
            <family val="3"/>
            <charset val="128"/>
          </rPr>
          <t>同上</t>
        </r>
      </text>
    </comment>
    <comment ref="P21" authorId="0" shapeId="0" xr:uid="{00000000-0006-0000-10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0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0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0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000-000016000000}">
      <text>
        <r>
          <rPr>
            <sz val="9"/>
            <color rgb="FF000000"/>
            <rFont val="ＭＳ Ｐゴシック"/>
            <family val="3"/>
            <charset val="128"/>
          </rPr>
          <t>右上のフローから、自動的に計算されます。</t>
        </r>
      </text>
    </comment>
    <comment ref="P24" authorId="0" shapeId="0" xr:uid="{00000000-0006-0000-10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0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0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000-00001A000000}">
      <text>
        <r>
          <rPr>
            <sz val="9"/>
            <color rgb="FF000000"/>
            <rFont val="ＭＳ Ｐゴシック"/>
            <family val="3"/>
            <charset val="128"/>
          </rPr>
          <t>右上のフローから、自動的に計算されます。</t>
        </r>
      </text>
    </comment>
    <comment ref="D26" authorId="0" shapeId="0" xr:uid="{00000000-0006-0000-10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000-00001C000000}">
      <text>
        <r>
          <rPr>
            <sz val="9"/>
            <color rgb="FF000000"/>
            <rFont val="ＭＳ Ｐゴシック"/>
            <family val="3"/>
            <charset val="128"/>
          </rPr>
          <t>右上のフローから、自動的に計算されます。</t>
        </r>
      </text>
    </comment>
    <comment ref="D27" authorId="0" shapeId="0" xr:uid="{00000000-0006-0000-10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000-00001E000000}">
      <text>
        <r>
          <rPr>
            <sz val="9"/>
            <color rgb="FF000000"/>
            <rFont val="ＭＳ Ｐゴシック"/>
            <family val="3"/>
            <charset val="128"/>
          </rPr>
          <t>右上のフローから、自動的に計算されます。</t>
        </r>
      </text>
    </comment>
    <comment ref="P27" authorId="0" shapeId="0" xr:uid="{00000000-0006-0000-1000-00001F000000}">
      <text>
        <r>
          <rPr>
            <sz val="9"/>
            <color rgb="FF000000"/>
            <rFont val="ＭＳ Ｐゴシック"/>
            <family val="3"/>
            <charset val="128"/>
          </rPr>
          <t>下にあるＢ-1およびＢ-2から、自動的に計算されます。</t>
        </r>
      </text>
    </comment>
    <comment ref="AL27" authorId="0" shapeId="0" xr:uid="{00000000-0006-0000-1000-000020000000}">
      <text>
        <r>
          <rPr>
            <sz val="9"/>
            <color rgb="FF000000"/>
            <rFont val="ＭＳ Ｐゴシック"/>
            <family val="3"/>
            <charset val="128"/>
          </rPr>
          <t>Ｂとｂの合計が自動的に計算されます。</t>
        </r>
      </text>
    </comment>
    <comment ref="AS27" authorId="0" shapeId="0" xr:uid="{00000000-0006-0000-10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0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000-000023000000}">
      <text>
        <r>
          <rPr>
            <sz val="9"/>
            <color rgb="FF000000"/>
            <rFont val="ＭＳ Ｐゴシック"/>
            <family val="3"/>
            <charset val="128"/>
          </rPr>
          <t>右上のフローから、自動的に計算されます。</t>
        </r>
      </text>
    </comment>
    <comment ref="AA28" authorId="0" shapeId="0" xr:uid="{00000000-0006-0000-10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0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000-000026000000}">
      <text>
        <r>
          <rPr>
            <sz val="9"/>
            <color rgb="FF000000"/>
            <rFont val="ＭＳ Ｐゴシック"/>
            <family val="3"/>
            <charset val="128"/>
          </rPr>
          <t>右上のフローから、自動的に計算されます。</t>
        </r>
      </text>
    </comment>
    <comment ref="AA29" authorId="0" shapeId="0" xr:uid="{00000000-0006-0000-1000-000027000000}">
      <text>
        <r>
          <rPr>
            <sz val="9"/>
            <color rgb="FF000000"/>
            <rFont val="ＭＳ Ｐゴシック"/>
            <family val="3"/>
            <charset val="128"/>
          </rPr>
          <t>同上</t>
        </r>
      </text>
    </comment>
    <comment ref="D30" authorId="0" shapeId="0" xr:uid="{00000000-0006-0000-10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000-000029000000}">
      <text>
        <r>
          <rPr>
            <sz val="9"/>
            <color rgb="FF000000"/>
            <rFont val="ＭＳ Ｐゴシック"/>
            <family val="3"/>
            <charset val="128"/>
          </rPr>
          <t>右上のフローから、自動的に計算されます。</t>
        </r>
      </text>
    </comment>
    <comment ref="R30" authorId="0" shapeId="0" xr:uid="{00000000-0006-0000-1000-00002A000000}">
      <text>
        <r>
          <rPr>
            <sz val="9"/>
            <color rgb="FF000000"/>
            <rFont val="ＭＳ Ｐゴシック"/>
            <family val="3"/>
            <charset val="128"/>
          </rPr>
          <t>右側にある3つの委託目的別内訳量から、自動的に計算されます。</t>
        </r>
      </text>
    </comment>
    <comment ref="AA30" authorId="0" shapeId="0" xr:uid="{00000000-0006-0000-1000-00002B000000}">
      <text>
        <r>
          <rPr>
            <sz val="9"/>
            <color rgb="FF000000"/>
            <rFont val="ＭＳ Ｐゴシック"/>
            <family val="3"/>
            <charset val="128"/>
          </rPr>
          <t>同上</t>
        </r>
      </text>
    </comment>
    <comment ref="AL30" authorId="0" shapeId="0" xr:uid="{00000000-0006-0000-10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0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000-00002E000000}">
      <text>
        <r>
          <rPr>
            <sz val="9"/>
            <color rgb="FF000000"/>
            <rFont val="ＭＳ Ｐゴシック"/>
            <family val="3"/>
            <charset val="128"/>
          </rPr>
          <t>右上のフローから、自動的に計算されます。</t>
        </r>
      </text>
    </comment>
    <comment ref="AS31" authorId="0" shapeId="0" xr:uid="{00000000-0006-0000-10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0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000-000031000000}">
      <text>
        <r>
          <rPr>
            <sz val="9"/>
            <color rgb="FF000000"/>
            <rFont val="ＭＳ Ｐゴシック"/>
            <family val="3"/>
            <charset val="128"/>
          </rPr>
          <t>右上のフローから、自動的に計算されます。</t>
        </r>
      </text>
    </comment>
    <comment ref="D33" authorId="0" shapeId="0" xr:uid="{00000000-0006-0000-10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000-000033000000}">
      <text>
        <r>
          <rPr>
            <sz val="9"/>
            <color rgb="FF000000"/>
            <rFont val="ＭＳ Ｐゴシック"/>
            <family val="3"/>
            <charset val="128"/>
          </rPr>
          <t>右上のフローから、自動的に計算されます。</t>
        </r>
      </text>
    </comment>
    <comment ref="R33" authorId="0" shapeId="0" xr:uid="{00000000-0006-0000-10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100-000001000000}">
      <text>
        <r>
          <rPr>
            <sz val="10"/>
            <color rgb="FF000000"/>
            <rFont val="ＭＳ Ｐゴシック"/>
            <family val="3"/>
            <charset val="128"/>
          </rPr>
          <t>「表紙」シートで選択された○印が自動的に反映されます。</t>
        </r>
      </text>
    </comment>
    <comment ref="AU4" authorId="0" shapeId="0" xr:uid="{00000000-0006-0000-1100-000002000000}">
      <text>
        <r>
          <rPr>
            <sz val="10"/>
            <color rgb="FF000000"/>
            <rFont val="ＭＳ Ｐゴシック"/>
            <family val="3"/>
            <charset val="128"/>
          </rPr>
          <t>「表紙」シートで選択された○印が自動的に反映されます。</t>
        </r>
      </text>
    </comment>
    <comment ref="AF5" authorId="0" shapeId="0" xr:uid="{00000000-0006-0000-11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1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1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1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1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1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1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1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100-00000C000000}">
      <text>
        <r>
          <rPr>
            <sz val="9"/>
            <color rgb="FF000000"/>
            <rFont val="ＭＳ Ｐゴシック"/>
            <family val="3"/>
            <charset val="128"/>
          </rPr>
          <t>同上</t>
        </r>
      </text>
    </comment>
    <comment ref="P18" authorId="0" shapeId="0" xr:uid="{00000000-0006-0000-11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100-00000E000000}">
      <text>
        <r>
          <rPr>
            <sz val="9"/>
            <color rgb="FF000000"/>
            <rFont val="ＭＳ Ｐゴシック"/>
            <family val="3"/>
            <charset val="128"/>
          </rPr>
          <t>⑧、⑨、※3及びｂの合計から自動的に計算されます。</t>
        </r>
      </text>
    </comment>
    <comment ref="AH18" authorId="0" shapeId="0" xr:uid="{00000000-0006-0000-1100-00000F000000}">
      <text>
        <r>
          <rPr>
            <sz val="9"/>
            <color rgb="FF000000"/>
            <rFont val="ＭＳ Ｐゴシック"/>
            <family val="3"/>
            <charset val="128"/>
          </rPr>
          <t>右にあるｂ-1およびｂ-2から、自動的に計算されます。</t>
        </r>
      </text>
    </comment>
    <comment ref="AO18" authorId="0" shapeId="0" xr:uid="{00000000-0006-0000-1100-000010000000}">
      <text>
        <r>
          <rPr>
            <sz val="9"/>
            <color rgb="FF000000"/>
            <rFont val="ＭＳ Ｐゴシック"/>
            <family val="3"/>
            <charset val="128"/>
          </rPr>
          <t>右側にある3つの委託目的別内訳量から、自動的に計算されます。</t>
        </r>
      </text>
    </comment>
    <comment ref="AU18" authorId="0" shapeId="0" xr:uid="{00000000-0006-0000-1100-000011000000}">
      <text>
        <r>
          <rPr>
            <sz val="9"/>
            <color rgb="FF000000"/>
            <rFont val="ＭＳ Ｐゴシック"/>
            <family val="3"/>
            <charset val="128"/>
          </rPr>
          <t>同上</t>
        </r>
      </text>
    </comment>
    <comment ref="P21" authorId="0" shapeId="0" xr:uid="{00000000-0006-0000-11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1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1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1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100-000016000000}">
      <text>
        <r>
          <rPr>
            <sz val="9"/>
            <color rgb="FF000000"/>
            <rFont val="ＭＳ Ｐゴシック"/>
            <family val="3"/>
            <charset val="128"/>
          </rPr>
          <t>右上のフローから、自動的に計算されます。</t>
        </r>
      </text>
    </comment>
    <comment ref="P24" authorId="0" shapeId="0" xr:uid="{00000000-0006-0000-11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1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1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100-00001A000000}">
      <text>
        <r>
          <rPr>
            <sz val="9"/>
            <color rgb="FF000000"/>
            <rFont val="ＭＳ Ｐゴシック"/>
            <family val="3"/>
            <charset val="128"/>
          </rPr>
          <t>右上のフローから、自動的に計算されます。</t>
        </r>
      </text>
    </comment>
    <comment ref="D26" authorId="0" shapeId="0" xr:uid="{00000000-0006-0000-11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100-00001C000000}">
      <text>
        <r>
          <rPr>
            <sz val="9"/>
            <color rgb="FF000000"/>
            <rFont val="ＭＳ Ｐゴシック"/>
            <family val="3"/>
            <charset val="128"/>
          </rPr>
          <t>右上のフローから、自動的に計算されます。</t>
        </r>
      </text>
    </comment>
    <comment ref="D27" authorId="0" shapeId="0" xr:uid="{00000000-0006-0000-11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100-00001E000000}">
      <text>
        <r>
          <rPr>
            <sz val="9"/>
            <color rgb="FF000000"/>
            <rFont val="ＭＳ Ｐゴシック"/>
            <family val="3"/>
            <charset val="128"/>
          </rPr>
          <t>右上のフローから、自動的に計算されます。</t>
        </r>
      </text>
    </comment>
    <comment ref="P27" authorId="0" shapeId="0" xr:uid="{00000000-0006-0000-1100-00001F000000}">
      <text>
        <r>
          <rPr>
            <sz val="9"/>
            <color rgb="FF000000"/>
            <rFont val="ＭＳ Ｐゴシック"/>
            <family val="3"/>
            <charset val="128"/>
          </rPr>
          <t>下にあるＢ-1およびＢ-2から、自動的に計算されます。</t>
        </r>
      </text>
    </comment>
    <comment ref="AL27" authorId="0" shapeId="0" xr:uid="{00000000-0006-0000-1100-000020000000}">
      <text>
        <r>
          <rPr>
            <sz val="9"/>
            <color rgb="FF000000"/>
            <rFont val="ＭＳ Ｐゴシック"/>
            <family val="3"/>
            <charset val="128"/>
          </rPr>
          <t>Ｂとｂの合計が自動的に計算されます。</t>
        </r>
      </text>
    </comment>
    <comment ref="AS27" authorId="0" shapeId="0" xr:uid="{00000000-0006-0000-11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1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100-000023000000}">
      <text>
        <r>
          <rPr>
            <sz val="9"/>
            <color rgb="FF000000"/>
            <rFont val="ＭＳ Ｐゴシック"/>
            <family val="3"/>
            <charset val="128"/>
          </rPr>
          <t>右上のフローから、自動的に計算されます。</t>
        </r>
      </text>
    </comment>
    <comment ref="AA28" authorId="0" shapeId="0" xr:uid="{00000000-0006-0000-11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1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100-000026000000}">
      <text>
        <r>
          <rPr>
            <sz val="9"/>
            <color rgb="FF000000"/>
            <rFont val="ＭＳ Ｐゴシック"/>
            <family val="3"/>
            <charset val="128"/>
          </rPr>
          <t>右上のフローから、自動的に計算されます。</t>
        </r>
      </text>
    </comment>
    <comment ref="AA29" authorId="0" shapeId="0" xr:uid="{00000000-0006-0000-1100-000027000000}">
      <text>
        <r>
          <rPr>
            <sz val="9"/>
            <color rgb="FF000000"/>
            <rFont val="ＭＳ Ｐゴシック"/>
            <family val="3"/>
            <charset val="128"/>
          </rPr>
          <t>同上</t>
        </r>
      </text>
    </comment>
    <comment ref="D30" authorId="0" shapeId="0" xr:uid="{00000000-0006-0000-11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100-000029000000}">
      <text>
        <r>
          <rPr>
            <sz val="9"/>
            <color rgb="FF000000"/>
            <rFont val="ＭＳ Ｐゴシック"/>
            <family val="3"/>
            <charset val="128"/>
          </rPr>
          <t>右上のフローから、自動的に計算されます。</t>
        </r>
      </text>
    </comment>
    <comment ref="R30" authorId="0" shapeId="0" xr:uid="{00000000-0006-0000-1100-00002A000000}">
      <text>
        <r>
          <rPr>
            <sz val="9"/>
            <color rgb="FF000000"/>
            <rFont val="ＭＳ Ｐゴシック"/>
            <family val="3"/>
            <charset val="128"/>
          </rPr>
          <t>右側にある3つの委託目的別内訳量から、自動的に計算されます。</t>
        </r>
      </text>
    </comment>
    <comment ref="AA30" authorId="0" shapeId="0" xr:uid="{00000000-0006-0000-1100-00002B000000}">
      <text>
        <r>
          <rPr>
            <sz val="9"/>
            <color rgb="FF000000"/>
            <rFont val="ＭＳ Ｐゴシック"/>
            <family val="3"/>
            <charset val="128"/>
          </rPr>
          <t>同上</t>
        </r>
      </text>
    </comment>
    <comment ref="AL30" authorId="0" shapeId="0" xr:uid="{00000000-0006-0000-11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1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100-00002E000000}">
      <text>
        <r>
          <rPr>
            <sz val="9"/>
            <color rgb="FF000000"/>
            <rFont val="ＭＳ Ｐゴシック"/>
            <family val="3"/>
            <charset val="128"/>
          </rPr>
          <t>右上のフローから、自動的に計算されます。</t>
        </r>
      </text>
    </comment>
    <comment ref="AS31" authorId="0" shapeId="0" xr:uid="{00000000-0006-0000-11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1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100-000031000000}">
      <text>
        <r>
          <rPr>
            <sz val="9"/>
            <color rgb="FF000000"/>
            <rFont val="ＭＳ Ｐゴシック"/>
            <family val="3"/>
            <charset val="128"/>
          </rPr>
          <t>右上のフローから、自動的に計算されます。</t>
        </r>
      </text>
    </comment>
    <comment ref="D33" authorId="0" shapeId="0" xr:uid="{00000000-0006-0000-11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100-000033000000}">
      <text>
        <r>
          <rPr>
            <sz val="9"/>
            <color rgb="FF000000"/>
            <rFont val="ＭＳ Ｐゴシック"/>
            <family val="3"/>
            <charset val="128"/>
          </rPr>
          <t>右上のフローから、自動的に計算されます。</t>
        </r>
      </text>
    </comment>
    <comment ref="R33" authorId="0" shapeId="0" xr:uid="{00000000-0006-0000-11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200-000001000000}">
      <text>
        <r>
          <rPr>
            <sz val="10"/>
            <color rgb="FF000000"/>
            <rFont val="ＭＳ Ｐゴシック"/>
            <family val="3"/>
            <charset val="128"/>
          </rPr>
          <t>「表紙」シートで選択された○印が自動的に反映されます。</t>
        </r>
      </text>
    </comment>
    <comment ref="AU4" authorId="0" shapeId="0" xr:uid="{00000000-0006-0000-1200-000002000000}">
      <text>
        <r>
          <rPr>
            <sz val="10"/>
            <color rgb="FF000000"/>
            <rFont val="ＭＳ Ｐゴシック"/>
            <family val="3"/>
            <charset val="128"/>
          </rPr>
          <t>「表紙」シートで選択された○印が自動的に反映されます。</t>
        </r>
      </text>
    </comment>
    <comment ref="AF5" authorId="0" shapeId="0" xr:uid="{00000000-0006-0000-12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2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2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2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2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2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2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2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200-00000C000000}">
      <text>
        <r>
          <rPr>
            <sz val="9"/>
            <color rgb="FF000000"/>
            <rFont val="ＭＳ Ｐゴシック"/>
            <family val="3"/>
            <charset val="128"/>
          </rPr>
          <t>同上</t>
        </r>
      </text>
    </comment>
    <comment ref="P18" authorId="0" shapeId="0" xr:uid="{00000000-0006-0000-12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200-00000E000000}">
      <text>
        <r>
          <rPr>
            <sz val="9"/>
            <color rgb="FF000000"/>
            <rFont val="ＭＳ Ｐゴシック"/>
            <family val="3"/>
            <charset val="128"/>
          </rPr>
          <t>⑧、⑨、※3及びｂの合計から自動的に計算されます。</t>
        </r>
      </text>
    </comment>
    <comment ref="AH18" authorId="0" shapeId="0" xr:uid="{00000000-0006-0000-1200-00000F000000}">
      <text>
        <r>
          <rPr>
            <sz val="9"/>
            <color rgb="FF000000"/>
            <rFont val="ＭＳ Ｐゴシック"/>
            <family val="3"/>
            <charset val="128"/>
          </rPr>
          <t>右にあるｂ-1およびｂ-2から、自動的に計算されます。</t>
        </r>
      </text>
    </comment>
    <comment ref="AO18" authorId="0" shapeId="0" xr:uid="{00000000-0006-0000-1200-000010000000}">
      <text>
        <r>
          <rPr>
            <sz val="9"/>
            <color rgb="FF000000"/>
            <rFont val="ＭＳ Ｐゴシック"/>
            <family val="3"/>
            <charset val="128"/>
          </rPr>
          <t>右側にある3つの委託目的別内訳量から、自動的に計算されます。</t>
        </r>
      </text>
    </comment>
    <comment ref="AU18" authorId="0" shapeId="0" xr:uid="{00000000-0006-0000-1200-000011000000}">
      <text>
        <r>
          <rPr>
            <sz val="9"/>
            <color rgb="FF000000"/>
            <rFont val="ＭＳ Ｐゴシック"/>
            <family val="3"/>
            <charset val="128"/>
          </rPr>
          <t>同上</t>
        </r>
      </text>
    </comment>
    <comment ref="P21" authorId="0" shapeId="0" xr:uid="{00000000-0006-0000-12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2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2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2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200-000016000000}">
      <text>
        <r>
          <rPr>
            <sz val="9"/>
            <color rgb="FF000000"/>
            <rFont val="ＭＳ Ｐゴシック"/>
            <family val="3"/>
            <charset val="128"/>
          </rPr>
          <t>右上のフローから、自動的に計算されます。</t>
        </r>
      </text>
    </comment>
    <comment ref="P24" authorId="0" shapeId="0" xr:uid="{00000000-0006-0000-12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2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2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200-00001A000000}">
      <text>
        <r>
          <rPr>
            <sz val="9"/>
            <color rgb="FF000000"/>
            <rFont val="ＭＳ Ｐゴシック"/>
            <family val="3"/>
            <charset val="128"/>
          </rPr>
          <t>右上のフローから、自動的に計算されます。</t>
        </r>
      </text>
    </comment>
    <comment ref="D26" authorId="0" shapeId="0" xr:uid="{00000000-0006-0000-12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200-00001C000000}">
      <text>
        <r>
          <rPr>
            <sz val="9"/>
            <color rgb="FF000000"/>
            <rFont val="ＭＳ Ｐゴシック"/>
            <family val="3"/>
            <charset val="128"/>
          </rPr>
          <t>右上のフローから、自動的に計算されます。</t>
        </r>
      </text>
    </comment>
    <comment ref="D27" authorId="0" shapeId="0" xr:uid="{00000000-0006-0000-12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200-00001E000000}">
      <text>
        <r>
          <rPr>
            <sz val="9"/>
            <color rgb="FF000000"/>
            <rFont val="ＭＳ Ｐゴシック"/>
            <family val="3"/>
            <charset val="128"/>
          </rPr>
          <t>右上のフローから、自動的に計算されます。</t>
        </r>
      </text>
    </comment>
    <comment ref="P27" authorId="0" shapeId="0" xr:uid="{00000000-0006-0000-1200-00001F000000}">
      <text>
        <r>
          <rPr>
            <sz val="9"/>
            <color rgb="FF000000"/>
            <rFont val="ＭＳ Ｐゴシック"/>
            <family val="3"/>
            <charset val="128"/>
          </rPr>
          <t>下にあるＢ-1およびＢ-2から、自動的に計算されます。</t>
        </r>
      </text>
    </comment>
    <comment ref="AL27" authorId="0" shapeId="0" xr:uid="{00000000-0006-0000-1200-000020000000}">
      <text>
        <r>
          <rPr>
            <sz val="9"/>
            <color rgb="FF000000"/>
            <rFont val="ＭＳ Ｐゴシック"/>
            <family val="3"/>
            <charset val="128"/>
          </rPr>
          <t>Ｂとｂの合計が自動的に計算されます。</t>
        </r>
      </text>
    </comment>
    <comment ref="AS27" authorId="0" shapeId="0" xr:uid="{00000000-0006-0000-12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2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200-000023000000}">
      <text>
        <r>
          <rPr>
            <sz val="9"/>
            <color rgb="FF000000"/>
            <rFont val="ＭＳ Ｐゴシック"/>
            <family val="3"/>
            <charset val="128"/>
          </rPr>
          <t>右上のフローから、自動的に計算されます。</t>
        </r>
      </text>
    </comment>
    <comment ref="AA28" authorId="0" shapeId="0" xr:uid="{00000000-0006-0000-12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2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200-000026000000}">
      <text>
        <r>
          <rPr>
            <sz val="9"/>
            <color rgb="FF000000"/>
            <rFont val="ＭＳ Ｐゴシック"/>
            <family val="3"/>
            <charset val="128"/>
          </rPr>
          <t>右上のフローから、自動的に計算されます。</t>
        </r>
      </text>
    </comment>
    <comment ref="AA29" authorId="0" shapeId="0" xr:uid="{00000000-0006-0000-1200-000027000000}">
      <text>
        <r>
          <rPr>
            <sz val="9"/>
            <color rgb="FF000000"/>
            <rFont val="ＭＳ Ｐゴシック"/>
            <family val="3"/>
            <charset val="128"/>
          </rPr>
          <t>同上</t>
        </r>
      </text>
    </comment>
    <comment ref="D30" authorId="0" shapeId="0" xr:uid="{00000000-0006-0000-12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200-000029000000}">
      <text>
        <r>
          <rPr>
            <sz val="9"/>
            <color rgb="FF000000"/>
            <rFont val="ＭＳ Ｐゴシック"/>
            <family val="3"/>
            <charset val="128"/>
          </rPr>
          <t>右上のフローから、自動的に計算されます。</t>
        </r>
      </text>
    </comment>
    <comment ref="R30" authorId="0" shapeId="0" xr:uid="{00000000-0006-0000-1200-00002A000000}">
      <text>
        <r>
          <rPr>
            <sz val="9"/>
            <color rgb="FF000000"/>
            <rFont val="ＭＳ Ｐゴシック"/>
            <family val="3"/>
            <charset val="128"/>
          </rPr>
          <t>右側にある3つの委託目的別内訳量から、自動的に計算されます。</t>
        </r>
      </text>
    </comment>
    <comment ref="AA30" authorId="0" shapeId="0" xr:uid="{00000000-0006-0000-1200-00002B000000}">
      <text>
        <r>
          <rPr>
            <sz val="9"/>
            <color rgb="FF000000"/>
            <rFont val="ＭＳ Ｐゴシック"/>
            <family val="3"/>
            <charset val="128"/>
          </rPr>
          <t>同上</t>
        </r>
      </text>
    </comment>
    <comment ref="AL30" authorId="0" shapeId="0" xr:uid="{00000000-0006-0000-12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2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200-00002E000000}">
      <text>
        <r>
          <rPr>
            <sz val="9"/>
            <color rgb="FF000000"/>
            <rFont val="ＭＳ Ｐゴシック"/>
            <family val="3"/>
            <charset val="128"/>
          </rPr>
          <t>右上のフローから、自動的に計算されます。</t>
        </r>
      </text>
    </comment>
    <comment ref="AS31" authorId="0" shapeId="0" xr:uid="{00000000-0006-0000-12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2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200-000031000000}">
      <text>
        <r>
          <rPr>
            <sz val="9"/>
            <color rgb="FF000000"/>
            <rFont val="ＭＳ Ｐゴシック"/>
            <family val="3"/>
            <charset val="128"/>
          </rPr>
          <t>右上のフローから、自動的に計算されます。</t>
        </r>
      </text>
    </comment>
    <comment ref="D33" authorId="0" shapeId="0" xr:uid="{00000000-0006-0000-12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200-000033000000}">
      <text>
        <r>
          <rPr>
            <sz val="9"/>
            <color rgb="FF000000"/>
            <rFont val="ＭＳ Ｐゴシック"/>
            <family val="3"/>
            <charset val="128"/>
          </rPr>
          <t>右上のフローから、自動的に計算されます。</t>
        </r>
      </text>
    </comment>
    <comment ref="R33" authorId="0" shapeId="0" xr:uid="{00000000-0006-0000-12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300-000001000000}">
      <text>
        <r>
          <rPr>
            <sz val="10"/>
            <color rgb="FF000000"/>
            <rFont val="ＭＳ Ｐゴシック"/>
            <family val="3"/>
            <charset val="128"/>
          </rPr>
          <t>「表紙」シートで選択された○印が自動的に反映されます。</t>
        </r>
      </text>
    </comment>
    <comment ref="AU4" authorId="0" shapeId="0" xr:uid="{00000000-0006-0000-1300-000002000000}">
      <text>
        <r>
          <rPr>
            <sz val="10"/>
            <color rgb="FF000000"/>
            <rFont val="ＭＳ Ｐゴシック"/>
            <family val="3"/>
            <charset val="128"/>
          </rPr>
          <t>「表紙」シートで選択された○印が自動的に反映されます。</t>
        </r>
      </text>
    </comment>
    <comment ref="AF5" authorId="0" shapeId="0" xr:uid="{00000000-0006-0000-13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3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3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3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3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3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3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3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300-00000C000000}">
      <text>
        <r>
          <rPr>
            <sz val="9"/>
            <color rgb="FF000000"/>
            <rFont val="ＭＳ Ｐゴシック"/>
            <family val="3"/>
            <charset val="128"/>
          </rPr>
          <t>同上</t>
        </r>
      </text>
    </comment>
    <comment ref="P18" authorId="0" shapeId="0" xr:uid="{00000000-0006-0000-13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300-00000E000000}">
      <text>
        <r>
          <rPr>
            <sz val="9"/>
            <color rgb="FF000000"/>
            <rFont val="ＭＳ Ｐゴシック"/>
            <family val="3"/>
            <charset val="128"/>
          </rPr>
          <t>⑧、⑨、※3及びｂの合計から自動的に計算されます。</t>
        </r>
      </text>
    </comment>
    <comment ref="AH18" authorId="0" shapeId="0" xr:uid="{00000000-0006-0000-1300-00000F000000}">
      <text>
        <r>
          <rPr>
            <sz val="9"/>
            <color rgb="FF000000"/>
            <rFont val="ＭＳ Ｐゴシック"/>
            <family val="3"/>
            <charset val="128"/>
          </rPr>
          <t>右にあるｂ-1およびｂ-2から、自動的に計算されます。</t>
        </r>
      </text>
    </comment>
    <comment ref="AO18" authorId="0" shapeId="0" xr:uid="{00000000-0006-0000-1300-000010000000}">
      <text>
        <r>
          <rPr>
            <sz val="9"/>
            <color rgb="FF000000"/>
            <rFont val="ＭＳ Ｐゴシック"/>
            <family val="3"/>
            <charset val="128"/>
          </rPr>
          <t>右側にある3つの委託目的別内訳量から、自動的に計算されます。</t>
        </r>
      </text>
    </comment>
    <comment ref="AU18" authorId="0" shapeId="0" xr:uid="{00000000-0006-0000-1300-000011000000}">
      <text>
        <r>
          <rPr>
            <sz val="9"/>
            <color rgb="FF000000"/>
            <rFont val="ＭＳ Ｐゴシック"/>
            <family val="3"/>
            <charset val="128"/>
          </rPr>
          <t>同上</t>
        </r>
      </text>
    </comment>
    <comment ref="P21" authorId="0" shapeId="0" xr:uid="{00000000-0006-0000-13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3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3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3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300-000016000000}">
      <text>
        <r>
          <rPr>
            <sz val="9"/>
            <color rgb="FF000000"/>
            <rFont val="ＭＳ Ｐゴシック"/>
            <family val="3"/>
            <charset val="128"/>
          </rPr>
          <t>右上のフローから、自動的に計算されます。</t>
        </r>
      </text>
    </comment>
    <comment ref="P24" authorId="0" shapeId="0" xr:uid="{00000000-0006-0000-13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3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3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300-00001A000000}">
      <text>
        <r>
          <rPr>
            <sz val="9"/>
            <color rgb="FF000000"/>
            <rFont val="ＭＳ Ｐゴシック"/>
            <family val="3"/>
            <charset val="128"/>
          </rPr>
          <t>右上のフローから、自動的に計算されます。</t>
        </r>
      </text>
    </comment>
    <comment ref="D26" authorId="0" shapeId="0" xr:uid="{00000000-0006-0000-13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300-00001C000000}">
      <text>
        <r>
          <rPr>
            <sz val="9"/>
            <color rgb="FF000000"/>
            <rFont val="ＭＳ Ｐゴシック"/>
            <family val="3"/>
            <charset val="128"/>
          </rPr>
          <t>右上のフローから、自動的に計算されます。</t>
        </r>
      </text>
    </comment>
    <comment ref="D27" authorId="0" shapeId="0" xr:uid="{00000000-0006-0000-13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300-00001E000000}">
      <text>
        <r>
          <rPr>
            <sz val="9"/>
            <color rgb="FF000000"/>
            <rFont val="ＭＳ Ｐゴシック"/>
            <family val="3"/>
            <charset val="128"/>
          </rPr>
          <t>右上のフローから、自動的に計算されます。</t>
        </r>
      </text>
    </comment>
    <comment ref="P27" authorId="0" shapeId="0" xr:uid="{00000000-0006-0000-1300-00001F000000}">
      <text>
        <r>
          <rPr>
            <sz val="9"/>
            <color rgb="FF000000"/>
            <rFont val="ＭＳ Ｐゴシック"/>
            <family val="3"/>
            <charset val="128"/>
          </rPr>
          <t>下にあるＢ-1およびＢ-2から、自動的に計算されます。</t>
        </r>
      </text>
    </comment>
    <comment ref="AL27" authorId="0" shapeId="0" xr:uid="{00000000-0006-0000-1300-000020000000}">
      <text>
        <r>
          <rPr>
            <sz val="9"/>
            <color rgb="FF000000"/>
            <rFont val="ＭＳ Ｐゴシック"/>
            <family val="3"/>
            <charset val="128"/>
          </rPr>
          <t>Ｂとｂの合計が自動的に計算されます。</t>
        </r>
      </text>
    </comment>
    <comment ref="AS27" authorId="0" shapeId="0" xr:uid="{00000000-0006-0000-13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3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300-000023000000}">
      <text>
        <r>
          <rPr>
            <sz val="9"/>
            <color rgb="FF000000"/>
            <rFont val="ＭＳ Ｐゴシック"/>
            <family val="3"/>
            <charset val="128"/>
          </rPr>
          <t>右上のフローから、自動的に計算されます。</t>
        </r>
      </text>
    </comment>
    <comment ref="AA28" authorId="0" shapeId="0" xr:uid="{00000000-0006-0000-13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3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300-000026000000}">
      <text>
        <r>
          <rPr>
            <sz val="9"/>
            <color rgb="FF000000"/>
            <rFont val="ＭＳ Ｐゴシック"/>
            <family val="3"/>
            <charset val="128"/>
          </rPr>
          <t>右上のフローから、自動的に計算されます。</t>
        </r>
      </text>
    </comment>
    <comment ref="AA29" authorId="0" shapeId="0" xr:uid="{00000000-0006-0000-1300-000027000000}">
      <text>
        <r>
          <rPr>
            <sz val="9"/>
            <color rgb="FF000000"/>
            <rFont val="ＭＳ Ｐゴシック"/>
            <family val="3"/>
            <charset val="128"/>
          </rPr>
          <t>同上</t>
        </r>
      </text>
    </comment>
    <comment ref="D30" authorId="0" shapeId="0" xr:uid="{00000000-0006-0000-13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300-000029000000}">
      <text>
        <r>
          <rPr>
            <sz val="9"/>
            <color rgb="FF000000"/>
            <rFont val="ＭＳ Ｐゴシック"/>
            <family val="3"/>
            <charset val="128"/>
          </rPr>
          <t>右上のフローから、自動的に計算されます。</t>
        </r>
      </text>
    </comment>
    <comment ref="R30" authorId="0" shapeId="0" xr:uid="{00000000-0006-0000-1300-00002A000000}">
      <text>
        <r>
          <rPr>
            <sz val="9"/>
            <color rgb="FF000000"/>
            <rFont val="ＭＳ Ｐゴシック"/>
            <family val="3"/>
            <charset val="128"/>
          </rPr>
          <t>右側にある3つの委託目的別内訳量から、自動的に計算されます。</t>
        </r>
      </text>
    </comment>
    <comment ref="AA30" authorId="0" shapeId="0" xr:uid="{00000000-0006-0000-1300-00002B000000}">
      <text>
        <r>
          <rPr>
            <sz val="9"/>
            <color rgb="FF000000"/>
            <rFont val="ＭＳ Ｐゴシック"/>
            <family val="3"/>
            <charset val="128"/>
          </rPr>
          <t>同上</t>
        </r>
      </text>
    </comment>
    <comment ref="AL30" authorId="0" shapeId="0" xr:uid="{00000000-0006-0000-13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3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300-00002E000000}">
      <text>
        <r>
          <rPr>
            <sz val="9"/>
            <color rgb="FF000000"/>
            <rFont val="ＭＳ Ｐゴシック"/>
            <family val="3"/>
            <charset val="128"/>
          </rPr>
          <t>右上のフローから、自動的に計算されます。</t>
        </r>
      </text>
    </comment>
    <comment ref="AS31" authorId="0" shapeId="0" xr:uid="{00000000-0006-0000-13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3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300-000031000000}">
      <text>
        <r>
          <rPr>
            <sz val="9"/>
            <color rgb="FF000000"/>
            <rFont val="ＭＳ Ｐゴシック"/>
            <family val="3"/>
            <charset val="128"/>
          </rPr>
          <t>右上のフローから、自動的に計算されます。</t>
        </r>
      </text>
    </comment>
    <comment ref="D33" authorId="0" shapeId="0" xr:uid="{00000000-0006-0000-13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300-000033000000}">
      <text>
        <r>
          <rPr>
            <sz val="9"/>
            <color rgb="FF000000"/>
            <rFont val="ＭＳ Ｐゴシック"/>
            <family val="3"/>
            <charset val="128"/>
          </rPr>
          <t>右上のフローから、自動的に計算されます。</t>
        </r>
      </text>
    </comment>
    <comment ref="R33" authorId="0" shapeId="0" xr:uid="{00000000-0006-0000-13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S4" authorId="0" shapeId="0" xr:uid="{00000000-0006-0000-1400-000001000000}">
      <text>
        <r>
          <rPr>
            <sz val="10"/>
            <color rgb="FF000000"/>
            <rFont val="ＭＳ Ｐゴシック"/>
            <family val="3"/>
            <charset val="128"/>
          </rPr>
          <t>「表紙」シートで選択された○印が自動的に反映されます。</t>
        </r>
      </text>
    </comment>
    <comment ref="AU4" authorId="0" shapeId="0" xr:uid="{00000000-0006-0000-1400-000002000000}">
      <text>
        <r>
          <rPr>
            <sz val="10"/>
            <color rgb="FF000000"/>
            <rFont val="ＭＳ Ｐゴシック"/>
            <family val="3"/>
            <charset val="128"/>
          </rPr>
          <t>「表紙」シートで選択された○印が自動的に反映されます。</t>
        </r>
      </text>
    </comment>
    <comment ref="AF5" authorId="0" shapeId="0" xr:uid="{00000000-0006-0000-1400-000003000000}">
      <text>
        <r>
          <rPr>
            <b/>
            <sz val="9"/>
            <color rgb="FF000000"/>
            <rFont val="ＭＳ Ｐゴシック"/>
            <family val="3"/>
            <charset val="128"/>
          </rPr>
          <t xml:space="preserve"> </t>
        </r>
        <r>
          <rPr>
            <sz val="10"/>
            <color rgb="FF000000"/>
            <rFont val="ＭＳ Ｐゴシック"/>
            <family val="3"/>
            <charset val="128"/>
          </rPr>
          <t>「表紙」シートに記入された「事業場の名称」が自動的に反映されます。</t>
        </r>
      </text>
    </comment>
    <comment ref="AH9" authorId="0" shapeId="0" xr:uid="{00000000-0006-0000-1400-000004000000}">
      <text>
        <r>
          <rPr>
            <sz val="9"/>
            <color rgb="FF000000"/>
            <rFont val="ＭＳ Ｐゴシック"/>
            <family val="3"/>
            <charset val="128"/>
          </rPr>
          <t>自ら中間処理した後の残さを再生利用した量で、利用形態は自社の事業場だけでなく、他事業者による再生利用も含みます。また、残さの有償売却量も含めて記載してください。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rgb="FF000000"/>
            <rFont val="ＭＳ Ｐゴシック"/>
            <family val="3"/>
            <charset val="128"/>
          </rPr>
          <t>②、③、④、Ｂおよび「※2 自社の他事業場での処理量」の合計から、「※1 自社の他事業場からの搬入量」を引いた数値が自動的に計算されます。</t>
        </r>
      </text>
    </comment>
    <comment ref="P12" authorId="0" shapeId="0" xr:uid="{00000000-0006-0000-1400-000006000000}">
      <text>
        <r>
          <rPr>
            <sz val="9"/>
            <color rgb="FF000000"/>
            <rFont val="ＭＳ Ｐゴシック"/>
            <family val="3"/>
            <charset val="128"/>
          </rPr>
          <t>産業廃棄物の中間処理ではなく、汚れの除去程度等で、発生事業場（自己）又は自社の他事業場等において直接再生利用した量を記載してください。</t>
        </r>
      </text>
    </comment>
    <comment ref="AH12" authorId="0" shapeId="0" xr:uid="{00000000-0006-0000-1400-000007000000}">
      <text>
        <r>
          <rPr>
            <sz val="9"/>
            <color rgb="FF000000"/>
            <rFont val="ＭＳ Ｐゴシック"/>
            <family val="3"/>
            <charset val="128"/>
          </rPr>
          <t>自ら中間処理した後の残さを発生事業場又は自社自らが、埋立処分や海洋投入処分を行った量を記載してください。（処分先について、発生事業場内外や県の内外を問いません）</t>
        </r>
      </text>
    </comment>
    <comment ref="F15" authorId="0" shapeId="0" xr:uid="{00000000-0006-0000-1400-000008000000}">
      <text>
        <r>
          <rPr>
            <sz val="9"/>
            <color rgb="FF000000"/>
            <rFont val="ＭＳ Ｐゴシック"/>
            <family val="3"/>
            <charset val="128"/>
          </rPr>
          <t>当該用紙に記載する産業廃棄物等で自社の他事業場で発生し、当該事業場で搬入処理される場合があれば、その搬入量を記載してください。</t>
        </r>
      </text>
    </comment>
    <comment ref="P15" authorId="0" shapeId="0" xr:uid="{00000000-0006-0000-1400-000009000000}">
      <text>
        <r>
          <rPr>
            <sz val="9"/>
            <color rgb="FF000000"/>
            <rFont val="ＭＳ Ｐゴシック"/>
            <family val="3"/>
            <charset val="128"/>
          </rPr>
          <t>発生事業場又は自社自らが、埋立処分や海洋投入処分を行った量を記載してください。（処分先について、発生事業場内外や県の内外を問いません）</t>
        </r>
      </text>
    </comment>
    <comment ref="AH15" authorId="0" shapeId="0" xr:uid="{00000000-0006-0000-1400-00000A000000}">
      <text>
        <r>
          <rPr>
            <sz val="9"/>
            <color rgb="FF000000"/>
            <rFont val="ＭＳ Ｐゴシック"/>
            <family val="3"/>
            <charset val="128"/>
          </rPr>
          <t>自ら中間処理した後の残さについて、自社の他事業場等で処理を行った量を記載してください。</t>
        </r>
      </text>
    </comment>
    <comment ref="AU16" authorId="0" shapeId="0" xr:uid="{00000000-0006-0000-1400-00000B000000}">
      <text>
        <r>
          <rPr>
            <sz val="9"/>
            <color rgb="FF000000"/>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U17" authorId="0" shapeId="0" xr:uid="{00000000-0006-0000-1400-00000C000000}">
      <text>
        <r>
          <rPr>
            <sz val="9"/>
            <color rgb="FF000000"/>
            <rFont val="ＭＳ Ｐゴシック"/>
            <family val="3"/>
            <charset val="128"/>
          </rPr>
          <t>同上</t>
        </r>
      </text>
    </comment>
    <comment ref="P18" authorId="0" shapeId="0" xr:uid="{00000000-0006-0000-1400-00000D000000}">
      <text>
        <r>
          <rPr>
            <sz val="9"/>
            <color rgb="FF000000"/>
            <rFont val="ＭＳ Ｐゴシック"/>
            <family val="3"/>
            <charset val="128"/>
          </rPr>
          <t>発生事業場内で破砕や脱水、焼却などの中間処理を行った量を記載してください。</t>
        </r>
      </text>
    </comment>
    <comment ref="Y18" authorId="0" shapeId="0" xr:uid="{00000000-0006-0000-1400-00000E000000}">
      <text>
        <r>
          <rPr>
            <sz val="9"/>
            <color rgb="FF000000"/>
            <rFont val="ＭＳ Ｐゴシック"/>
            <family val="3"/>
            <charset val="128"/>
          </rPr>
          <t>⑧、⑨、※3及びｂの合計から自動的に計算されます。</t>
        </r>
      </text>
    </comment>
    <comment ref="AH18" authorId="0" shapeId="0" xr:uid="{00000000-0006-0000-1400-00000F000000}">
      <text>
        <r>
          <rPr>
            <sz val="9"/>
            <color rgb="FF000000"/>
            <rFont val="ＭＳ Ｐゴシック"/>
            <family val="3"/>
            <charset val="128"/>
          </rPr>
          <t>右にあるｂ-1およびｂ-2から、自動的に計算されます。</t>
        </r>
      </text>
    </comment>
    <comment ref="AO18" authorId="0" shapeId="0" xr:uid="{00000000-0006-0000-1400-000010000000}">
      <text>
        <r>
          <rPr>
            <sz val="9"/>
            <color rgb="FF000000"/>
            <rFont val="ＭＳ Ｐゴシック"/>
            <family val="3"/>
            <charset val="128"/>
          </rPr>
          <t>右側にある3つの委託目的別内訳量から、自動的に計算されます。</t>
        </r>
      </text>
    </comment>
    <comment ref="AU18" authorId="0" shapeId="0" xr:uid="{00000000-0006-0000-1400-000011000000}">
      <text>
        <r>
          <rPr>
            <sz val="9"/>
            <color rgb="FF000000"/>
            <rFont val="ＭＳ Ｐゴシック"/>
            <family val="3"/>
            <charset val="128"/>
          </rPr>
          <t>同上</t>
        </r>
      </text>
    </comment>
    <comment ref="P21" authorId="0" shapeId="0" xr:uid="{00000000-0006-0000-1400-000012000000}">
      <text>
        <r>
          <rPr>
            <sz val="9"/>
            <color rgb="FF000000"/>
            <rFont val="ＭＳ Ｐゴシック"/>
            <family val="3"/>
            <charset val="128"/>
          </rPr>
          <t>④のうち、ボイラによる熱回収を行う焼却施設（ガス化溶融施設も含む）において処理を行った量を記載してください。
熱回収認定業者であるか否かを問いません。</t>
        </r>
      </text>
    </comment>
    <comment ref="Y21" authorId="0" shapeId="0" xr:uid="{00000000-0006-0000-1400-000013000000}">
      <text>
        <r>
          <rPr>
            <sz val="9"/>
            <color rgb="FF000000"/>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O21" authorId="0" shapeId="0" xr:uid="{00000000-0006-0000-1400-000014000000}">
      <text>
        <r>
          <rPr>
            <sz val="9"/>
            <color rgb="FF000000"/>
            <rFont val="ＭＳ Ｐゴシック"/>
            <family val="3"/>
            <charset val="128"/>
          </rPr>
          <t>自ら中間処理した後の残さについて、中間処理委託を経ずに、直接埋立処分や海洋投入処分の委託をした量を記載してください。</t>
        </r>
      </text>
    </comment>
    <comment ref="D24" authorId="0" shapeId="0" xr:uid="{00000000-0006-0000-1400-000015000000}">
      <text>
        <r>
          <rPr>
            <sz val="9"/>
            <color rgb="FF000000"/>
            <rFont val="ＭＳ Ｐゴシック"/>
            <family val="3"/>
            <charset val="128"/>
          </rPr>
          <t>前年度（令和７年度）に提出した様式２に記載した令和７年度目標値を記入してください。</t>
        </r>
      </text>
    </comment>
    <comment ref="H24" authorId="0" shapeId="0" xr:uid="{00000000-0006-0000-1400-000016000000}">
      <text>
        <r>
          <rPr>
            <sz val="9"/>
            <color rgb="FF000000"/>
            <rFont val="ＭＳ Ｐゴシック"/>
            <family val="3"/>
            <charset val="128"/>
          </rPr>
          <t>右上のフローから、自動的に計算されます。</t>
        </r>
      </text>
    </comment>
    <comment ref="P24" authorId="0" shapeId="0" xr:uid="{00000000-0006-0000-1400-000017000000}">
      <text>
        <r>
          <rPr>
            <sz val="9"/>
            <color rgb="FF000000"/>
            <rFont val="ＭＳ Ｐゴシック"/>
            <family val="3"/>
            <charset val="128"/>
          </rPr>
          <t>発生事業場内での処理ではなく、自社の他事業場等で処理を行った量を記載してください。</t>
        </r>
      </text>
    </comment>
    <comment ref="AS24" authorId="0" shapeId="0" xr:uid="{00000000-0006-0000-1400-000018000000}">
      <text>
        <r>
          <rPr>
            <sz val="9"/>
            <color rgb="FF000000"/>
            <rFont val="ＭＳ Ｐゴシック"/>
            <family val="3"/>
            <charset val="128"/>
          </rPr>
          <t>「ｂ-1中間処理委託量」の「再生利用前委託量」と「Ｂ-1中間処理委託量」の「再生利用前委託量」の合計が自動的に計算されます。</t>
        </r>
      </text>
    </comment>
    <comment ref="D25" authorId="0" shapeId="0" xr:uid="{00000000-0006-0000-1400-000019000000}">
      <text>
        <r>
          <rPr>
            <sz val="9"/>
            <color rgb="FF000000"/>
            <rFont val="ＭＳ Ｐゴシック"/>
            <family val="3"/>
            <charset val="128"/>
          </rPr>
          <t>前年度（令和７年度）に提出した様式２に記載した令和７年度目標値を記入してください。</t>
        </r>
      </text>
    </comment>
    <comment ref="H25" authorId="0" shapeId="0" xr:uid="{00000000-0006-0000-1400-00001A000000}">
      <text>
        <r>
          <rPr>
            <sz val="9"/>
            <color rgb="FF000000"/>
            <rFont val="ＭＳ Ｐゴシック"/>
            <family val="3"/>
            <charset val="128"/>
          </rPr>
          <t>右上のフローから、自動的に計算されます。</t>
        </r>
      </text>
    </comment>
    <comment ref="D26" authorId="0" shapeId="0" xr:uid="{00000000-0006-0000-1400-00001B000000}">
      <text>
        <r>
          <rPr>
            <sz val="9"/>
            <color rgb="FF000000"/>
            <rFont val="ＭＳ Ｐゴシック"/>
            <family val="3"/>
            <charset val="128"/>
          </rPr>
          <t>前年度（令和７年度）に提出した様式２に記載した令和７年度目標値を記入してください。</t>
        </r>
      </text>
    </comment>
    <comment ref="H26" authorId="0" shapeId="0" xr:uid="{00000000-0006-0000-1400-00001C000000}">
      <text>
        <r>
          <rPr>
            <sz val="9"/>
            <color rgb="FF000000"/>
            <rFont val="ＭＳ Ｐゴシック"/>
            <family val="3"/>
            <charset val="128"/>
          </rPr>
          <t>右上のフローから、自動的に計算されます。</t>
        </r>
      </text>
    </comment>
    <comment ref="D27" authorId="0" shapeId="0" xr:uid="{00000000-0006-0000-1400-00001D000000}">
      <text>
        <r>
          <rPr>
            <sz val="9"/>
            <color rgb="FF000000"/>
            <rFont val="ＭＳ Ｐゴシック"/>
            <family val="3"/>
            <charset val="128"/>
          </rPr>
          <t>前年度（令和７年度）に提出した様式２に記載した令和７年度目標値を記入してください。</t>
        </r>
      </text>
    </comment>
    <comment ref="H27" authorId="0" shapeId="0" xr:uid="{00000000-0006-0000-1400-00001E000000}">
      <text>
        <r>
          <rPr>
            <sz val="9"/>
            <color rgb="FF000000"/>
            <rFont val="ＭＳ Ｐゴシック"/>
            <family val="3"/>
            <charset val="128"/>
          </rPr>
          <t>右上のフローから、自動的に計算されます。</t>
        </r>
      </text>
    </comment>
    <comment ref="P27" authorId="0" shapeId="0" xr:uid="{00000000-0006-0000-1400-00001F000000}">
      <text>
        <r>
          <rPr>
            <sz val="9"/>
            <color rgb="FF000000"/>
            <rFont val="ＭＳ Ｐゴシック"/>
            <family val="3"/>
            <charset val="128"/>
          </rPr>
          <t>下にあるＢ-1およびＢ-2から、自動的に計算されます。</t>
        </r>
      </text>
    </comment>
    <comment ref="AL27" authorId="0" shapeId="0" xr:uid="{00000000-0006-0000-1400-000020000000}">
      <text>
        <r>
          <rPr>
            <sz val="9"/>
            <color rgb="FF000000"/>
            <rFont val="ＭＳ Ｐゴシック"/>
            <family val="3"/>
            <charset val="128"/>
          </rPr>
          <t>Ｂとｂの合計が自動的に計算されます。</t>
        </r>
      </text>
    </comment>
    <comment ref="AS27" authorId="0" shapeId="0" xr:uid="{00000000-0006-0000-1400-000021000000}">
      <text>
        <r>
          <rPr>
            <sz val="9"/>
            <color rgb="FF000000"/>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D28" authorId="0" shapeId="0" xr:uid="{00000000-0006-0000-1400-000022000000}">
      <text>
        <r>
          <rPr>
            <sz val="9"/>
            <color rgb="FF000000"/>
            <rFont val="ＭＳ Ｐゴシック"/>
            <family val="3"/>
            <charset val="128"/>
          </rPr>
          <t>前年度（令和７年度）に提出した様式２に記載した令和７年度目標値を記入してください。</t>
        </r>
      </text>
    </comment>
    <comment ref="H28" authorId="0" shapeId="0" xr:uid="{00000000-0006-0000-1400-000023000000}">
      <text>
        <r>
          <rPr>
            <sz val="9"/>
            <color rgb="FF000000"/>
            <rFont val="ＭＳ Ｐゴシック"/>
            <family val="3"/>
            <charset val="128"/>
          </rPr>
          <t>右上のフローから、自動的に計算されます。</t>
        </r>
      </text>
    </comment>
    <comment ref="AA28" authorId="0" shapeId="0" xr:uid="{00000000-0006-0000-1400-000024000000}">
      <text>
        <r>
          <rPr>
            <sz val="9"/>
            <color rgb="FF000000"/>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D29" authorId="0" shapeId="0" xr:uid="{00000000-0006-0000-1400-000025000000}">
      <text>
        <r>
          <rPr>
            <sz val="9"/>
            <color rgb="FF000000"/>
            <rFont val="ＭＳ Ｐゴシック"/>
            <family val="3"/>
            <charset val="128"/>
          </rPr>
          <t>前年度（令和７年度）に提出した様式２に記載した令和７年度目標値を記入してください。</t>
        </r>
      </text>
    </comment>
    <comment ref="H29" authorId="0" shapeId="0" xr:uid="{00000000-0006-0000-1400-000026000000}">
      <text>
        <r>
          <rPr>
            <sz val="9"/>
            <color rgb="FF000000"/>
            <rFont val="ＭＳ Ｐゴシック"/>
            <family val="3"/>
            <charset val="128"/>
          </rPr>
          <t>右上のフローから、自動的に計算されます。</t>
        </r>
      </text>
    </comment>
    <comment ref="AA29" authorId="0" shapeId="0" xr:uid="{00000000-0006-0000-1400-000027000000}">
      <text>
        <r>
          <rPr>
            <sz val="9"/>
            <color rgb="FF000000"/>
            <rFont val="ＭＳ Ｐゴシック"/>
            <family val="3"/>
            <charset val="128"/>
          </rPr>
          <t>同上</t>
        </r>
      </text>
    </comment>
    <comment ref="D30" authorId="0" shapeId="0" xr:uid="{00000000-0006-0000-1400-000028000000}">
      <text>
        <r>
          <rPr>
            <sz val="9"/>
            <color rgb="FF000000"/>
            <rFont val="ＭＳ Ｐゴシック"/>
            <family val="3"/>
            <charset val="128"/>
          </rPr>
          <t>前年度（令和７年度）に提出した様式２に記載した令和７年度目標値を記入してください。</t>
        </r>
      </text>
    </comment>
    <comment ref="H30" authorId="0" shapeId="0" xr:uid="{00000000-0006-0000-1400-000029000000}">
      <text>
        <r>
          <rPr>
            <sz val="9"/>
            <color rgb="FF000000"/>
            <rFont val="ＭＳ Ｐゴシック"/>
            <family val="3"/>
            <charset val="128"/>
          </rPr>
          <t>右上のフローから、自動的に計算されます。</t>
        </r>
      </text>
    </comment>
    <comment ref="R30" authorId="0" shapeId="0" xr:uid="{00000000-0006-0000-1400-00002A000000}">
      <text>
        <r>
          <rPr>
            <sz val="9"/>
            <color rgb="FF000000"/>
            <rFont val="ＭＳ Ｐゴシック"/>
            <family val="3"/>
            <charset val="128"/>
          </rPr>
          <t>右側にある3つの委託目的別内訳量から、自動的に計算されます。</t>
        </r>
      </text>
    </comment>
    <comment ref="AA30" authorId="0" shapeId="0" xr:uid="{00000000-0006-0000-1400-00002B000000}">
      <text>
        <r>
          <rPr>
            <sz val="9"/>
            <color rgb="FF000000"/>
            <rFont val="ＭＳ Ｐゴシック"/>
            <family val="3"/>
            <charset val="128"/>
          </rPr>
          <t>同上</t>
        </r>
      </text>
    </comment>
    <comment ref="AL30" authorId="0" shapeId="0" xr:uid="{00000000-0006-0000-1400-00002C000000}">
      <text>
        <r>
          <rPr>
            <sz val="9"/>
            <color rgb="FF000000"/>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D31" authorId="0" shapeId="0" xr:uid="{00000000-0006-0000-1400-00002D000000}">
      <text>
        <r>
          <rPr>
            <sz val="9"/>
            <color rgb="FF000000"/>
            <rFont val="ＭＳ Ｐゴシック"/>
            <family val="3"/>
            <charset val="128"/>
          </rPr>
          <t>前年度（令和７年度）に提出した様式２に記載した令和７年度目標値を記入してください。</t>
        </r>
      </text>
    </comment>
    <comment ref="H31" authorId="0" shapeId="0" xr:uid="{00000000-0006-0000-1400-00002E000000}">
      <text>
        <r>
          <rPr>
            <sz val="9"/>
            <color rgb="FF000000"/>
            <rFont val="ＭＳ Ｐゴシック"/>
            <family val="3"/>
            <charset val="128"/>
          </rPr>
          <t>右上のフローから、自動的に計算されます。</t>
        </r>
      </text>
    </comment>
    <comment ref="AS31" authorId="0" shapeId="0" xr:uid="{00000000-0006-0000-1400-00002F000000}">
      <text>
        <r>
          <rPr>
            <sz val="9"/>
            <color rgb="FF000000"/>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D32" authorId="0" shapeId="0" xr:uid="{00000000-0006-0000-1400-000030000000}">
      <text>
        <r>
          <rPr>
            <sz val="9"/>
            <color rgb="FF000000"/>
            <rFont val="ＭＳ Ｐゴシック"/>
            <family val="3"/>
            <charset val="128"/>
          </rPr>
          <t>前年度（令和７年度）に提出した様式２に記載した令和７年度目標値を記入してください。</t>
        </r>
      </text>
    </comment>
    <comment ref="H32" authorId="0" shapeId="0" xr:uid="{00000000-0006-0000-1400-000031000000}">
      <text>
        <r>
          <rPr>
            <sz val="9"/>
            <color rgb="FF000000"/>
            <rFont val="ＭＳ Ｐゴシック"/>
            <family val="3"/>
            <charset val="128"/>
          </rPr>
          <t>右上のフローから、自動的に計算されます。</t>
        </r>
      </text>
    </comment>
    <comment ref="D33" authorId="0" shapeId="0" xr:uid="{00000000-0006-0000-1400-000032000000}">
      <text>
        <r>
          <rPr>
            <sz val="9"/>
            <color rgb="FF000000"/>
            <rFont val="ＭＳ Ｐゴシック"/>
            <family val="3"/>
            <charset val="128"/>
          </rPr>
          <t>前年度（令和７年度）に提出した様式２に記載した令和７年度目標値を記入してください。</t>
        </r>
      </text>
    </comment>
    <comment ref="H33" authorId="0" shapeId="0" xr:uid="{00000000-0006-0000-1400-000033000000}">
      <text>
        <r>
          <rPr>
            <sz val="9"/>
            <color rgb="FF000000"/>
            <rFont val="ＭＳ Ｐゴシック"/>
            <family val="3"/>
            <charset val="128"/>
          </rPr>
          <t>右上のフローから、自動的に計算されます。</t>
        </r>
      </text>
    </comment>
    <comment ref="R33" authorId="0" shapeId="0" xr:uid="{00000000-0006-0000-1400-000034000000}">
      <text>
        <r>
          <rPr>
            <sz val="9"/>
            <color rgb="FF000000"/>
            <rFont val="ＭＳ Ｐゴシック"/>
            <family val="3"/>
            <charset val="128"/>
          </rPr>
          <t>中間処理を経ずに、産業廃棄物を直接、埋立処分や海洋投入処分の委託をした量を記載してください。</t>
        </r>
      </text>
    </comment>
  </commentList>
</comments>
</file>

<file path=xl/sharedStrings.xml><?xml version="1.0" encoding="utf-8"?>
<sst xmlns="http://schemas.openxmlformats.org/spreadsheetml/2006/main" count="3305" uniqueCount="451">
  <si>
    <t>【注　意】</t>
    <rPh sb="1" eb="2">
      <t>チュウ</t>
    </rPh>
    <rPh sb="3" eb="4">
      <t>イ</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</si>
  <si>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</si>
  <si>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　　　法定様式として提出する場合はN28セルの「○」を選択し、自主管理様式として提出する場合はO28セルの「○」を選択してください。</t>
    <rPh sb="3" eb="5">
      <t>ホウテイ</t>
    </rPh>
    <rPh sb="5" eb="7">
      <t>ヨウシキ</t>
    </rPh>
    <rPh sb="10" eb="12">
      <t>テイシュツ</t>
    </rPh>
    <rPh sb="14" eb="16">
      <t>バアイ</t>
    </rPh>
    <rPh sb="27" eb="29">
      <t>センタク</t>
    </rPh>
    <rPh sb="31" eb="33">
      <t>ジシュ</t>
    </rPh>
    <rPh sb="33" eb="35">
      <t>カンリ</t>
    </rPh>
    <rPh sb="35" eb="37">
      <t>ヨウシキ</t>
    </rPh>
    <rPh sb="40" eb="42">
      <t>テイシュツ</t>
    </rPh>
    <rPh sb="44" eb="46">
      <t>バアイ</t>
    </rPh>
    <rPh sb="57" eb="59">
      <t>センタク</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</si>
  <si>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</si>
  <si>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【手　順】</t>
    <rPh sb="1" eb="2">
      <t>テ</t>
    </rPh>
    <rPh sb="3" eb="4">
      <t>ジュン</t>
    </rPh>
    <phoneticPr fontId="3"/>
  </si>
  <si>
    <t>　①　様式１の情報を反映させることができます。</t>
    <phoneticPr fontId="3"/>
  </si>
  <si>
    <t xml:space="preserve">   本ファイルは閉じ、2026form6.xlsmを開き、「④事業場情報等の反映」をクリックして下さい。</t>
    <rPh sb="32" eb="35">
      <t>ジギョウジョウ</t>
    </rPh>
    <rPh sb="35" eb="37">
      <t>ジョウホウ</t>
    </rPh>
    <rPh sb="37" eb="38">
      <t>トウ</t>
    </rPh>
    <rPh sb="39" eb="41">
      <t>ハンエイ</t>
    </rPh>
    <phoneticPr fontId="3"/>
  </si>
  <si>
    <t>（様式１から反映→提出先、提出者情報、事業場情報、事業の種類、事業規模）</t>
  </si>
  <si>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</si>
  <si>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</si>
  <si>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</si>
  <si>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r>
      <t>　＊　印刷を行いたい場合は、</t>
    </r>
    <r>
      <rPr>
        <b/>
        <u/>
        <sz val="11"/>
        <color rgb="FFFF0000"/>
        <rFont val="ＭＳ Ｐゴシック"/>
        <family val="3"/>
        <charset val="128"/>
      </rPr>
      <t>本ファイルを閉じ、2026form6.xlsmを開き「印刷ボタン（様式3）」をクリックしてください。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</si>
  <si>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</si>
  <si>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</si>
  <si>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【セル色の説明】</t>
    <rPh sb="3" eb="4">
      <t>イロ</t>
    </rPh>
    <rPh sb="5" eb="7">
      <t>セツメイ</t>
    </rPh>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</si>
  <si>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</si>
  <si>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薄黄色</t>
    <rPh sb="0" eb="3">
      <t>ウスキイロ</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</si>
  <si>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</si>
  <si>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薄水色</t>
    <rPh sb="0" eb="3">
      <t>ウスミズイロ</t>
    </rPh>
    <phoneticPr fontId="3"/>
  </si>
  <si>
    <t>：内容・データ等を入力してください</t>
    <rPh sb="1" eb="3">
      <t>ナイヨウ</t>
    </rPh>
    <rPh sb="7" eb="8">
      <t>トウ</t>
    </rPh>
    <rPh sb="9" eb="11">
      <t>ニュウリョク</t>
    </rPh>
    <phoneticPr fontId="3"/>
  </si>
  <si>
    <t>薄橙色</t>
    <rPh sb="0" eb="2">
      <t>ウスダイダイ</t>
    </rPh>
    <rPh sb="2" eb="3">
      <t>イロ</t>
    </rPh>
    <phoneticPr fontId="3"/>
  </si>
  <si>
    <t>：自動処理されるので、変更できません。</t>
    <rPh sb="1" eb="3">
      <t>ジドウ</t>
    </rPh>
    <rPh sb="3" eb="5">
      <t>ショリ</t>
    </rPh>
    <rPh sb="11" eb="13">
      <t>ヘンコウ</t>
    </rPh>
    <phoneticPr fontId="3"/>
  </si>
  <si>
    <t>薄黄緑</t>
    <rPh sb="0" eb="3">
      <t>ウスキミドリ</t>
    </rPh>
    <phoneticPr fontId="3"/>
  </si>
  <si>
    <t>：他様式の情報を反映させることができます。</t>
    <rPh sb="1" eb="2">
      <t>タ</t>
    </rPh>
    <rPh sb="2" eb="4">
      <t>ヨウシキ</t>
    </rPh>
    <rPh sb="5" eb="7">
      <t>ジョウホウ</t>
    </rPh>
    <rPh sb="8" eb="10">
      <t>ハンエイ</t>
    </rPh>
    <phoneticPr fontId="3"/>
  </si>
  <si>
    <t xml:space="preserve">  直接入力することも可能です。</t>
    <phoneticPr fontId="3"/>
  </si>
  <si>
    <t>該当する欄に○印を記入してください。</t>
  </si>
  <si>
    <t>３</t>
    <phoneticPr fontId="3"/>
  </si>
  <si>
    <t>法定</t>
    <rPh sb="0" eb="2">
      <t>ホウテイ</t>
    </rPh>
    <phoneticPr fontId="3"/>
  </si>
  <si>
    <t>自主</t>
    <rPh sb="0" eb="2">
      <t>ジシュ</t>
    </rPh>
    <phoneticPr fontId="3"/>
  </si>
  <si>
    <t>様式第二号の九（第八条の四の六関係）</t>
    <rPh sb="6" eb="7">
      <t>キュウ</t>
    </rPh>
    <rPh sb="14" eb="15">
      <t>ロク</t>
    </rPh>
    <phoneticPr fontId="3"/>
  </si>
  <si>
    <t>（第１面）</t>
    <rPh sb="1" eb="2">
      <t>ダイ</t>
    </rPh>
    <rPh sb="3" eb="4">
      <t>メン</t>
    </rPh>
    <phoneticPr fontId="3"/>
  </si>
  <si>
    <t>産業廃棄物処理計画実施状況報告書</t>
    <rPh sb="0" eb="2">
      <t>サンギョウ</t>
    </rPh>
    <rPh sb="2" eb="5">
      <t>ハイキブツ</t>
    </rPh>
    <rPh sb="5" eb="7">
      <t>ショリ</t>
    </rPh>
    <rPh sb="7" eb="9">
      <t>ケイカク</t>
    </rPh>
    <rPh sb="9" eb="11">
      <t>ジッシ</t>
    </rPh>
    <rPh sb="11" eb="13">
      <t>ジョウキョウ</t>
    </rPh>
    <rPh sb="13" eb="15">
      <t>ホウコク</t>
    </rPh>
    <rPh sb="15" eb="16">
      <t>ショ</t>
    </rPh>
    <phoneticPr fontId="3"/>
  </si>
  <si>
    <t>殿</t>
    <rPh sb="0" eb="1">
      <t>ドノ</t>
    </rPh>
    <phoneticPr fontId="3"/>
  </si>
  <si>
    <t>提出者</t>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</si>
  <si>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</si>
  <si>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</si>
  <si>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</si>
  <si>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</si>
  <si>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r>
      <t>　廃棄物の処理及び清掃に関する法律第12条第10項の規定に基づき、令和</t>
    </r>
    <r>
      <rPr>
        <u/>
        <sz val="11"/>
        <rFont val="ＭＳ Ｐゴシック"/>
        <family val="3"/>
        <charset val="128"/>
      </rPr>
      <t>７</t>
    </r>
    <r>
      <rPr>
        <sz val="11"/>
        <rFont val="ＭＳ Ｐゴシック"/>
        <family val="3"/>
        <charset val="128"/>
      </rPr>
      <t>年度の産業廃棄物処理計画の実施状況を報告します。</t>
    </r>
    <rPh sb="33" eb="35">
      <t>レイワ</t>
    </rPh>
    <rPh sb="36" eb="38">
      <t>ネンド</t>
    </rPh>
    <rPh sb="49" eb="51">
      <t>ジッシ</t>
    </rPh>
    <rPh sb="51" eb="53">
      <t>ジョウキョウ</t>
    </rPh>
    <rPh sb="54" eb="56">
      <t>ホウコク</t>
    </rPh>
    <phoneticPr fontId="3"/>
  </si>
  <si>
    <t>事業場の名称</t>
    <rPh sb="0" eb="2">
      <t>ジギョウ</t>
    </rPh>
    <rPh sb="2" eb="3">
      <t>ジョウ</t>
    </rPh>
    <rPh sb="4" eb="6">
      <t>メイショウ</t>
    </rPh>
    <phoneticPr fontId="3"/>
  </si>
  <si>
    <t>自主管理事業登録番号</t>
    <rPh sb="0" eb="2">
      <t>ジシュ</t>
    </rPh>
    <rPh sb="2" eb="4">
      <t>カンリ</t>
    </rPh>
    <rPh sb="4" eb="6">
      <t>ジギョウ</t>
    </rPh>
    <rPh sb="6" eb="8">
      <t>トウロク</t>
    </rPh>
    <rPh sb="8" eb="10">
      <t>バンゴウ</t>
    </rPh>
    <phoneticPr fontId="3"/>
  </si>
  <si>
    <t>事業場の所在地</t>
    <rPh sb="0" eb="2">
      <t>ジギョウ</t>
    </rPh>
    <rPh sb="2" eb="3">
      <t>ジョウ</t>
    </rPh>
    <rPh sb="4" eb="7">
      <t>ショザイチ</t>
    </rPh>
    <phoneticPr fontId="3"/>
  </si>
  <si>
    <t>ＴＥＬ（連絡先）：</t>
    <rPh sb="4" eb="7">
      <t>レンラクサキ</t>
    </rPh>
    <phoneticPr fontId="3"/>
  </si>
  <si>
    <t>当該事業場に関する事項</t>
    <rPh sb="0" eb="2">
      <t>トウガイ</t>
    </rPh>
    <rPh sb="2" eb="4">
      <t>ジギョウ</t>
    </rPh>
    <rPh sb="4" eb="5">
      <t>ジョウ</t>
    </rPh>
    <rPh sb="6" eb="7">
      <t>カン</t>
    </rPh>
    <rPh sb="9" eb="11">
      <t>ジコウ</t>
    </rPh>
    <phoneticPr fontId="3"/>
  </si>
  <si>
    <t>①</t>
    <phoneticPr fontId="3"/>
  </si>
  <si>
    <t>事業の種類</t>
    <rPh sb="0" eb="2">
      <t>ジギョウ</t>
    </rPh>
    <rPh sb="3" eb="5">
      <t>シュルイ</t>
    </rPh>
    <phoneticPr fontId="3"/>
  </si>
  <si>
    <t>(具体的には）</t>
    <rPh sb="1" eb="4">
      <t>グタイテキ</t>
    </rPh>
    <phoneticPr fontId="3"/>
  </si>
  <si>
    <t>②</t>
    <phoneticPr fontId="3"/>
  </si>
  <si>
    <t>事業の規模</t>
    <rPh sb="0" eb="2">
      <t>ジギョウ</t>
    </rPh>
    <rPh sb="3" eb="5">
      <t>キボ</t>
    </rPh>
    <phoneticPr fontId="3"/>
  </si>
  <si>
    <t>製造業</t>
    <phoneticPr fontId="39"/>
  </si>
  <si>
    <t>製造品出荷額</t>
    <phoneticPr fontId="39"/>
  </si>
  <si>
    <t>百万円／年</t>
    <rPh sb="0" eb="2">
      <t>ヒャクマン</t>
    </rPh>
    <rPh sb="2" eb="3">
      <t>エン</t>
    </rPh>
    <rPh sb="4" eb="5">
      <t>ネン</t>
    </rPh>
    <phoneticPr fontId="3"/>
  </si>
  <si>
    <t>建設業</t>
    <phoneticPr fontId="39"/>
  </si>
  <si>
    <t>エリア内元請完成工事高</t>
    <phoneticPr fontId="39"/>
  </si>
  <si>
    <t>※　前年度実績を記入、医療機関は前年度末時点の病床数を記入。</t>
    <phoneticPr fontId="39"/>
  </si>
  <si>
    <t>医療機関</t>
    <phoneticPr fontId="39"/>
  </si>
  <si>
    <t>病床数</t>
    <phoneticPr fontId="39"/>
  </si>
  <si>
    <t>床</t>
    <rPh sb="0" eb="1">
      <t>ユカ</t>
    </rPh>
    <phoneticPr fontId="3"/>
  </si>
  <si>
    <t>その他の業種</t>
    <phoneticPr fontId="39"/>
  </si>
  <si>
    <t>売上高</t>
    <phoneticPr fontId="39"/>
  </si>
  <si>
    <t>（上記項目に該当しない場合にはこちらに記載をしてください。）</t>
    <rPh sb="1" eb="3">
      <t>ジョウキ</t>
    </rPh>
    <rPh sb="3" eb="5">
      <t>コウモク</t>
    </rPh>
    <rPh sb="6" eb="8">
      <t>ガイトウ</t>
    </rPh>
    <rPh sb="11" eb="13">
      <t>バアイ</t>
    </rPh>
    <rPh sb="19" eb="21">
      <t>キサイ</t>
    </rPh>
    <phoneticPr fontId="3"/>
  </si>
  <si>
    <t>③</t>
    <phoneticPr fontId="3"/>
  </si>
  <si>
    <t>従業員数</t>
    <rPh sb="0" eb="3">
      <t>ジュウギョウイン</t>
    </rPh>
    <rPh sb="3" eb="4">
      <t>スウ</t>
    </rPh>
    <phoneticPr fontId="3"/>
  </si>
  <si>
    <t>産業廃棄物処理計画における計画期間</t>
    <rPh sb="0" eb="2">
      <t>サンギョウ</t>
    </rPh>
    <rPh sb="2" eb="5">
      <t>ハイキブツ</t>
    </rPh>
    <rPh sb="5" eb="7">
      <t>ショリ</t>
    </rPh>
    <rPh sb="7" eb="9">
      <t>ケイカク</t>
    </rPh>
    <rPh sb="13" eb="15">
      <t>ケイカク</t>
    </rPh>
    <rPh sb="15" eb="17">
      <t>キカン</t>
    </rPh>
    <phoneticPr fontId="3"/>
  </si>
  <si>
    <r>
      <t xml:space="preserve">令和 ７ 年 ４ 月 １ 日 ～ 令和 </t>
    </r>
    <r>
      <rPr>
        <u/>
        <sz val="10"/>
        <rFont val="ＭＳ Ｐゴシック"/>
        <family val="3"/>
        <charset val="128"/>
      </rPr>
      <t>８</t>
    </r>
    <r>
      <rPr>
        <sz val="10"/>
        <rFont val="ＭＳ Ｐゴシック"/>
        <family val="3"/>
        <charset val="128"/>
      </rPr>
      <t xml:space="preserve"> 年 ３ 月 31 日（ １ 年間）</t>
    </r>
    <rPh sb="0" eb="2">
      <t>レイワ</t>
    </rPh>
    <rPh sb="5" eb="6">
      <t>ネン</t>
    </rPh>
    <rPh sb="9" eb="10">
      <t>ガツ</t>
    </rPh>
    <rPh sb="13" eb="14">
      <t>ニチ</t>
    </rPh>
    <rPh sb="17" eb="19">
      <t>レイワ</t>
    </rPh>
    <rPh sb="22" eb="23">
      <t>ネン</t>
    </rPh>
    <rPh sb="26" eb="27">
      <t>ガツ</t>
    </rPh>
    <rPh sb="31" eb="32">
      <t>ニチ</t>
    </rPh>
    <rPh sb="36" eb="38">
      <t>ネンカン</t>
    </rPh>
    <phoneticPr fontId="3"/>
  </si>
  <si>
    <t>産業廃棄物処理計画における目標値</t>
    <rPh sb="0" eb="2">
      <t>サンギョウ</t>
    </rPh>
    <rPh sb="2" eb="5">
      <t>ハイキブツ</t>
    </rPh>
    <rPh sb="5" eb="7">
      <t>ショリ</t>
    </rPh>
    <rPh sb="7" eb="9">
      <t>ケイカク</t>
    </rPh>
    <rPh sb="13" eb="15">
      <t>モクヒョウ</t>
    </rPh>
    <rPh sb="15" eb="16">
      <t>アタイ</t>
    </rPh>
    <phoneticPr fontId="3"/>
  </si>
  <si>
    <t>項目</t>
    <rPh sb="0" eb="2">
      <t>コウモク</t>
    </rPh>
    <phoneticPr fontId="3"/>
  </si>
  <si>
    <t>目標値</t>
    <rPh sb="0" eb="2">
      <t>モクヒョウ</t>
    </rPh>
    <rPh sb="2" eb="3">
      <t>アタイ</t>
    </rPh>
    <phoneticPr fontId="3"/>
  </si>
  <si>
    <t>項目</t>
    <phoneticPr fontId="3"/>
  </si>
  <si>
    <t>目標値</t>
    <rPh sb="2" eb="3">
      <t>アタイ</t>
    </rPh>
    <phoneticPr fontId="3"/>
  </si>
  <si>
    <t>排出量</t>
    <phoneticPr fontId="3"/>
  </si>
  <si>
    <t>ｔ</t>
  </si>
  <si>
    <t>全処理委託量</t>
    <phoneticPr fontId="3"/>
  </si>
  <si>
    <t>自ら再生利用を行う産業廃棄物の量</t>
    <rPh sb="9" eb="11">
      <t>サンギョウ</t>
    </rPh>
    <rPh sb="11" eb="14">
      <t>ハイキブツ</t>
    </rPh>
    <phoneticPr fontId="3"/>
  </si>
  <si>
    <t>優良認定処理業者への処理委託量</t>
    <phoneticPr fontId="3"/>
  </si>
  <si>
    <t>自ら熱回収を行う産業廃棄物の量</t>
    <phoneticPr fontId="3"/>
  </si>
  <si>
    <t>再生利用業者への処理委託量</t>
    <phoneticPr fontId="3"/>
  </si>
  <si>
    <t>自ら中間処理により減量する産業廃棄物の量</t>
    <phoneticPr fontId="3"/>
  </si>
  <si>
    <t>認定熱回収業者への処理委託量</t>
    <phoneticPr fontId="3"/>
  </si>
  <si>
    <t>自ら埋立処分又は海洋投入処分を行う産業廃棄物の量</t>
    <phoneticPr fontId="3"/>
  </si>
  <si>
    <t>認定熱回収業者以外の熱回収を行う業者への処理委託量</t>
    <phoneticPr fontId="3"/>
  </si>
  <si>
    <t>※　事務処理欄</t>
    <rPh sb="2" eb="4">
      <t>ジム</t>
    </rPh>
    <rPh sb="4" eb="6">
      <t>ショリ</t>
    </rPh>
    <rPh sb="6" eb="7">
      <t>ラン</t>
    </rPh>
    <phoneticPr fontId="3"/>
  </si>
  <si>
    <t>（第３面）</t>
    <rPh sb="1" eb="2">
      <t>ダイ</t>
    </rPh>
    <rPh sb="3" eb="4">
      <t>メン</t>
    </rPh>
    <phoneticPr fontId="3"/>
  </si>
  <si>
    <t>備考</t>
    <rPh sb="0" eb="1">
      <t>ソナエ</t>
    </rPh>
    <rPh sb="1" eb="2">
      <t>コウ</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</si>
  <si>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rPh sb="1" eb="3">
      <t>トウガイ</t>
    </rPh>
    <rPh sb="3" eb="5">
      <t>ネンド</t>
    </rPh>
    <phoneticPr fontId="3"/>
  </si>
  <si>
    <t>　「当該事業場において現に行っている事業に関する事項」の欄は、以下に従って記入してください。</t>
    <phoneticPr fontId="3"/>
  </si>
  <si>
    <t>(1) 　①欄には、日本標準産業分類（中分類）の区分を記入してください。</t>
    <phoneticPr fontId="3"/>
  </si>
  <si>
    <t>(2) 　②欄には、製造業の場合における製造品出荷額（前年度実績）、建設業の場合における元請完成工事高
　　　（前年度実績）、医療機関の場合における病床数（前年度末時点）等の業種に応じ事業規模が分かるよう
　　　な前年度の実績を記入してください。</t>
    <phoneticPr fontId="3"/>
  </si>
  <si>
    <r>
      <t>　「産業廃棄物処理計画における目標値」の欄には、前年度（令和</t>
    </r>
    <r>
      <rPr>
        <u/>
        <sz val="10"/>
        <rFont val="ＭＳ Ｐゴシック"/>
        <family val="3"/>
        <charset val="128"/>
      </rPr>
      <t>７</t>
    </r>
    <r>
      <rPr>
        <sz val="10"/>
        <rFont val="ＭＳ Ｐゴシック"/>
        <family val="3"/>
        <charset val="128"/>
      </rPr>
      <t>年度）提出の産業廃棄物処理計画に記載した目標量を記入してください。</t>
    </r>
    <phoneticPr fontId="3"/>
  </si>
  <si>
    <r>
      <t>　第２面（様式３-２）には、前年度（令和</t>
    </r>
    <r>
      <rPr>
        <u/>
        <sz val="10"/>
        <rFont val="ＭＳ Ｐゴシック"/>
        <family val="3"/>
        <charset val="128"/>
      </rPr>
      <t>７</t>
    </r>
    <r>
      <rPr>
        <sz val="10"/>
        <rFont val="ＭＳ Ｐゴシック"/>
        <family val="3"/>
        <charset val="128"/>
      </rPr>
      <t>年度）の産業廃棄物処理実績に関して①～⑭の欄のそれぞれに、(1)から(14)に掲げる量を記入してください。</t>
    </r>
    <rPh sb="1" eb="2">
      <t>ダイ</t>
    </rPh>
    <rPh sb="3" eb="4">
      <t>メン</t>
    </rPh>
    <rPh sb="5" eb="7">
      <t>ヨウシキ</t>
    </rPh>
    <phoneticPr fontId="3"/>
  </si>
  <si>
    <t>(1)</t>
    <phoneticPr fontId="3"/>
  </si>
  <si>
    <t>　①欄　当該事業場において生じた産業廃棄物の量</t>
    <phoneticPr fontId="3"/>
  </si>
  <si>
    <t>(2)</t>
    <phoneticPr fontId="3"/>
  </si>
  <si>
    <t>　②欄　(1)の量のうち、中間処理をせず直接自ら再生利用した量</t>
    <rPh sb="13" eb="15">
      <t>チュウカン</t>
    </rPh>
    <rPh sb="15" eb="17">
      <t>ショリ</t>
    </rPh>
    <phoneticPr fontId="3"/>
  </si>
  <si>
    <t>神奈川県知事</t>
    <rPh sb="0" eb="3">
      <t>カナガワ</t>
    </rPh>
    <rPh sb="3" eb="6">
      <t>ケンチジ</t>
    </rPh>
    <phoneticPr fontId="3"/>
  </si>
  <si>
    <t>(3)</t>
    <phoneticPr fontId="3"/>
  </si>
  <si>
    <t>　③欄　(1)の量のうち、中間処理をせず直接自ら埋立処分した量又は海洋投入処分した量</t>
    <rPh sb="13" eb="15">
      <t>チュウカン</t>
    </rPh>
    <rPh sb="15" eb="17">
      <t>ショリ</t>
    </rPh>
    <rPh sb="31" eb="32">
      <t>マタ</t>
    </rPh>
    <phoneticPr fontId="3"/>
  </si>
  <si>
    <t>横浜市長</t>
    <rPh sb="0" eb="4">
      <t>ヨコハマシチョウ</t>
    </rPh>
    <phoneticPr fontId="3"/>
  </si>
  <si>
    <t>(4)</t>
    <phoneticPr fontId="3"/>
  </si>
  <si>
    <t>　④欄　(1)の量のうち、自ら中間処理をした産業廃棄物の当該中間処理前の量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</si>
  <si>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川崎市長</t>
    <rPh sb="0" eb="2">
      <t>カワサキ</t>
    </rPh>
    <rPh sb="2" eb="4">
      <t>シチョウ</t>
    </rPh>
    <phoneticPr fontId="3"/>
  </si>
  <si>
    <t>(5)</t>
    <phoneticPr fontId="3"/>
  </si>
  <si>
    <t>　⑤欄　(4)の量のうち、熱回収を行った量</t>
    <rPh sb="13" eb="14">
      <t>ネツ</t>
    </rPh>
    <rPh sb="14" eb="16">
      <t>カイシュウ</t>
    </rPh>
    <rPh sb="17" eb="18">
      <t>オコナ</t>
    </rPh>
    <phoneticPr fontId="3"/>
  </si>
  <si>
    <t>相模原市長</t>
    <rPh sb="0" eb="3">
      <t>サガミハラ</t>
    </rPh>
    <rPh sb="3" eb="5">
      <t>シチョウ</t>
    </rPh>
    <phoneticPr fontId="3"/>
  </si>
  <si>
    <t>(6)</t>
    <phoneticPr fontId="3"/>
  </si>
  <si>
    <t>　⑥欄　自ら中間処理をした後の量</t>
    <phoneticPr fontId="3"/>
  </si>
  <si>
    <t>横須賀市長</t>
    <rPh sb="0" eb="5">
      <t>ヨコスカシチョウ</t>
    </rPh>
    <phoneticPr fontId="3"/>
  </si>
  <si>
    <t>(7)</t>
    <phoneticPr fontId="3"/>
  </si>
  <si>
    <t>　⑦欄　(4)の量から(6)の量を差し引いた量</t>
    <rPh sb="8" eb="9">
      <t>リョウ</t>
    </rPh>
    <rPh sb="15" eb="16">
      <t>リョウ</t>
    </rPh>
    <rPh sb="17" eb="18">
      <t>サ</t>
    </rPh>
    <rPh sb="19" eb="20">
      <t>ヒ</t>
    </rPh>
    <phoneticPr fontId="3"/>
  </si>
  <si>
    <t>(8)</t>
    <phoneticPr fontId="3"/>
  </si>
  <si>
    <t>　⑧欄　(6)の量のうち、自ら利用し、又は他人に売却した量</t>
    <phoneticPr fontId="3"/>
  </si>
  <si>
    <t>(9)</t>
    <phoneticPr fontId="3"/>
  </si>
  <si>
    <t>　⑨欄　(6)の量のうち、自ら埋立処分及び海洋投入処分した量</t>
    <phoneticPr fontId="3"/>
  </si>
  <si>
    <t>(10)</t>
    <phoneticPr fontId="3"/>
  </si>
  <si>
    <t>　⑩欄　中間処理及び最終処分を委託した量</t>
    <rPh sb="4" eb="6">
      <t>チュウカン</t>
    </rPh>
    <rPh sb="6" eb="8">
      <t>ショリ</t>
    </rPh>
    <rPh sb="8" eb="9">
      <t>オヨ</t>
    </rPh>
    <rPh sb="10" eb="12">
      <t>サイシュウ</t>
    </rPh>
    <rPh sb="15" eb="17">
      <t>イタク</t>
    </rPh>
    <phoneticPr fontId="3"/>
  </si>
  <si>
    <t>(11)</t>
  </si>
  <si>
    <t>　⑪欄　(10)の量のうち、優良認定処理業者（廃棄物の処理及び清掃に関する法律施行令第６条の11第２号に該当する者）への処理委託量</t>
    <phoneticPr fontId="3"/>
  </si>
  <si>
    <t>(12)</t>
  </si>
  <si>
    <t>　⑫欄　(10)の量のうち、処理業者への再生利用委託量</t>
    <rPh sb="14" eb="16">
      <t>ショリ</t>
    </rPh>
    <rPh sb="16" eb="18">
      <t>ギョウシャ</t>
    </rPh>
    <rPh sb="20" eb="22">
      <t>サイセイ</t>
    </rPh>
    <rPh sb="22" eb="24">
      <t>リヨウ</t>
    </rPh>
    <rPh sb="24" eb="26">
      <t>イタク</t>
    </rPh>
    <rPh sb="26" eb="27">
      <t>リョウ</t>
    </rPh>
    <phoneticPr fontId="3"/>
  </si>
  <si>
    <t>(13)</t>
  </si>
  <si>
    <t>　⑬欄　(10)の量のうち、認定熱回収施設設置者（廃棄物の処理及び清掃に関する法律第15条の３の３第１項の認定を受けた者）である処理業者への焼却処理委託量</t>
    <rPh sb="64" eb="66">
      <t>ショリ</t>
    </rPh>
    <rPh sb="66" eb="68">
      <t>ギョウシャ</t>
    </rPh>
    <rPh sb="70" eb="72">
      <t>ショウキャク</t>
    </rPh>
    <phoneticPr fontId="3"/>
  </si>
  <si>
    <t>(14)</t>
  </si>
  <si>
    <t>　⑭欄　(10)の量のうち、認定熱回収施設設置者以外の熱回収を行っている処理業者への焼却処理委託量</t>
    <phoneticPr fontId="3"/>
  </si>
  <si>
    <t>　第２面（様式３-２）の左下の表には、項目ごとに、産業廃棄物処理計画に記載したそれぞれの実績値を記入してください。</t>
    <rPh sb="25" eb="27">
      <t>サンギョウ</t>
    </rPh>
    <rPh sb="27" eb="30">
      <t>ハイキブツ</t>
    </rPh>
    <rPh sb="30" eb="32">
      <t>ショリ</t>
    </rPh>
    <rPh sb="32" eb="34">
      <t>ケイカク</t>
    </rPh>
    <rPh sb="35" eb="37">
      <t>キサイ</t>
    </rPh>
    <rPh sb="44" eb="47">
      <t>ジッセキチ</t>
    </rPh>
    <rPh sb="48" eb="50">
      <t>キニュウ</t>
    </rPh>
    <phoneticPr fontId="3"/>
  </si>
  <si>
    <t>　第１面の※欄には、何も記入しないでください。</t>
    <rPh sb="1" eb="2">
      <t>ダイ</t>
    </rPh>
    <rPh sb="3" eb="4">
      <t>メン</t>
    </rPh>
    <phoneticPr fontId="3"/>
  </si>
  <si>
    <t>フロー様式</t>
    <rPh sb="3" eb="5">
      <t>ヨウシキ</t>
    </rPh>
    <phoneticPr fontId="3"/>
  </si>
  <si>
    <t>産業廃棄物処理計画書</t>
  </si>
  <si>
    <t>フローアラビア数字</t>
    <rPh sb="7" eb="9">
      <t>スウジ</t>
    </rPh>
    <phoneticPr fontId="3"/>
  </si>
  <si>
    <t>3－１</t>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</si>
  <si>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</si>
  <si>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</si>
  <si>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</si>
  <si>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</si>
  <si>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</si>
  <si>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</si>
  <si>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</si>
  <si>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</si>
  <si>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</si>
  <si>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Ｅ14－パルプ・紙・紙加工品製造業</t>
  </si>
  <si>
    <t>Ｅ15－印刷・同関連業</t>
  </si>
  <si>
    <t>Ｅ16－化学工業</t>
  </si>
  <si>
    <t>Ｅ17－石油製品・石炭製品製造業</t>
  </si>
  <si>
    <t>Ｅ18－プラスチック製品製造業</t>
  </si>
  <si>
    <t>Ｅ19－ゴム製品製造業</t>
  </si>
  <si>
    <t>Ｅ20－なめし革・同製品・毛皮製造業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</si>
  <si>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</si>
  <si>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</si>
  <si>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</si>
  <si>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</si>
  <si>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</si>
  <si>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</si>
  <si>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</si>
  <si>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</si>
  <si>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</si>
  <si>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</si>
  <si>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</si>
  <si>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Ｅ32－その他の製造業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</si>
  <si>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</si>
  <si>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</si>
  <si>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</si>
  <si>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</si>
  <si>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</si>
  <si>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</si>
  <si>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</si>
  <si>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</si>
  <si>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</si>
  <si>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</si>
  <si>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</si>
  <si>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</si>
  <si>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</si>
  <si>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</si>
  <si>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</si>
  <si>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様式選択</t>
    <rPh sb="0" eb="2">
      <t>ヨウシキ</t>
    </rPh>
    <rPh sb="2" eb="4">
      <t>センタク</t>
    </rPh>
    <phoneticPr fontId="3"/>
  </si>
  <si>
    <t>○</t>
    <phoneticPr fontId="3"/>
  </si>
  <si>
    <t>　</t>
    <phoneticPr fontId="3"/>
  </si>
  <si>
    <t>↓</t>
    <phoneticPr fontId="3"/>
  </si>
  <si>
    <t>注意：本年度の目標量のみでフロー図の実績データがない場合にも、本年度目標データを該当欄に入力してください</t>
    <rPh sb="3" eb="4">
      <t>ホン</t>
    </rPh>
    <rPh sb="18" eb="20">
      <t>ジッセキ</t>
    </rPh>
    <rPh sb="31" eb="32">
      <t>ホン</t>
    </rPh>
    <rPh sb="34" eb="36">
      <t>モクヒョウ</t>
    </rPh>
    <phoneticPr fontId="3"/>
  </si>
  <si>
    <t>産業廃棄物処理計画実施状況報告書</t>
    <rPh sb="9" eb="10">
      <t>ジツ</t>
    </rPh>
    <rPh sb="10" eb="11">
      <t>シ</t>
    </rPh>
    <rPh sb="11" eb="13">
      <t>ジョウキョウ</t>
    </rPh>
    <rPh sb="13" eb="15">
      <t>ホウコク</t>
    </rPh>
    <phoneticPr fontId="3"/>
  </si>
  <si>
    <t>３－２</t>
    <phoneticPr fontId="3"/>
  </si>
  <si>
    <t>法定</t>
  </si>
  <si>
    <t>別紙処理フロー</t>
    <rPh sb="0" eb="2">
      <t>ベッシ</t>
    </rPh>
    <rPh sb="2" eb="4">
      <t>ショリ</t>
    </rPh>
    <phoneticPr fontId="3"/>
  </si>
  <si>
    <t>事業場名称</t>
    <rPh sb="0" eb="2">
      <t>ジギョウ</t>
    </rPh>
    <rPh sb="2" eb="3">
      <t>ジョウ</t>
    </rPh>
    <rPh sb="3" eb="5">
      <t>メイショウ</t>
    </rPh>
    <phoneticPr fontId="3"/>
  </si>
  <si>
    <t>：</t>
    <phoneticPr fontId="3"/>
  </si>
  <si>
    <r>
      <t>令和</t>
    </r>
    <r>
      <rPr>
        <u/>
        <sz val="11"/>
        <rFont val="ＭＳ Ｐゴシック"/>
        <family val="3"/>
        <charset val="128"/>
      </rPr>
      <t>７</t>
    </r>
    <r>
      <rPr>
        <sz val="11"/>
        <rFont val="ＭＳ Ｐゴシック"/>
        <family val="3"/>
        <charset val="128"/>
      </rPr>
      <t>年度に発生した産業廃棄物ごとの量と処理計画の実施結果</t>
    </r>
    <rPh sb="0" eb="2">
      <t>レイワ</t>
    </rPh>
    <rPh sb="25" eb="27">
      <t>ジッシ</t>
    </rPh>
    <rPh sb="27" eb="29">
      <t>ケッカ</t>
    </rPh>
    <phoneticPr fontId="3"/>
  </si>
  <si>
    <t>フローに記載した産業廃棄物の種類</t>
  </si>
  <si>
    <t>ア.　燃え殻</t>
    <rPh sb="5" eb="6">
      <t>ガラ</t>
    </rPh>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</si>
  <si>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</si>
  <si>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</si>
  <si>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⑧</t>
    <phoneticPr fontId="3"/>
  </si>
  <si>
    <t>自ら中間処理した後再生利用した量</t>
    <rPh sb="0" eb="1">
      <t>ミズカ</t>
    </rPh>
    <rPh sb="2" eb="4">
      <t>チュウカン</t>
    </rPh>
    <rPh sb="4" eb="6">
      <t>ショリ</t>
    </rPh>
    <rPh sb="8" eb="9">
      <t>ゴ</t>
    </rPh>
    <rPh sb="9" eb="11">
      <t>サイセイ</t>
    </rPh>
    <rPh sb="11" eb="13">
      <t>リヨウ</t>
    </rPh>
    <rPh sb="15" eb="16">
      <t>リョウ</t>
    </rPh>
    <phoneticPr fontId="3"/>
  </si>
  <si>
    <t>（単位：t/年）</t>
    <rPh sb="1" eb="3">
      <t>タンイ</t>
    </rPh>
    <rPh sb="6" eb="7">
      <t>ネン</t>
    </rPh>
    <phoneticPr fontId="3"/>
  </si>
  <si>
    <t>有償物量</t>
    <rPh sb="0" eb="2">
      <t>ユウショウ</t>
    </rPh>
    <rPh sb="2" eb="3">
      <t>ブツ</t>
    </rPh>
    <rPh sb="3" eb="4">
      <t>リョウ</t>
    </rPh>
    <phoneticPr fontId="3"/>
  </si>
  <si>
    <t>ａ残さ物の自己処理</t>
    <rPh sb="1" eb="2">
      <t>ザン</t>
    </rPh>
    <rPh sb="3" eb="4">
      <t>モノ</t>
    </rPh>
    <rPh sb="5" eb="9">
      <t>ジコショリ</t>
    </rPh>
    <phoneticPr fontId="3"/>
  </si>
  <si>
    <t>ｔ</t>
    <phoneticPr fontId="3"/>
  </si>
  <si>
    <t>不要物等発生量</t>
    <rPh sb="0" eb="2">
      <t>フヨウ</t>
    </rPh>
    <rPh sb="2" eb="3">
      <t>ブツ</t>
    </rPh>
    <rPh sb="3" eb="4">
      <t>トウ</t>
    </rPh>
    <rPh sb="4" eb="6">
      <t>ハッセイ</t>
    </rPh>
    <rPh sb="6" eb="7">
      <t>リョウ</t>
    </rPh>
    <phoneticPr fontId="3"/>
  </si>
  <si>
    <t>当該事業場における排出量</t>
    <rPh sb="9" eb="11">
      <t>ハイシュツ</t>
    </rPh>
    <phoneticPr fontId="3"/>
  </si>
  <si>
    <t>Ａ　自己処理</t>
    <rPh sb="2" eb="4">
      <t>ジコ</t>
    </rPh>
    <rPh sb="4" eb="6">
      <t>ショリ</t>
    </rPh>
    <phoneticPr fontId="3"/>
  </si>
  <si>
    <t>自ら直接再生利用した量</t>
    <rPh sb="0" eb="1">
      <t>ミズカ</t>
    </rPh>
    <rPh sb="2" eb="4">
      <t>チョクセツ</t>
    </rPh>
    <rPh sb="4" eb="6">
      <t>サイセイ</t>
    </rPh>
    <rPh sb="6" eb="8">
      <t>リヨウ</t>
    </rPh>
    <rPh sb="10" eb="11">
      <t>リョウ</t>
    </rPh>
    <phoneticPr fontId="3"/>
  </si>
  <si>
    <t>⑨</t>
    <phoneticPr fontId="3"/>
  </si>
  <si>
    <t>自ら中間処理した後自ら埋立処分又は海洋投入処分した量</t>
    <rPh sb="0" eb="1">
      <t>ミズカ</t>
    </rPh>
    <rPh sb="2" eb="4">
      <t>チュウカン</t>
    </rPh>
    <rPh sb="4" eb="6">
      <t>ショリ</t>
    </rPh>
    <rPh sb="8" eb="9">
      <t>ゴ</t>
    </rPh>
    <rPh sb="9" eb="10">
      <t>ミズカ</t>
    </rPh>
    <rPh sb="11" eb="13">
      <t>ウメタテ</t>
    </rPh>
    <rPh sb="13" eb="15">
      <t>ショブン</t>
    </rPh>
    <rPh sb="15" eb="16">
      <t>マタ</t>
    </rPh>
    <rPh sb="17" eb="19">
      <t>カイヨウ</t>
    </rPh>
    <rPh sb="19" eb="21">
      <t>トウニュウ</t>
    </rPh>
    <rPh sb="21" eb="23">
      <t>ショブン</t>
    </rPh>
    <rPh sb="25" eb="26">
      <t>リョウ</t>
    </rPh>
    <phoneticPr fontId="3"/>
  </si>
  <si>
    <t>※１</t>
    <phoneticPr fontId="3"/>
  </si>
  <si>
    <t>自社の他事業場からの搬入量</t>
    <rPh sb="0" eb="2">
      <t>ジシャ</t>
    </rPh>
    <rPh sb="3" eb="4">
      <t>タ</t>
    </rPh>
    <rPh sb="4" eb="7">
      <t>ジギョウジョウ</t>
    </rPh>
    <rPh sb="10" eb="12">
      <t>ハンニュウ</t>
    </rPh>
    <rPh sb="12" eb="13">
      <t>リョウ</t>
    </rPh>
    <phoneticPr fontId="3"/>
  </si>
  <si>
    <t>自ら直接埋立処分又は海洋投入処分した量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</si>
  <si>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※3</t>
    <phoneticPr fontId="3"/>
  </si>
  <si>
    <t>自ら中間処理した後自社の他事業場での処理量</t>
    <rPh sb="0" eb="1">
      <t>ミズカ</t>
    </rPh>
    <rPh sb="2" eb="4">
      <t>チュウカン</t>
    </rPh>
    <rPh sb="4" eb="6">
      <t>ショリ</t>
    </rPh>
    <rPh sb="8" eb="9">
      <t>ゴ</t>
    </rPh>
    <rPh sb="9" eb="11">
      <t>ジシャ</t>
    </rPh>
    <rPh sb="12" eb="13">
      <t>タ</t>
    </rPh>
    <rPh sb="13" eb="16">
      <t>ジギョウジョウ</t>
    </rPh>
    <rPh sb="18" eb="20">
      <t>ショリ</t>
    </rPh>
    <rPh sb="20" eb="21">
      <t>リョウ</t>
    </rPh>
    <phoneticPr fontId="3"/>
  </si>
  <si>
    <t>（目的別内訳）</t>
    <phoneticPr fontId="3"/>
  </si>
  <si>
    <t>再生利用前
委託量</t>
    <rPh sb="0" eb="2">
      <t>サイセイ</t>
    </rPh>
    <rPh sb="2" eb="4">
      <t>リヨウ</t>
    </rPh>
    <rPh sb="4" eb="5">
      <t>マエ</t>
    </rPh>
    <rPh sb="6" eb="8">
      <t>イタク</t>
    </rPh>
    <rPh sb="8" eb="9">
      <t>リョウ</t>
    </rPh>
    <phoneticPr fontId="3"/>
  </si>
  <si>
    <t>④</t>
    <phoneticPr fontId="3"/>
  </si>
  <si>
    <t>自ら中間処理した量</t>
    <rPh sb="0" eb="1">
      <t>ミズカ</t>
    </rPh>
    <rPh sb="2" eb="4">
      <t>チュウカン</t>
    </rPh>
    <rPh sb="4" eb="6">
      <t>ショリ</t>
    </rPh>
    <rPh sb="8" eb="9">
      <t>リョウ</t>
    </rPh>
    <phoneticPr fontId="3"/>
  </si>
  <si>
    <t>⑥</t>
    <phoneticPr fontId="3"/>
  </si>
  <si>
    <t>自ら中間処理した後の残さ量</t>
    <rPh sb="0" eb="1">
      <t>ミズカ</t>
    </rPh>
    <rPh sb="2" eb="4">
      <t>チュウカン</t>
    </rPh>
    <rPh sb="4" eb="6">
      <t>ショリ</t>
    </rPh>
    <rPh sb="8" eb="9">
      <t>アト</t>
    </rPh>
    <phoneticPr fontId="3"/>
  </si>
  <si>
    <t>ｂ残さ物の委託処理</t>
    <rPh sb="1" eb="2">
      <t>ザン</t>
    </rPh>
    <rPh sb="3" eb="4">
      <t>モノ</t>
    </rPh>
    <rPh sb="5" eb="7">
      <t>イタク</t>
    </rPh>
    <rPh sb="7" eb="9">
      <t>ショリ</t>
    </rPh>
    <phoneticPr fontId="3"/>
  </si>
  <si>
    <t>ｂ</t>
    <phoneticPr fontId="3"/>
  </si>
  <si>
    <t>自ら中間処理した後の処理委託量</t>
    <rPh sb="0" eb="1">
      <t>ミズカ</t>
    </rPh>
    <rPh sb="2" eb="4">
      <t>チュウカン</t>
    </rPh>
    <rPh sb="4" eb="6">
      <t>ショリ</t>
    </rPh>
    <rPh sb="8" eb="9">
      <t>ゴ</t>
    </rPh>
    <rPh sb="10" eb="12">
      <t>ショリ</t>
    </rPh>
    <rPh sb="12" eb="14">
      <t>イタク</t>
    </rPh>
    <rPh sb="14" eb="15">
      <t>リョウ</t>
    </rPh>
    <phoneticPr fontId="3"/>
  </si>
  <si>
    <t>ｂ-1　中間処理委託量</t>
    <phoneticPr fontId="3"/>
  </si>
  <si>
    <t>最終処分前
委託量</t>
    <rPh sb="0" eb="2">
      <t>サイシュウ</t>
    </rPh>
    <rPh sb="2" eb="4">
      <t>ショブン</t>
    </rPh>
    <rPh sb="4" eb="5">
      <t>マエ</t>
    </rPh>
    <rPh sb="6" eb="8">
      <t>イタク</t>
    </rPh>
    <rPh sb="8" eb="9">
      <t>リョウ</t>
    </rPh>
    <phoneticPr fontId="3"/>
  </si>
  <si>
    <t>下水等放流前委託量</t>
    <rPh sb="0" eb="2">
      <t>ゲスイ</t>
    </rPh>
    <rPh sb="2" eb="3">
      <t>トウ</t>
    </rPh>
    <rPh sb="3" eb="5">
      <t>ホウリュウ</t>
    </rPh>
    <rPh sb="5" eb="6">
      <t>マエ</t>
    </rPh>
    <rPh sb="6" eb="8">
      <t>イタク</t>
    </rPh>
    <rPh sb="8" eb="9">
      <t>リョウ</t>
    </rPh>
    <phoneticPr fontId="3"/>
  </si>
  <si>
    <t>（第2面）</t>
    <phoneticPr fontId="3"/>
  </si>
  <si>
    <t>⑤</t>
    <phoneticPr fontId="3"/>
  </si>
  <si>
    <t>④のうち熱回収を行った量</t>
    <rPh sb="4" eb="5">
      <t>ネツ</t>
    </rPh>
    <rPh sb="5" eb="7">
      <t>カイシュウ</t>
    </rPh>
    <rPh sb="8" eb="9">
      <t>オコナ</t>
    </rPh>
    <rPh sb="11" eb="12">
      <t>リョウ</t>
    </rPh>
    <phoneticPr fontId="3"/>
  </si>
  <si>
    <t>⑦</t>
    <phoneticPr fontId="3"/>
  </si>
  <si>
    <t>自ら中間処理により減量した量</t>
    <rPh sb="0" eb="1">
      <t>ミズカ</t>
    </rPh>
    <rPh sb="2" eb="4">
      <t>チュウカン</t>
    </rPh>
    <rPh sb="4" eb="6">
      <t>ショリ</t>
    </rPh>
    <rPh sb="9" eb="11">
      <t>ゲンリョウ</t>
    </rPh>
    <phoneticPr fontId="3"/>
  </si>
  <si>
    <t>ｂ-2　最終処分委託量</t>
    <phoneticPr fontId="3"/>
  </si>
  <si>
    <r>
      <t>注）右上のフローには、令和</t>
    </r>
    <r>
      <rPr>
        <u/>
        <sz val="10"/>
        <rFont val="ＭＳ Ｐゴシック"/>
        <family val="3"/>
        <charset val="128"/>
      </rPr>
      <t>７</t>
    </r>
    <r>
      <rPr>
        <sz val="10"/>
        <rFont val="ＭＳ Ｐゴシック"/>
        <family val="3"/>
        <charset val="128"/>
      </rPr>
      <t>年度の実績値を記載してください。下表の中央列には、令和７年度目標値を記載してください。下表の右列は、右上フローに記載された令和７年度実績値が自動的に計算されます。</t>
    </r>
    <rPh sb="0" eb="1">
      <t>チュウ</t>
    </rPh>
    <rPh sb="2" eb="4">
      <t>ミギウエ</t>
    </rPh>
    <rPh sb="11" eb="13">
      <t>レイワ</t>
    </rPh>
    <rPh sb="14" eb="16">
      <t>ネンド</t>
    </rPh>
    <rPh sb="17" eb="19">
      <t>ジッセキ</t>
    </rPh>
    <rPh sb="19" eb="20">
      <t>アタイ</t>
    </rPh>
    <rPh sb="21" eb="23">
      <t>キサイ</t>
    </rPh>
    <rPh sb="30" eb="31">
      <t>シタ</t>
    </rPh>
    <rPh sb="31" eb="32">
      <t>ヒョウ</t>
    </rPh>
    <rPh sb="33" eb="35">
      <t>チュウオウ</t>
    </rPh>
    <rPh sb="35" eb="36">
      <t>レツ</t>
    </rPh>
    <rPh sb="44" eb="46">
      <t>モクヒョウ</t>
    </rPh>
    <rPh sb="46" eb="47">
      <t>アタイ</t>
    </rPh>
    <rPh sb="48" eb="50">
      <t>キサイ</t>
    </rPh>
    <rPh sb="57" eb="58">
      <t>カ</t>
    </rPh>
    <rPh sb="58" eb="59">
      <t>ヒョウ</t>
    </rPh>
    <rPh sb="60" eb="61">
      <t>ミギ</t>
    </rPh>
    <rPh sb="61" eb="62">
      <t>レツ</t>
    </rPh>
    <rPh sb="64" eb="66">
      <t>ミギウエ</t>
    </rPh>
    <rPh sb="70" eb="72">
      <t>キサイ</t>
    </rPh>
    <rPh sb="80" eb="81">
      <t>ジツ</t>
    </rPh>
    <rPh sb="81" eb="82">
      <t>セキ</t>
    </rPh>
    <rPh sb="82" eb="83">
      <t>アタイ</t>
    </rPh>
    <rPh sb="84" eb="87">
      <t>ジドウテキ</t>
    </rPh>
    <rPh sb="88" eb="90">
      <t>ケイサン</t>
    </rPh>
    <phoneticPr fontId="3"/>
  </si>
  <si>
    <t>項　目</t>
    <rPh sb="0" eb="1">
      <t>コウ</t>
    </rPh>
    <rPh sb="2" eb="3">
      <t>メ</t>
    </rPh>
    <phoneticPr fontId="3"/>
  </si>
  <si>
    <t>令和７年度
目標値</t>
    <rPh sb="6" eb="8">
      <t>モクヒョウ</t>
    </rPh>
    <rPh sb="8" eb="9">
      <t>アタイ</t>
    </rPh>
    <phoneticPr fontId="3"/>
  </si>
  <si>
    <r>
      <t>令和</t>
    </r>
    <r>
      <rPr>
        <u/>
        <sz val="10"/>
        <rFont val="ＭＳ Ｐゴシック"/>
        <family val="3"/>
        <charset val="128"/>
      </rPr>
      <t>７</t>
    </r>
    <r>
      <rPr>
        <sz val="10"/>
        <rFont val="ＭＳ Ｐゴシック"/>
        <family val="3"/>
        <charset val="128"/>
      </rPr>
      <t>年度
実績値</t>
    </r>
    <rPh sb="6" eb="8">
      <t>ジッセキ</t>
    </rPh>
    <rPh sb="8" eb="9">
      <t>アタイ</t>
    </rPh>
    <phoneticPr fontId="3"/>
  </si>
  <si>
    <t>※２</t>
    <phoneticPr fontId="3"/>
  </si>
  <si>
    <t>自社の他事業場での処理量</t>
    <rPh sb="0" eb="2">
      <t>ジシャ</t>
    </rPh>
    <rPh sb="3" eb="4">
      <t>タ</t>
    </rPh>
    <rPh sb="4" eb="6">
      <t>ジギョウ</t>
    </rPh>
    <rPh sb="6" eb="7">
      <t>ジョウ</t>
    </rPh>
    <rPh sb="9" eb="11">
      <t>ショリ</t>
    </rPh>
    <rPh sb="11" eb="12">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</si>
  <si>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</si>
  <si>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</si>
  <si>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①　排出量</t>
    <rPh sb="2" eb="4">
      <t>ハイシュツ</t>
    </rPh>
    <rPh sb="4" eb="5">
      <t>リョウ</t>
    </rPh>
    <phoneticPr fontId="3"/>
  </si>
  <si>
    <t>t</t>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</si>
  <si>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</si>
  <si>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</si>
  <si>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Ｂ　直接委託処理</t>
    <rPh sb="2" eb="4">
      <t>チョクセツ</t>
    </rPh>
    <rPh sb="4" eb="6">
      <t>イタク</t>
    </rPh>
    <rPh sb="6" eb="8">
      <t>ショリ</t>
    </rPh>
    <phoneticPr fontId="3"/>
  </si>
  <si>
    <t>Ｂ</t>
    <phoneticPr fontId="3"/>
  </si>
  <si>
    <t>直接処理委託量</t>
    <rPh sb="0" eb="2">
      <t>チョクセツ</t>
    </rPh>
    <rPh sb="2" eb="4">
      <t>ショリ</t>
    </rPh>
    <rPh sb="4" eb="6">
      <t>イタク</t>
    </rPh>
    <rPh sb="6" eb="7">
      <t>リョウ</t>
    </rPh>
    <phoneticPr fontId="3"/>
  </si>
  <si>
    <t>⑩</t>
    <phoneticPr fontId="3"/>
  </si>
  <si>
    <t>直接及び自ら中間処理した後の処理委託量</t>
    <rPh sb="0" eb="2">
      <t>チョクセツ</t>
    </rPh>
    <rPh sb="2" eb="3">
      <t>オヨ</t>
    </rPh>
    <rPh sb="4" eb="5">
      <t>ミズカ</t>
    </rPh>
    <rPh sb="6" eb="8">
      <t>チュウカン</t>
    </rPh>
    <rPh sb="8" eb="10">
      <t>ショリ</t>
    </rPh>
    <rPh sb="12" eb="13">
      <t>アト</t>
    </rPh>
    <rPh sb="14" eb="16">
      <t>ショリ</t>
    </rPh>
    <rPh sb="16" eb="18">
      <t>イタク</t>
    </rPh>
    <rPh sb="18" eb="19">
      <t>リョウ</t>
    </rPh>
    <phoneticPr fontId="3"/>
  </si>
  <si>
    <t>⑬</t>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</si>
  <si>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</si>
  <si>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⑦　自ら中間処理により減量した量</t>
    <phoneticPr fontId="3"/>
  </si>
  <si>
    <t>③＋⑨　自ら埋立処分又は海洋投入処分を行った量</t>
    <phoneticPr fontId="3"/>
  </si>
  <si>
    <t>再生利用前委託量</t>
    <rPh sb="0" eb="2">
      <t>サイセイ</t>
    </rPh>
    <rPh sb="2" eb="4">
      <t>リヨウ</t>
    </rPh>
    <rPh sb="4" eb="5">
      <t>マエ</t>
    </rPh>
    <rPh sb="5" eb="7">
      <t>イタク</t>
    </rPh>
    <rPh sb="7" eb="8">
      <t>リョウ</t>
    </rPh>
    <phoneticPr fontId="3"/>
  </si>
  <si>
    <t>⑩　全処理委託量</t>
    <phoneticPr fontId="3"/>
  </si>
  <si>
    <t>B-1</t>
    <phoneticPr fontId="3"/>
  </si>
  <si>
    <t>中間処理委託量</t>
    <rPh sb="0" eb="2">
      <t>チュウカン</t>
    </rPh>
    <rPh sb="2" eb="4">
      <t>ショリ</t>
    </rPh>
    <rPh sb="4" eb="6">
      <t>イタク</t>
    </rPh>
    <rPh sb="6" eb="7">
      <t>リョウ</t>
    </rPh>
    <phoneticPr fontId="3"/>
  </si>
  <si>
    <t>最終処分前委託量</t>
    <rPh sb="0" eb="2">
      <t>サイシュウ</t>
    </rPh>
    <rPh sb="2" eb="4">
      <t>ショブン</t>
    </rPh>
    <rPh sb="4" eb="5">
      <t>マエ</t>
    </rPh>
    <rPh sb="5" eb="7">
      <t>イタク</t>
    </rPh>
    <rPh sb="7" eb="8">
      <t>リョウ</t>
    </rPh>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</si>
  <si>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</si>
  <si>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</si>
  <si>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⑭</t>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</si>
  <si>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</si>
  <si>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⑪　優良認定処理業者への処理委託量</t>
    <phoneticPr fontId="3"/>
  </si>
  <si>
    <t>下水等放流前委託量</t>
    <phoneticPr fontId="3"/>
  </si>
  <si>
    <t>⑫　再生利用業者への処理委託量</t>
    <phoneticPr fontId="3"/>
  </si>
  <si>
    <t>【産業廃棄物の種類　（ア～ト）】</t>
  </si>
  <si>
    <t>⑬　認定熱回収業者への処理委託量</t>
    <phoneticPr fontId="3"/>
  </si>
  <si>
    <t>B-2</t>
    <phoneticPr fontId="3"/>
  </si>
  <si>
    <t>最終処分委託量</t>
    <rPh sb="0" eb="2">
      <t>サイシュウ</t>
    </rPh>
    <rPh sb="2" eb="4">
      <t>ショブン</t>
    </rPh>
    <rPh sb="4" eb="6">
      <t>イタク</t>
    </rPh>
    <rPh sb="6" eb="7">
      <t>リョウ</t>
    </rPh>
    <phoneticPr fontId="3"/>
  </si>
  <si>
    <t>ｱ.　燃え殻
ｲ.　汚泥
ｳ.　廃油
ｴ.　廃酸
ｵ.　廃アルカリ
ｶ.　廃ﾌﾟﾗｽﾁｯｸ類
ｷ.　紙くず</t>
    <rPh sb="5" eb="6">
      <t>ガラ</t>
    </rPh>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</si>
  <si>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</si>
  <si>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</si>
  <si>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⑭　認定熱回収業者以外の熱回収を行う業者への処理委託量</t>
    <phoneticPr fontId="3"/>
  </si>
  <si>
    <t>別紙処理フロー</t>
    <phoneticPr fontId="3"/>
  </si>
  <si>
    <t>イ.　汚泥</t>
    <phoneticPr fontId="3"/>
  </si>
  <si>
    <t>自社の他事業場からの搬入量</t>
    <phoneticPr fontId="3"/>
  </si>
  <si>
    <t>ウ.　廃油</t>
    <phoneticPr fontId="3"/>
  </si>
  <si>
    <t>エ.　廃酸</t>
    <phoneticPr fontId="3"/>
  </si>
  <si>
    <t>オ.　廃アルカリ</t>
    <phoneticPr fontId="3"/>
  </si>
  <si>
    <t>カ.　廃ﾌﾟﾗｽﾁｯｸ類</t>
    <phoneticPr fontId="3"/>
  </si>
  <si>
    <t>ア マテリアル</t>
    <phoneticPr fontId="3"/>
  </si>
  <si>
    <t>イ ケミカル</t>
    <phoneticPr fontId="3"/>
  </si>
  <si>
    <t>ウ 燃料化</t>
    <rPh sb="2" eb="5">
      <t>ネンリョウカ</t>
    </rPh>
    <phoneticPr fontId="3"/>
  </si>
  <si>
    <t>エ その他</t>
    <rPh sb="4" eb="5">
      <t>タ</t>
    </rPh>
    <phoneticPr fontId="3"/>
  </si>
  <si>
    <t>参考</t>
    <rPh sb="0" eb="2">
      <t>サンコウ</t>
    </rPh>
    <phoneticPr fontId="3"/>
  </si>
  <si>
    <t>排出量等のうち有効利用の割合</t>
    <rPh sb="0" eb="3">
      <t>ハイシュツリョウ</t>
    </rPh>
    <rPh sb="3" eb="4">
      <t>ナド</t>
    </rPh>
    <rPh sb="7" eb="11">
      <t>ユウコウリヨウ</t>
    </rPh>
    <rPh sb="12" eb="14">
      <t>ワリアイ</t>
    </rPh>
    <phoneticPr fontId="3"/>
  </si>
  <si>
    <t>％</t>
    <phoneticPr fontId="3"/>
  </si>
  <si>
    <t>（内訳）サーマルリカバリーの割合</t>
    <rPh sb="1" eb="3">
      <t>ウチワケ</t>
    </rPh>
    <rPh sb="14" eb="16">
      <t>ワリアイ</t>
    </rPh>
    <phoneticPr fontId="3"/>
  </si>
  <si>
    <t>キ.　紙くず</t>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</si>
  <si>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</si>
  <si>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t>ク.　木くず</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</si>
  <si>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</si>
  <si>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ケ.　繊維くず</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</si>
  <si>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</si>
  <si>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t>コ.　動植物性残さ</t>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</si>
  <si>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</si>
  <si>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t>サ.　動物系固形不要物</t>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</si>
  <si>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</si>
  <si>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</si>
  <si>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</si>
  <si>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</si>
  <si>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</si>
  <si>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</si>
  <si>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</si>
  <si>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</si>
  <si>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t>ツ.　動物の死体</t>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</si>
  <si>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</si>
  <si>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テ.　ばいじん</t>
    <phoneticPr fontId="3"/>
  </si>
  <si>
    <t>ト.　混合廃棄物その他</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</si>
  <si>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</si>
  <si>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</si>
  <si>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３－１</t>
    <phoneticPr fontId="3"/>
  </si>
  <si>
    <t>別紙一括表</t>
    <rPh sb="0" eb="2">
      <t>ベッシ</t>
    </rPh>
    <rPh sb="2" eb="4">
      <t>イッカツ</t>
    </rPh>
    <rPh sb="4" eb="5">
      <t>オモテ</t>
    </rPh>
    <phoneticPr fontId="3"/>
  </si>
  <si>
    <t>事業場名称：</t>
    <rPh sb="0" eb="2">
      <t>ジギョウ</t>
    </rPh>
    <rPh sb="2" eb="3">
      <t>ジョウ</t>
    </rPh>
    <rPh sb="3" eb="5">
      <t>メイショウ</t>
    </rPh>
    <phoneticPr fontId="3"/>
  </si>
  <si>
    <t>（単位：トン）</t>
    <rPh sb="1" eb="3">
      <t>タンイ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</si>
  <si>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</si>
  <si>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</si>
  <si>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</si>
  <si>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</si>
  <si>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</si>
  <si>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</si>
  <si>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</si>
  <si>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</si>
  <si>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</si>
  <si>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</si>
  <si>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</si>
  <si>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</si>
  <si>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</si>
  <si>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</si>
  <si>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</si>
  <si>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</si>
  <si>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</si>
  <si>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</si>
  <si>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</si>
  <si>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</si>
  <si>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燃え殻</t>
    <rPh sb="2" eb="3">
      <t>ガラ</t>
    </rPh>
    <phoneticPr fontId="3"/>
  </si>
  <si>
    <t>汚泥</t>
    <phoneticPr fontId="3"/>
  </si>
  <si>
    <t>廃油</t>
    <phoneticPr fontId="3"/>
  </si>
  <si>
    <t>廃酸</t>
    <phoneticPr fontId="3"/>
  </si>
  <si>
    <t>廃アルカリ</t>
    <phoneticPr fontId="3"/>
  </si>
  <si>
    <t>廃
ﾌﾟﾗｽﾁｯｸ</t>
    <phoneticPr fontId="3"/>
  </si>
  <si>
    <t>紙くず</t>
    <phoneticPr fontId="3"/>
  </si>
  <si>
    <t>木くず</t>
    <phoneticPr fontId="3"/>
  </si>
  <si>
    <t>繊維くず</t>
    <phoneticPr fontId="3"/>
  </si>
  <si>
    <t>動植物性
残さ</t>
    <phoneticPr fontId="3"/>
  </si>
  <si>
    <t>動物系
固形不要物</t>
    <phoneticPr fontId="3"/>
  </si>
  <si>
    <t>ゴムくず</t>
    <phoneticPr fontId="3"/>
  </si>
  <si>
    <t>金属くず</t>
    <phoneticPr fontId="3"/>
  </si>
  <si>
    <t>ｶﾞﾗｽ・ｺﾝｸﾘｰﾄ・陶磁器くず</t>
    <phoneticPr fontId="3"/>
  </si>
  <si>
    <t>鉱さい</t>
    <phoneticPr fontId="3"/>
  </si>
  <si>
    <t>がれき類</t>
    <phoneticPr fontId="3"/>
  </si>
  <si>
    <t>動物の
ふん尿</t>
    <rPh sb="6" eb="7">
      <t>ニョウ</t>
    </rPh>
    <phoneticPr fontId="3"/>
  </si>
  <si>
    <t>動物の
死体</t>
    <phoneticPr fontId="3"/>
  </si>
  <si>
    <t>ばいじん</t>
    <phoneticPr fontId="3"/>
  </si>
  <si>
    <t>混合廃棄物
その他</t>
    <phoneticPr fontId="3"/>
  </si>
  <si>
    <t>合計</t>
    <rPh sb="0" eb="2">
      <t>ゴウケイ</t>
    </rPh>
    <phoneticPr fontId="3"/>
  </si>
  <si>
    <t>①　排出量</t>
    <rPh sb="2" eb="4">
      <t>ハイシュツ</t>
    </rPh>
    <phoneticPr fontId="3"/>
  </si>
  <si>
    <t>令</t>
    <rPh sb="0" eb="1">
      <t>レイ</t>
    </rPh>
    <phoneticPr fontId="3"/>
  </si>
  <si>
    <t>②＋⑧　自ら再生利用を行う量</t>
    <phoneticPr fontId="3"/>
  </si>
  <si>
    <t>和</t>
    <rPh sb="0" eb="1">
      <t>ワ</t>
    </rPh>
    <phoneticPr fontId="3"/>
  </si>
  <si>
    <t>⑤　自ら熱回収を行う量</t>
    <phoneticPr fontId="3"/>
  </si>
  <si>
    <t>⑦　自ら中間処理により減量する量</t>
    <phoneticPr fontId="3"/>
  </si>
  <si>
    <t>年</t>
    <rPh sb="0" eb="1">
      <t>ネン</t>
    </rPh>
    <phoneticPr fontId="3"/>
  </si>
  <si>
    <t>③＋⑨　自ら埋立処分又は海洋投入処分を行う量</t>
    <phoneticPr fontId="3"/>
  </si>
  <si>
    <t>度</t>
    <rPh sb="0" eb="1">
      <t>ド</t>
    </rPh>
    <phoneticPr fontId="3"/>
  </si>
  <si>
    <t>目</t>
    <rPh sb="0" eb="1">
      <t>モク</t>
    </rPh>
    <phoneticPr fontId="3"/>
  </si>
  <si>
    <t>標</t>
    <rPh sb="0" eb="1">
      <t>ヒョウ</t>
    </rPh>
    <phoneticPr fontId="3"/>
  </si>
  <si>
    <t>当該事業場における排出量</t>
    <phoneticPr fontId="3"/>
  </si>
  <si>
    <t>※１</t>
  </si>
  <si>
    <t>②</t>
  </si>
  <si>
    <t>自ら直接再生利用した量</t>
    <phoneticPr fontId="3"/>
  </si>
  <si>
    <t>③</t>
  </si>
  <si>
    <t>自ら直接埋立処分又は海洋投入処分した量</t>
    <phoneticPr fontId="3"/>
  </si>
  <si>
    <t>④</t>
  </si>
  <si>
    <t>自ら中間処理した量</t>
    <phoneticPr fontId="3"/>
  </si>
  <si>
    <t>⑤</t>
  </si>
  <si>
    <t>④のうち熱回収を行った量</t>
    <rPh sb="8" eb="9">
      <t>オコナ</t>
    </rPh>
    <phoneticPr fontId="3"/>
  </si>
  <si>
    <t>自社の他事業場での処理量</t>
    <rPh sb="6" eb="7">
      <t>ジョウ</t>
    </rPh>
    <phoneticPr fontId="3"/>
  </si>
  <si>
    <t>Ａ自己処理</t>
    <rPh sb="1" eb="3">
      <t>ジコ</t>
    </rPh>
    <rPh sb="3" eb="5">
      <t>ショリ</t>
    </rPh>
    <phoneticPr fontId="3"/>
  </si>
  <si>
    <t>自ら中間処理した後の残さ量</t>
    <phoneticPr fontId="3"/>
  </si>
  <si>
    <t>自ら中間処理により減量した量</t>
    <phoneticPr fontId="3"/>
  </si>
  <si>
    <t>ａ残さ物の自己処理</t>
    <rPh sb="1" eb="2">
      <t>ザン</t>
    </rPh>
    <rPh sb="3" eb="4">
      <t>ブツ</t>
    </rPh>
    <rPh sb="5" eb="7">
      <t>ジコ</t>
    </rPh>
    <rPh sb="7" eb="9">
      <t>ショリ</t>
    </rPh>
    <phoneticPr fontId="3"/>
  </si>
  <si>
    <t>自ら中間処理した後再生利用した量</t>
    <phoneticPr fontId="3"/>
  </si>
  <si>
    <t>ア　マテリアル</t>
    <phoneticPr fontId="3"/>
  </si>
  <si>
    <t>イ　ケミカル</t>
    <phoneticPr fontId="3"/>
  </si>
  <si>
    <t>ウ　燃料化</t>
    <rPh sb="2" eb="5">
      <t>ネンリョウカ</t>
    </rPh>
    <phoneticPr fontId="3"/>
  </si>
  <si>
    <t>エ　その他</t>
    <rPh sb="4" eb="5">
      <t>タ</t>
    </rPh>
    <phoneticPr fontId="3"/>
  </si>
  <si>
    <t>自ら中間処理した後自ら埋立処分又は海洋投入処分した量</t>
    <phoneticPr fontId="3"/>
  </si>
  <si>
    <t>※３</t>
  </si>
  <si>
    <t>自ら中間処理した後自社の他事業場での処理量</t>
    <phoneticPr fontId="3"/>
  </si>
  <si>
    <t>自ら中間処理した後の処理委託量</t>
    <phoneticPr fontId="3"/>
  </si>
  <si>
    <t>ｂ-1　中間処理委託量</t>
  </si>
  <si>
    <t>再生利用前委託量</t>
    <phoneticPr fontId="3"/>
  </si>
  <si>
    <t>最終処分前委託量</t>
    <rPh sb="0" eb="2">
      <t>サイシュウ</t>
    </rPh>
    <phoneticPr fontId="3"/>
  </si>
  <si>
    <t>実</t>
    <rPh sb="0" eb="1">
      <t>ジツ</t>
    </rPh>
    <phoneticPr fontId="3"/>
  </si>
  <si>
    <t>下水等放流前委託量</t>
  </si>
  <si>
    <t>績</t>
    <rPh sb="0" eb="1">
      <t>セキ</t>
    </rPh>
    <phoneticPr fontId="3"/>
  </si>
  <si>
    <t>ｂ-2　最終処分委託量</t>
  </si>
  <si>
    <t>Ｂ直接委託処理</t>
    <rPh sb="1" eb="3">
      <t>チョクセツ</t>
    </rPh>
    <rPh sb="3" eb="5">
      <t>イタク</t>
    </rPh>
    <rPh sb="5" eb="7">
      <t>ショリ</t>
    </rPh>
    <phoneticPr fontId="3"/>
  </si>
  <si>
    <t>直接処理委託量</t>
    <phoneticPr fontId="3"/>
  </si>
  <si>
    <t>Ｂ-1　中間処理委託量</t>
  </si>
  <si>
    <t>Ｂ-2　最終処分委託量</t>
  </si>
  <si>
    <t>直接及び自ら中間処理した後の処理委託量</t>
    <phoneticPr fontId="3"/>
  </si>
  <si>
    <t>⑩のうち優良認定処理業者への処理委託量</t>
    <phoneticPr fontId="3"/>
  </si>
  <si>
    <t>⑩のうち再生利用業者への処理委託量</t>
    <phoneticPr fontId="3"/>
  </si>
  <si>
    <t>⑩のうち認定熱回収業者への処理委託量</t>
    <phoneticPr fontId="3"/>
  </si>
  <si>
    <t>⑩のうち認定熱回収業者以外の熱回収を行う業者への処理委託量</t>
    <phoneticPr fontId="3"/>
  </si>
  <si>
    <t>※この一括表には、産業廃棄物の種類ごとの処理フローに入力した量が表示されます。</t>
    <rPh sb="3" eb="5">
      <t>イッカツ</t>
    </rPh>
    <rPh sb="5" eb="6">
      <t>オモテ</t>
    </rPh>
    <rPh sb="9" eb="11">
      <t>サンギョウ</t>
    </rPh>
    <rPh sb="11" eb="14">
      <t>ハイキブツ</t>
    </rPh>
    <rPh sb="15" eb="17">
      <t>シュルイ</t>
    </rPh>
    <rPh sb="20" eb="22">
      <t>ショリ</t>
    </rPh>
    <rPh sb="26" eb="28">
      <t>ニュウリョク</t>
    </rPh>
    <rPh sb="30" eb="31">
      <t>リョウ</t>
    </rPh>
    <rPh sb="32" eb="34">
      <t>ヒョウジ</t>
    </rPh>
    <phoneticPr fontId="3"/>
  </si>
  <si>
    <t>このページは、印刷用ページですので、入力できません。入力はシート「表紙」にしてください。</t>
    <phoneticPr fontId="3"/>
  </si>
  <si>
    <t>提出者</t>
  </si>
  <si>
    <t>　廃棄物の処理及び清掃に関する法律第12条第10項の規定に基づき、令和７年度の産業廃棄物処理計画の実施状況を報告します。</t>
    <rPh sb="33" eb="35">
      <t>レイワ</t>
    </rPh>
    <rPh sb="49" eb="51">
      <t>ジッシ</t>
    </rPh>
    <rPh sb="51" eb="53">
      <t>ジョウキョウ</t>
    </rPh>
    <rPh sb="54" eb="56">
      <t>ホウコク</t>
    </rPh>
    <phoneticPr fontId="3"/>
  </si>
  <si>
    <t>自主管理事業登録番号</t>
    <rPh sb="0" eb="4">
      <t>ジシュカンリ</t>
    </rPh>
    <rPh sb="4" eb="6">
      <t>ジギョウ</t>
    </rPh>
    <rPh sb="6" eb="8">
      <t>トウロク</t>
    </rPh>
    <rPh sb="8" eb="10">
      <t>バンゴウ</t>
    </rPh>
    <phoneticPr fontId="3"/>
  </si>
  <si>
    <t>　当該年度（令和８年度）の６月30日までに提出してください。</t>
    <rPh sb="1" eb="3">
      <t>トウガイ</t>
    </rPh>
    <rPh sb="3" eb="5">
      <t>ネンド</t>
    </rPh>
    <phoneticPr fontId="3"/>
  </si>
  <si>
    <t>　「産業廃棄物処理計画における目標値」の欄には、前年度（令和７年度）提出の産業廃棄物処理計画に記載した目標量を記入してください。</t>
    <phoneticPr fontId="3"/>
  </si>
  <si>
    <t>　第２面（様式３-２）には、前年度（令和７年度）の産業廃棄物処理実績に関して①～⑭の欄のそれぞれに、(１)から(14)に掲げる量を記入してください。</t>
    <rPh sb="1" eb="2">
      <t>ダイ</t>
    </rPh>
    <rPh sb="3" eb="4">
      <t>メン</t>
    </rPh>
    <rPh sb="5" eb="7">
      <t>ヨウシキ</t>
    </rPh>
    <phoneticPr fontId="3"/>
  </si>
  <si>
    <t>(１)</t>
    <phoneticPr fontId="3"/>
  </si>
  <si>
    <t>(２)</t>
    <phoneticPr fontId="3"/>
  </si>
  <si>
    <t>　②欄　(１)の量のうち、中間処理をせず直接自ら再生利用した量</t>
    <rPh sb="13" eb="15">
      <t>チュウカン</t>
    </rPh>
    <rPh sb="15" eb="17">
      <t>ショリ</t>
    </rPh>
    <phoneticPr fontId="3"/>
  </si>
  <si>
    <t>(３)</t>
    <phoneticPr fontId="3"/>
  </si>
  <si>
    <t>　③欄　(１)の量のうち、中間処理をせず直接自ら埋立処分した量又は海洋投入処分した量</t>
    <rPh sb="13" eb="15">
      <t>チュウカン</t>
    </rPh>
    <rPh sb="15" eb="17">
      <t>ショリ</t>
    </rPh>
    <rPh sb="31" eb="32">
      <t>マタ</t>
    </rPh>
    <phoneticPr fontId="3"/>
  </si>
  <si>
    <t>(４)</t>
    <phoneticPr fontId="3"/>
  </si>
  <si>
    <t>　④欄　(１)の量のうち、自ら中間処理をした産業廃棄物の当該中間処理前の量</t>
    <rPh sb="22" eb="24">
      <t>サンギョウ</t>
    </rPh>
    <rPh sb="24" eb="27">
      <t>ハイキブツ</t>
    </rPh>
    <rPh sb="28" eb="30">
      <t>トウガイ</t>
    </rPh>
    <rPh sb="30" eb="32">
      <t>チュウカン</t>
    </rPh>
    <rPh sb="32" eb="34">
      <t>ショリ</t>
    </rPh>
    <rPh sb="34" eb="35">
      <t>マエ</t>
    </rPh>
    <phoneticPr fontId="3"/>
  </si>
  <si>
    <t>(５)</t>
    <phoneticPr fontId="3"/>
  </si>
  <si>
    <t>　⑤欄　(４)の量のうち、熱回収を行った量</t>
    <rPh sb="13" eb="14">
      <t>ネツ</t>
    </rPh>
    <rPh sb="14" eb="16">
      <t>カイシュウ</t>
    </rPh>
    <rPh sb="17" eb="18">
      <t>オコナ</t>
    </rPh>
    <phoneticPr fontId="3"/>
  </si>
  <si>
    <t>(６)</t>
    <phoneticPr fontId="3"/>
  </si>
  <si>
    <t>(７)</t>
    <phoneticPr fontId="3"/>
  </si>
  <si>
    <t>　⑦欄　(４)の量から(６)の量を差し引いた量</t>
    <rPh sb="8" eb="9">
      <t>リョウ</t>
    </rPh>
    <rPh sb="15" eb="16">
      <t>リョウ</t>
    </rPh>
    <rPh sb="17" eb="18">
      <t>サ</t>
    </rPh>
    <rPh sb="19" eb="20">
      <t>ヒ</t>
    </rPh>
    <phoneticPr fontId="3"/>
  </si>
  <si>
    <t>(８)</t>
    <phoneticPr fontId="3"/>
  </si>
  <si>
    <t>　⑧欄　(６)の量のうち、自ら利用し、又は他人に売却した量</t>
    <phoneticPr fontId="3"/>
  </si>
  <si>
    <t>(９)</t>
    <phoneticPr fontId="3"/>
  </si>
  <si>
    <t>　⑨欄　(６)の量のうち、自ら埋立処分及び海洋投入処分した量</t>
    <phoneticPr fontId="3"/>
  </si>
  <si>
    <t>(10)</t>
  </si>
  <si>
    <t>＜業種限定がある産業廃棄物一覧＞</t>
    <rPh sb="1" eb="3">
      <t>ギョウシュ</t>
    </rPh>
    <rPh sb="3" eb="5">
      <t>ゲンテイ</t>
    </rPh>
    <rPh sb="8" eb="10">
      <t>サンギョウ</t>
    </rPh>
    <rPh sb="10" eb="13">
      <t>ハイキブツ</t>
    </rPh>
    <rPh sb="13" eb="15">
      <t>イチラン</t>
    </rPh>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</si>
  <si>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</si>
  <si>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産業廃棄物の種類</t>
    <phoneticPr fontId="3"/>
  </si>
  <si>
    <t>限定業種</t>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</si>
  <si>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</si>
  <si>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</si>
  <si>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</si>
  <si>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</si>
  <si>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 xml:space="preserve"> 繊維くず</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</si>
  <si>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</si>
  <si>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xml:space="preserve"> 動植物性残さ</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</si>
  <si>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</si>
  <si>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xml:space="preserve"> 動物系固形不要物</t>
    <phoneticPr fontId="3"/>
  </si>
  <si>
    <t>　と畜場において処分した獣畜、食鳥処理場において処理した食鳥に係る固形状の不要物</t>
    <phoneticPr fontId="3"/>
  </si>
  <si>
    <t xml:space="preserve"> 動物のふん尿</t>
    <phoneticPr fontId="3"/>
  </si>
  <si>
    <t>　畜産農業に係るものであって畜舎廃水を含む。</t>
    <phoneticPr fontId="3"/>
  </si>
  <si>
    <t xml:space="preserve"> 動物の死体</t>
    <phoneticPr fontId="3"/>
  </si>
  <si>
    <t>　畜産農業に係るものに限る。</t>
    <phoneticPr fontId="3"/>
  </si>
  <si>
    <t>※　「木くず」は、政令改正に伴い、平成20年4月1日から限定業種に「物品賃貸業」が加わり、全業種を対象とした「貨物の流通のために使用したパレットに係る木くず」も加わりました。</t>
    <phoneticPr fontId="3"/>
  </si>
  <si>
    <t/>
  </si>
  <si>
    <t>令和8年6月16日</t>
  </si>
  <si>
    <t>岡山県岡山市北区内山下1-1-13</t>
  </si>
  <si>
    <t>株式会社大本組
安全環境本部長　佐藤浩次</t>
  </si>
  <si>
    <t>0862275164</t>
  </si>
  <si>
    <t>建設業　総合建設業　・一般土木建築工事業【0611】</t>
  </si>
  <si>
    <t>全社　792名</t>
  </si>
  <si>
    <t>株式会社大本組　横浜支店　横浜市内　建設工事作業所</t>
    <phoneticPr fontId="3"/>
  </si>
  <si>
    <t>（作業所）　横浜市内一円
（事業者）　神奈川県横浜市中区住吉町２－２２</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</si>
</sst>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0_ ;[Red]\-#,##0.0\ "/>
    <numFmt numFmtId="177" formatCode="#,##0.0;[Red]\-#,##0.0"/>
    <numFmt numFmtId="178" formatCode="_ * #,###.0_ ;_ * \-#,###.0_ ;_ * &quot;&quot;_ ;_ @_ "/>
    <numFmt numFmtId="179" formatCode="\(\ \ \ \ \ ###\ \ \ \ \ \)"/>
    <numFmt numFmtId="180" formatCode="0;0;"/>
    <numFmt numFmtId="181" formatCode="#,##0_ "/>
    <numFmt numFmtId="182" formatCode="_ * #,##0.0_ ;_ * \-#,##0.0_ ;_ * &quot;&quot;_ ;_ @_ "/>
  </numFmts>
  <fonts count="55">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b/>
      <sz val="11"/>
      <color indexed="10"/>
      <name val="ＭＳ Ｐゴシック"/>
      <family val="3"/>
      <charset val="128"/>
    </font>
    <font>
      <b/>
      <sz val="11"/>
      <color indexed="8"/>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1"/>
      <color rgb="FFFF0000"/>
      <name val="ＭＳ Ｐゴシック"/>
      <family val="3"/>
      <charset val="128"/>
    </font>
    <font>
      <sz val="10"/>
      <color rgb="FFFF0000"/>
      <name val="ＭＳ Ｐゴシック"/>
      <family val="3"/>
      <charset val="128"/>
    </font>
    <font>
      <b/>
      <u/>
      <sz val="11"/>
      <color rgb="FFFF0000"/>
      <name val="ＭＳ Ｐゴシック"/>
      <family val="3"/>
      <charset val="128"/>
    </font>
    <font>
      <sz val="6"/>
      <name val="ＭＳ 明朝"/>
      <family val="2"/>
      <charset val="128"/>
    </font>
    <font>
      <sz val="12"/>
      <name val="ＭＳ 明朝"/>
      <family val="2"/>
      <charset val="128"/>
    </font>
    <font>
      <sz val="9.5"/>
      <name val="ＭＳ Ｐゴシック"/>
      <family val="3"/>
      <charset val="128"/>
    </font>
    <font>
      <b/>
      <sz val="11"/>
      <name val="ＭＳ Ｐゴシック"/>
      <family val="3"/>
      <charset val="128"/>
    </font>
    <font>
      <sz val="9"/>
      <color theme="0"/>
      <name val="ＭＳ Ｐゴシック"/>
      <family val="3"/>
      <charset val="128"/>
    </font>
    <font>
      <sz val="11"/>
      <color theme="0"/>
      <name val="ＭＳ Ｐゴシック"/>
      <family val="3"/>
      <charset val="128"/>
    </font>
    <font>
      <b/>
      <sz val="10"/>
      <color rgb="FFFF0000"/>
      <name val="ＭＳ Ｐゴシック"/>
      <family val="3"/>
      <charset val="128"/>
    </font>
    <font>
      <u/>
      <sz val="11"/>
      <name val="ＭＳ Ｐゴシック"/>
      <family val="3"/>
      <charset val="128"/>
    </font>
    <font>
      <u/>
      <sz val="10"/>
      <name val="ＭＳ Ｐゴシック"/>
      <family val="3"/>
      <charset val="128"/>
    </font>
    <font>
      <u/>
      <sz val="12"/>
      <name val="ＭＳ Ｐゴシック"/>
      <family val="3"/>
      <charset val="128"/>
    </font>
    <font>
      <b/>
      <sz val="9"/>
      <color rgb="FF000000"/>
      <name val="ＭＳ Ｐゴシック"/>
      <family val="3"/>
      <charset val="128"/>
    </font>
    <font>
      <b/>
      <sz val="10"/>
      <color rgb="FF000000"/>
      <name val="ＭＳ Ｐゴシック"/>
      <family val="3"/>
      <charset val="128"/>
    </font>
    <font>
      <b/>
      <sz val="11"/>
      <color rgb="FF000000"/>
      <name val="ＭＳ Ｐゴシック"/>
      <family val="3"/>
      <charset val="128"/>
    </font>
    <font>
      <sz val="10"/>
      <color rgb="FF000000"/>
      <name val="ＭＳ Ｐゴシック"/>
      <family val="3"/>
      <charset val="128"/>
    </font>
    <font>
      <sz val="9"/>
      <color rgb="FF000000"/>
      <name val="ＭＳ Ｐゴシック"/>
      <family val="3"/>
      <charset val="128"/>
    </font>
    <font>
      <sz val="9"/>
      <color rgb="FF000000"/>
      <name val="MS P ゴシック"/>
      <family val="3"/>
      <charset val="128"/>
    </font>
  </fonts>
  <fills count="11">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theme="2" tint="-0.499984740745262"/>
        <bgColor indexed="64"/>
      </patternFill>
    </fill>
    <fill>
      <patternFill patternType="solid">
        <fgColor theme="9" tint="0.39997558519241921"/>
        <bgColor indexed="64"/>
      </patternFill>
    </fill>
  </fills>
  <borders count="168">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bottom style="hair">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medium">
        <color indexed="64"/>
      </top>
      <bottom style="thin">
        <color indexed="64"/>
      </bottom>
      <diagonal/>
    </border>
    <border>
      <left/>
      <right/>
      <top style="medium">
        <color indexed="8"/>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medium">
        <color indexed="64"/>
      </top>
      <bottom style="thin">
        <color indexed="64"/>
      </bottom>
      <diagonal/>
    </border>
    <border>
      <left style="double">
        <color indexed="64"/>
      </left>
      <right/>
      <top style="medium">
        <color indexed="64"/>
      </top>
      <bottom/>
      <diagonal/>
    </border>
    <border>
      <left style="medium">
        <color indexed="64"/>
      </left>
      <right style="thin">
        <color indexed="64"/>
      </right>
      <top style="medium">
        <color indexed="64"/>
      </top>
      <bottom/>
      <diagonal/>
    </border>
    <border>
      <left/>
      <right/>
      <top style="medium">
        <color auto="1"/>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08">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vertical="center" wrapText="1"/>
    </xf>
    <xf numFmtId="0" fontId="15"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18" fillId="0" borderId="0" xfId="2" applyFont="1" applyAlignment="1">
      <alignment horizontal="left"/>
    </xf>
    <xf numFmtId="0" fontId="11" fillId="0" borderId="0" xfId="4" applyFont="1"/>
    <xf numFmtId="0" fontId="4" fillId="0" borderId="0" xfId="4" applyFont="1"/>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4"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19"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2" applyFont="1" applyProtection="1">
      <protection hidden="1"/>
    </xf>
    <xf numFmtId="0" fontId="4" fillId="0" borderId="0" xfId="2" applyFont="1"/>
    <xf numFmtId="0" fontId="14"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0" fontId="4" fillId="0" borderId="36"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3"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4"/>
    <xf numFmtId="0" fontId="13"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0" fillId="0" borderId="0" xfId="4" applyFont="1"/>
    <xf numFmtId="0" fontId="0" fillId="0" borderId="0" xfId="0" applyAlignment="1">
      <alignment vertical="top" wrapText="1"/>
    </xf>
    <xf numFmtId="38" fontId="10" fillId="0" borderId="0" xfId="1" applyFont="1" applyBorder="1" applyAlignment="1">
      <alignment horizontal="center"/>
    </xf>
    <xf numFmtId="176" fontId="4" fillId="3" borderId="23" xfId="1" applyNumberFormat="1" applyFont="1" applyFill="1" applyBorder="1" applyAlignment="1" applyProtection="1">
      <alignment vertical="center" shrinkToFit="1"/>
      <protection locked="0"/>
    </xf>
    <xf numFmtId="0" fontId="1" fillId="0" borderId="46" xfId="4" applyFont="1" applyBorder="1" applyAlignment="1">
      <alignment horizontal="center"/>
    </xf>
    <xf numFmtId="0" fontId="1" fillId="0" borderId="47" xfId="4" applyFont="1" applyBorder="1" applyAlignment="1">
      <alignment horizontal="center"/>
    </xf>
    <xf numFmtId="0" fontId="7" fillId="0" borderId="0" xfId="4" applyFont="1" applyAlignment="1">
      <alignment horizontal="right"/>
    </xf>
    <xf numFmtId="0" fontId="9" fillId="0" borderId="48" xfId="0" applyFont="1" applyBorder="1" applyAlignment="1">
      <alignment horizontal="center" vertical="top" wrapText="1"/>
    </xf>
    <xf numFmtId="0" fontId="17" fillId="0" borderId="49" xfId="0" applyFont="1" applyBorder="1" applyAlignment="1">
      <alignment horizontal="left" vertical="center" wrapText="1"/>
    </xf>
    <xf numFmtId="0" fontId="17" fillId="0" borderId="49" xfId="0" applyFont="1" applyBorder="1" applyAlignment="1">
      <alignment horizontal="justify" vertical="center" wrapText="1"/>
    </xf>
    <xf numFmtId="0" fontId="9" fillId="0" borderId="49" xfId="0" applyFont="1" applyBorder="1" applyAlignment="1">
      <alignment horizontal="justify" vertical="center" wrapText="1"/>
    </xf>
    <xf numFmtId="0" fontId="9" fillId="0" borderId="50" xfId="0" applyFont="1" applyBorder="1" applyAlignment="1">
      <alignment horizontal="justify" vertical="center" wrapText="1"/>
    </xf>
    <xf numFmtId="0" fontId="0" fillId="0" borderId="51" xfId="0" applyBorder="1">
      <alignment vertical="center"/>
    </xf>
    <xf numFmtId="0" fontId="25"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46" xfId="0" applyFont="1" applyBorder="1" applyAlignment="1">
      <alignment horizontal="center"/>
    </xf>
    <xf numFmtId="0" fontId="5" fillId="0" borderId="47" xfId="0" applyFont="1" applyBorder="1" applyAlignment="1">
      <alignment horizontal="center"/>
    </xf>
    <xf numFmtId="0" fontId="5" fillId="0" borderId="52"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38" fontId="7" fillId="0" borderId="0" xfId="1" applyFont="1" applyFill="1" applyBorder="1" applyAlignment="1">
      <alignment horizontal="right" vertical="center"/>
    </xf>
    <xf numFmtId="0" fontId="5" fillId="0" borderId="53" xfId="0" applyFont="1" applyBorder="1">
      <alignment vertical="center"/>
    </xf>
    <xf numFmtId="0" fontId="7"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4" fillId="0" borderId="18" xfId="0" applyFont="1" applyBorder="1" applyAlignment="1" applyProtection="1">
      <alignment horizontal="center" vertical="center" shrinkToFit="1"/>
      <protection locked="0"/>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1" fillId="0" borderId="0" xfId="1" applyFont="1" applyAlignment="1">
      <alignment vertical="center" wrapText="1"/>
    </xf>
    <xf numFmtId="38" fontId="13" fillId="0" borderId="0" xfId="1" applyFont="1" applyAlignment="1">
      <alignment vertical="center" wrapText="1"/>
    </xf>
    <xf numFmtId="38" fontId="13" fillId="0" borderId="0" xfId="1" applyFont="1" applyBorder="1" applyAlignment="1">
      <alignment vertical="center" wrapText="1"/>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4" xfId="1" applyFont="1" applyBorder="1" applyAlignment="1">
      <alignment vertical="center" wrapText="1"/>
    </xf>
    <xf numFmtId="38" fontId="21"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2"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7"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0" fillId="0" borderId="60" xfId="4" applyFont="1" applyBorder="1" applyAlignment="1">
      <alignment vertical="top" wrapText="1"/>
    </xf>
    <xf numFmtId="0" fontId="20" fillId="0" borderId="0" xfId="0" applyFont="1" applyAlignment="1">
      <alignment vertical="top" wrapText="1"/>
    </xf>
    <xf numFmtId="0" fontId="24" fillId="0" borderId="60" xfId="4" applyFont="1" applyBorder="1"/>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2"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55" xfId="0" applyFont="1" applyBorder="1">
      <alignment vertical="center"/>
    </xf>
    <xf numFmtId="0" fontId="5" fillId="0" borderId="75" xfId="0" applyFont="1" applyBorder="1">
      <alignment vertical="center"/>
    </xf>
    <xf numFmtId="0" fontId="2" fillId="0" borderId="79" xfId="4" applyBorder="1" applyAlignment="1">
      <alignment horizontal="center" vertical="center"/>
    </xf>
    <xf numFmtId="0" fontId="4" fillId="0" borderId="1" xfId="4" applyFont="1" applyBorder="1" applyAlignment="1">
      <alignment horizontal="distributed" vertical="center"/>
    </xf>
    <xf numFmtId="0" fontId="4" fillId="0" borderId="77" xfId="0" applyFont="1" applyBorder="1">
      <alignment vertical="center"/>
    </xf>
    <xf numFmtId="0" fontId="4" fillId="0" borderId="14" xfId="0" applyFont="1" applyBorder="1" applyAlignment="1">
      <alignment horizontal="distributed" vertical="center"/>
    </xf>
    <xf numFmtId="0" fontId="4" fillId="0" borderId="1" xfId="4" applyFont="1" applyBorder="1" applyAlignment="1" applyProtection="1">
      <alignment vertical="center"/>
      <protection locked="0"/>
    </xf>
    <xf numFmtId="0" fontId="4" fillId="0" borderId="15" xfId="4" applyFont="1" applyBorder="1" applyAlignment="1" applyProtection="1">
      <alignment vertical="center" wrapText="1"/>
      <protection locked="0"/>
    </xf>
    <xf numFmtId="0" fontId="4" fillId="0" borderId="60" xfId="4" applyFont="1" applyBorder="1" applyAlignment="1">
      <alignment vertical="top"/>
    </xf>
    <xf numFmtId="49" fontId="4" fillId="0" borderId="0" xfId="0" applyNumberFormat="1" applyFont="1" applyAlignment="1">
      <alignment vertical="top"/>
    </xf>
    <xf numFmtId="0" fontId="4" fillId="0" borderId="80"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3" xfId="1" applyFont="1" applyBorder="1" applyAlignment="1">
      <alignment vertical="center" wrapText="1"/>
    </xf>
    <xf numFmtId="38" fontId="7" fillId="0" borderId="33" xfId="1" applyFont="1" applyBorder="1" applyAlignment="1">
      <alignment vertical="top" wrapText="1"/>
    </xf>
    <xf numFmtId="38" fontId="0" fillId="0" borderId="84" xfId="1" applyFont="1" applyBorder="1" applyAlignment="1">
      <alignment vertical="center" wrapText="1"/>
    </xf>
    <xf numFmtId="38" fontId="4" fillId="0" borderId="60" xfId="1" applyFont="1" applyBorder="1" applyAlignment="1">
      <alignment vertical="center" wrapText="1"/>
    </xf>
    <xf numFmtId="0" fontId="0" fillId="0" borderId="85" xfId="0" applyBorder="1">
      <alignment vertical="center"/>
    </xf>
    <xf numFmtId="38" fontId="4" fillId="0" borderId="39" xfId="1" applyFont="1" applyBorder="1" applyAlignment="1">
      <alignment vertical="center" wrapText="1"/>
    </xf>
    <xf numFmtId="38" fontId="4" fillId="0" borderId="86" xfId="1" applyFont="1" applyBorder="1" applyAlignment="1">
      <alignment vertical="center" wrapText="1"/>
    </xf>
    <xf numFmtId="38" fontId="11" fillId="0" borderId="87" xfId="1" applyFont="1" applyBorder="1" applyAlignment="1">
      <alignment vertical="center" wrapText="1"/>
    </xf>
    <xf numFmtId="0" fontId="5" fillId="0" borderId="88" xfId="0" applyFont="1" applyBorder="1" applyAlignment="1">
      <alignment vertical="center" shrinkToFit="1"/>
    </xf>
    <xf numFmtId="0" fontId="5" fillId="0" borderId="80" xfId="0" applyFont="1" applyBorder="1" applyAlignment="1">
      <alignment horizontal="left" vertical="center" wrapText="1" shrinkToFit="1"/>
    </xf>
    <xf numFmtId="0" fontId="5" fillId="0" borderId="92" xfId="0" applyFont="1" applyBorder="1" applyAlignment="1">
      <alignment horizontal="left" vertical="center" wrapText="1" shrinkToFit="1"/>
    </xf>
    <xf numFmtId="0" fontId="5" fillId="0" borderId="93"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1"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5" xfId="0" applyFont="1" applyBorder="1">
      <alignment vertical="center"/>
    </xf>
    <xf numFmtId="0" fontId="5" fillId="0" borderId="101" xfId="0" applyFont="1" applyBorder="1">
      <alignment vertical="center"/>
    </xf>
    <xf numFmtId="0" fontId="5" fillId="0" borderId="108" xfId="0" applyFont="1" applyBorder="1">
      <alignment vertical="center"/>
    </xf>
    <xf numFmtId="0" fontId="5" fillId="0" borderId="80" xfId="0" applyFont="1" applyBorder="1" applyAlignment="1">
      <alignment vertical="center" shrinkToFit="1"/>
    </xf>
    <xf numFmtId="0" fontId="5" fillId="0" borderId="110" xfId="0" applyFont="1" applyBorder="1">
      <alignment vertical="center"/>
    </xf>
    <xf numFmtId="0" fontId="4" fillId="0" borderId="13" xfId="0" applyFont="1" applyBorder="1" applyAlignment="1" applyProtection="1">
      <alignment vertical="center" shrinkToFit="1"/>
      <protection locked="0"/>
    </xf>
    <xf numFmtId="0" fontId="0" fillId="0" borderId="13" xfId="0" applyBorder="1" applyAlignment="1" applyProtection="1">
      <alignment vertical="center" shrinkToFit="1"/>
      <protection locked="0"/>
    </xf>
    <xf numFmtId="0" fontId="4" fillId="0" borderId="0" xfId="4" applyFont="1" applyAlignment="1">
      <alignment horizontal="center"/>
    </xf>
    <xf numFmtId="0" fontId="0" fillId="0" borderId="1" xfId="0" applyBorder="1">
      <alignment vertical="center"/>
    </xf>
    <xf numFmtId="0" fontId="4" fillId="0" borderId="77" xfId="4" applyFont="1" applyBorder="1" applyAlignment="1">
      <alignment vertical="center"/>
    </xf>
    <xf numFmtId="0" fontId="4" fillId="0" borderId="16" xfId="4" applyFont="1" applyBorder="1" applyAlignment="1">
      <alignment horizontal="left" vertical="center"/>
    </xf>
    <xf numFmtId="0" fontId="0" fillId="0" borderId="60" xfId="4" applyFont="1" applyBorder="1" applyAlignment="1">
      <alignment vertical="top"/>
    </xf>
    <xf numFmtId="0" fontId="4" fillId="0" borderId="0" xfId="4" applyFont="1" applyAlignment="1">
      <alignment vertical="top"/>
    </xf>
    <xf numFmtId="0" fontId="4" fillId="0" borderId="17" xfId="4" applyFont="1" applyBorder="1" applyAlignment="1">
      <alignment vertical="top"/>
    </xf>
    <xf numFmtId="0" fontId="2" fillId="0" borderId="1" xfId="4"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6" fillId="0" borderId="111" xfId="0" applyFont="1" applyBorder="1" applyAlignment="1">
      <alignment horizontal="center" vertical="center"/>
    </xf>
    <xf numFmtId="0" fontId="6" fillId="0" borderId="86"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38" fontId="4" fillId="0" borderId="0" xfId="1" applyFont="1" applyBorder="1" applyAlignment="1">
      <alignment horizontal="left"/>
    </xf>
    <xf numFmtId="38" fontId="0" fillId="0" borderId="0" xfId="1" applyFont="1" applyBorder="1">
      <alignment vertical="center"/>
    </xf>
    <xf numFmtId="0" fontId="2" fillId="0" borderId="103" xfId="4" applyBorder="1" applyAlignment="1">
      <alignment horizontal="center" vertical="center"/>
    </xf>
    <xf numFmtId="177" fontId="4" fillId="0" borderId="15" xfId="1" applyNumberFormat="1" applyFont="1" applyFill="1" applyBorder="1" applyAlignment="1">
      <alignment vertical="center"/>
    </xf>
    <xf numFmtId="178" fontId="0" fillId="0" borderId="0" xfId="0" applyNumberFormat="1" applyAlignment="1">
      <alignment vertical="center" shrinkToFit="1"/>
    </xf>
    <xf numFmtId="178" fontId="4" fillId="0" borderId="0" xfId="1" applyNumberFormat="1" applyFont="1" applyFill="1" applyAlignment="1">
      <alignment vertical="center" shrinkToFit="1"/>
    </xf>
    <xf numFmtId="0" fontId="6" fillId="2" borderId="52" xfId="4" applyFont="1" applyFill="1" applyBorder="1" applyAlignment="1" applyProtection="1">
      <alignment horizontal="center" vertical="center"/>
      <protection locked="0"/>
    </xf>
    <xf numFmtId="0" fontId="6" fillId="2" borderId="29" xfId="4" applyFont="1" applyFill="1" applyBorder="1" applyAlignment="1" applyProtection="1">
      <alignment horizontal="center" vertical="center"/>
      <protection locked="0"/>
    </xf>
    <xf numFmtId="177" fontId="4" fillId="0" borderId="23" xfId="1" applyNumberFormat="1" applyFont="1" applyFill="1" applyBorder="1" applyAlignment="1">
      <alignment horizontal="right" vertical="center"/>
    </xf>
    <xf numFmtId="38" fontId="4" fillId="0" borderId="23" xfId="1" applyFont="1" applyBorder="1" applyAlignment="1">
      <alignment horizontal="center" vertical="center" wrapText="1"/>
    </xf>
    <xf numFmtId="0" fontId="0" fillId="0" borderId="10" xfId="0" applyBorder="1">
      <alignment vertical="center"/>
    </xf>
    <xf numFmtId="38" fontId="13" fillId="0" borderId="26" xfId="1" applyFont="1" applyBorder="1" applyAlignment="1">
      <alignment vertical="center" wrapText="1"/>
    </xf>
    <xf numFmtId="38" fontId="11" fillId="0" borderId="26" xfId="1" applyFont="1" applyBorder="1" applyAlignment="1">
      <alignment vertical="center" wrapText="1"/>
    </xf>
    <xf numFmtId="38" fontId="13" fillId="0" borderId="57" xfId="1" applyFont="1" applyBorder="1" applyAlignment="1">
      <alignment vertical="center" wrapText="1"/>
    </xf>
    <xf numFmtId="38" fontId="13" fillId="0" borderId="22" xfId="1" applyFont="1" applyBorder="1" applyAlignment="1">
      <alignment vertical="center" wrapText="1"/>
    </xf>
    <xf numFmtId="38" fontId="11" fillId="0" borderId="57" xfId="1" applyFont="1" applyBorder="1" applyAlignment="1">
      <alignment vertical="center" wrapText="1"/>
    </xf>
    <xf numFmtId="38" fontId="11" fillId="0" borderId="22" xfId="1" applyFont="1" applyBorder="1" applyAlignment="1">
      <alignment vertical="center" wrapText="1"/>
    </xf>
    <xf numFmtId="38" fontId="4" fillId="0" borderId="113" xfId="1" applyFont="1" applyBorder="1" applyAlignment="1">
      <alignment vertical="center" wrapText="1"/>
    </xf>
    <xf numFmtId="38" fontId="4" fillId="0" borderId="75" xfId="1" applyFont="1" applyBorder="1" applyAlignment="1">
      <alignment vertical="center" wrapText="1"/>
    </xf>
    <xf numFmtId="38" fontId="4" fillId="0" borderId="114" xfId="1" applyFont="1" applyBorder="1" applyAlignment="1">
      <alignment vertical="center" wrapText="1"/>
    </xf>
    <xf numFmtId="0" fontId="0" fillId="0" borderId="26" xfId="0" applyBorder="1">
      <alignment vertical="center"/>
    </xf>
    <xf numFmtId="0" fontId="29" fillId="0" borderId="0" xfId="4" applyFont="1"/>
    <xf numFmtId="0" fontId="30" fillId="0" borderId="0" xfId="0" applyFont="1">
      <alignment vertical="center"/>
    </xf>
    <xf numFmtId="0" fontId="30" fillId="0" borderId="0" xfId="4" applyFont="1"/>
    <xf numFmtId="49" fontId="30" fillId="0" borderId="0" xfId="0" applyNumberFormat="1" applyFont="1">
      <alignment vertical="center"/>
    </xf>
    <xf numFmtId="0" fontId="5" fillId="0" borderId="15" xfId="0" applyFont="1" applyBorder="1" applyAlignment="1">
      <alignment vertical="center" wrapText="1" shrinkToFit="1"/>
    </xf>
    <xf numFmtId="38" fontId="11" fillId="0" borderId="115" xfId="1" applyFont="1" applyBorder="1" applyAlignment="1">
      <alignment vertical="center" wrapText="1"/>
    </xf>
    <xf numFmtId="38" fontId="4" fillId="0" borderId="115" xfId="1" applyFont="1" applyBorder="1" applyAlignment="1">
      <alignment vertical="center" wrapText="1"/>
    </xf>
    <xf numFmtId="38" fontId="0" fillId="0" borderId="26" xfId="1" applyFont="1" applyBorder="1" applyAlignment="1">
      <alignment vertical="center"/>
    </xf>
    <xf numFmtId="38" fontId="0" fillId="0" borderId="116"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7" xfId="1" applyFont="1" applyBorder="1" applyAlignment="1">
      <alignment vertical="center"/>
    </xf>
    <xf numFmtId="176" fontId="4" fillId="4" borderId="23" xfId="1" applyNumberFormat="1" applyFont="1" applyFill="1" applyBorder="1" applyAlignment="1">
      <alignment vertical="center" shrinkToFit="1"/>
    </xf>
    <xf numFmtId="0" fontId="18" fillId="0" borderId="0" xfId="0" applyFont="1">
      <alignment vertical="center"/>
    </xf>
    <xf numFmtId="0" fontId="1" fillId="0" borderId="0" xfId="4" applyFont="1"/>
    <xf numFmtId="0" fontId="4" fillId="0" borderId="18" xfId="0" applyFont="1" applyBorder="1" applyAlignment="1">
      <alignment horizontal="center" vertical="center" shrinkToFit="1"/>
    </xf>
    <xf numFmtId="176" fontId="4" fillId="0" borderId="0" xfId="1" applyNumberFormat="1" applyFont="1" applyFill="1" applyBorder="1" applyAlignment="1" applyProtection="1">
      <alignment vertical="center" shrinkToFit="1"/>
    </xf>
    <xf numFmtId="38" fontId="4" fillId="0" borderId="0" xfId="1" applyFont="1" applyAlignment="1" applyProtection="1">
      <alignment vertical="center" wrapText="1"/>
    </xf>
    <xf numFmtId="0" fontId="1" fillId="0" borderId="0" xfId="2"/>
    <xf numFmtId="0" fontId="0" fillId="0" borderId="0" xfId="0" applyAlignment="1">
      <alignment horizontal="left" vertical="center" wrapText="1" indent="2"/>
    </xf>
    <xf numFmtId="0" fontId="31" fillId="0" borderId="0" xfId="4" applyFont="1" applyProtection="1">
      <protection hidden="1"/>
    </xf>
    <xf numFmtId="0" fontId="32" fillId="0" borderId="0" xfId="4" applyFont="1"/>
    <xf numFmtId="0" fontId="31" fillId="0" borderId="0" xfId="4" applyFont="1"/>
    <xf numFmtId="0" fontId="33" fillId="0" borderId="0" xfId="4" applyFont="1"/>
    <xf numFmtId="0" fontId="34" fillId="0" borderId="0" xfId="4" applyFont="1"/>
    <xf numFmtId="0" fontId="35" fillId="0" borderId="0" xfId="4" applyFont="1"/>
    <xf numFmtId="0" fontId="36" fillId="0" borderId="0" xfId="4" applyFont="1"/>
    <xf numFmtId="0" fontId="37" fillId="0" borderId="0" xfId="4" applyFont="1"/>
    <xf numFmtId="0" fontId="37" fillId="0" borderId="0" xfId="2" applyFont="1"/>
    <xf numFmtId="0" fontId="4" fillId="0" borderId="14" xfId="4" applyFont="1" applyBorder="1" applyAlignment="1" applyProtection="1">
      <alignment vertical="center"/>
      <protection locked="0"/>
    </xf>
    <xf numFmtId="0" fontId="1" fillId="0" borderId="14" xfId="0" applyFont="1" applyBorder="1" applyAlignment="1">
      <alignment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4" fillId="0" borderId="60" xfId="4" applyFont="1" applyBorder="1" applyAlignment="1">
      <alignment horizontal="distributed" vertical="center"/>
    </xf>
    <xf numFmtId="0" fontId="4" fillId="0" borderId="79" xfId="4" applyFont="1" applyBorder="1" applyAlignment="1">
      <alignment horizontal="distributed" vertical="center"/>
    </xf>
    <xf numFmtId="0" fontId="4" fillId="0" borderId="1" xfId="0" applyFont="1" applyBorder="1" applyAlignment="1" applyProtection="1">
      <alignment horizontal="center" vertical="center" wrapText="1"/>
      <protection locked="0"/>
    </xf>
    <xf numFmtId="0" fontId="4" fillId="0" borderId="1" xfId="4" applyFont="1" applyBorder="1" applyAlignment="1" applyProtection="1">
      <alignment horizontal="left" vertical="center" wrapText="1"/>
      <protection locked="0"/>
    </xf>
    <xf numFmtId="0" fontId="4" fillId="0" borderId="1" xfId="0" applyFont="1" applyBorder="1" applyAlignment="1" applyProtection="1">
      <alignment horizontal="left" vertical="center" wrapText="1"/>
      <protection locked="0"/>
    </xf>
    <xf numFmtId="0" fontId="4" fillId="0" borderId="16" xfId="0" applyFont="1" applyBorder="1" applyAlignment="1" applyProtection="1">
      <alignment horizontal="left" vertical="center" wrapText="1"/>
      <protection locked="0"/>
    </xf>
    <xf numFmtId="0" fontId="4" fillId="0" borderId="80" xfId="4" applyFont="1" applyBorder="1" applyAlignment="1">
      <alignment horizontal="distributed" vertical="center"/>
    </xf>
    <xf numFmtId="38" fontId="1" fillId="0" borderId="0" xfId="1" applyFont="1" applyFill="1" applyBorder="1" applyAlignment="1">
      <alignment vertical="center"/>
    </xf>
    <xf numFmtId="0" fontId="0" fillId="0" borderId="14" xfId="0" applyBorder="1" applyAlignment="1">
      <alignment vertical="center" shrinkToFit="1"/>
    </xf>
    <xf numFmtId="0" fontId="0" fillId="0" borderId="14" xfId="0" applyBorder="1" applyAlignment="1">
      <alignment horizontal="center" vertical="center" shrinkToFit="1"/>
    </xf>
    <xf numFmtId="0" fontId="4" fillId="0" borderId="23" xfId="4" applyFont="1" applyBorder="1" applyAlignment="1">
      <alignment horizontal="center" vertical="center"/>
    </xf>
    <xf numFmtId="0" fontId="4" fillId="0" borderId="15" xfId="0" applyFont="1" applyBorder="1" applyAlignment="1">
      <alignment vertical="center" wrapText="1"/>
    </xf>
    <xf numFmtId="0" fontId="4" fillId="0" borderId="77" xfId="4" applyFont="1" applyBorder="1" applyAlignment="1">
      <alignment horizontal="distributed" vertical="center"/>
    </xf>
    <xf numFmtId="0" fontId="4" fillId="0" borderId="16" xfId="0" applyFont="1" applyBorder="1" applyAlignment="1">
      <alignment vertical="center" wrapText="1"/>
    </xf>
    <xf numFmtId="0" fontId="4" fillId="0" borderId="14" xfId="0" applyFont="1" applyBorder="1" applyAlignment="1">
      <alignment horizontal="left" vertical="center"/>
    </xf>
    <xf numFmtId="0" fontId="4" fillId="0" borderId="15" xfId="0" applyFont="1" applyBorder="1" applyAlignment="1">
      <alignment horizontal="left" vertical="center" wrapText="1"/>
    </xf>
    <xf numFmtId="0" fontId="4" fillId="0" borderId="17" xfId="4" applyFont="1" applyBorder="1" applyAlignment="1">
      <alignment horizontal="distributed" vertical="center"/>
    </xf>
    <xf numFmtId="0" fontId="4" fillId="0" borderId="1" xfId="0" applyFont="1" applyBorder="1" applyAlignment="1">
      <alignment horizontal="center" vertical="center" wrapText="1"/>
    </xf>
    <xf numFmtId="0" fontId="4" fillId="0" borderId="1" xfId="4" applyFont="1" applyBorder="1" applyAlignment="1">
      <alignment horizontal="left" vertical="center" wrapText="1"/>
    </xf>
    <xf numFmtId="0" fontId="4" fillId="0" borderId="1" xfId="0" applyFont="1" applyBorder="1" applyAlignment="1">
      <alignment horizontal="left" vertical="center" wrapText="1"/>
    </xf>
    <xf numFmtId="0" fontId="4" fillId="0" borderId="16" xfId="0" applyFont="1" applyBorder="1" applyAlignment="1">
      <alignment horizontal="left" vertical="center" wrapText="1"/>
    </xf>
    <xf numFmtId="0" fontId="4" fillId="0" borderId="13" xfId="4" applyFont="1" applyBorder="1" applyAlignment="1">
      <alignment horizontal="distributed" vertical="center"/>
    </xf>
    <xf numFmtId="0" fontId="4" fillId="0" borderId="18" xfId="4" applyFont="1" applyBorder="1" applyAlignment="1">
      <alignment horizontal="distributed" vertical="center"/>
    </xf>
    <xf numFmtId="0" fontId="4" fillId="0" borderId="23" xfId="4" applyFont="1" applyBorder="1" applyAlignment="1">
      <alignment horizontal="distributed" vertical="center"/>
    </xf>
    <xf numFmtId="0" fontId="4" fillId="0" borderId="15" xfId="0" applyFont="1" applyBorder="1">
      <alignment vertical="center"/>
    </xf>
    <xf numFmtId="182" fontId="6" fillId="0" borderId="63" xfId="1" applyNumberFormat="1" applyFont="1" applyFill="1" applyBorder="1" applyAlignment="1">
      <alignment horizontal="right" vertical="center" shrinkToFit="1"/>
    </xf>
    <xf numFmtId="182" fontId="6" fillId="0" borderId="64" xfId="1" applyNumberFormat="1" applyFont="1" applyFill="1" applyBorder="1" applyAlignment="1">
      <alignment horizontal="right" vertical="center" shrinkToFit="1"/>
    </xf>
    <xf numFmtId="182" fontId="6" fillId="0" borderId="76" xfId="1" applyNumberFormat="1" applyFont="1" applyFill="1" applyBorder="1" applyAlignment="1">
      <alignment horizontal="right" vertical="center" shrinkToFit="1"/>
    </xf>
    <xf numFmtId="182" fontId="6" fillId="0" borderId="63" xfId="1" applyNumberFormat="1" applyFont="1" applyBorder="1" applyAlignment="1">
      <alignment horizontal="right" vertical="center" shrinkToFit="1"/>
    </xf>
    <xf numFmtId="182" fontId="6" fillId="0" borderId="64" xfId="1" applyNumberFormat="1" applyFont="1" applyBorder="1" applyAlignment="1">
      <alignment horizontal="right" vertical="center" shrinkToFit="1"/>
    </xf>
    <xf numFmtId="182" fontId="6" fillId="0" borderId="76" xfId="1" applyNumberFormat="1" applyFont="1" applyBorder="1" applyAlignment="1">
      <alignment horizontal="right" vertical="center" shrinkToFit="1"/>
    </xf>
    <xf numFmtId="182" fontId="6" fillId="0" borderId="40" xfId="1" applyNumberFormat="1" applyFont="1" applyBorder="1" applyAlignment="1">
      <alignment horizontal="right" vertical="center" shrinkToFit="1"/>
    </xf>
    <xf numFmtId="182" fontId="6" fillId="0" borderId="41" xfId="1" applyNumberFormat="1" applyFont="1" applyBorder="1" applyAlignment="1">
      <alignment horizontal="right" vertical="center" shrinkToFit="1"/>
    </xf>
    <xf numFmtId="182" fontId="6" fillId="0" borderId="42" xfId="1" applyNumberFormat="1" applyFont="1" applyBorder="1" applyAlignment="1">
      <alignment horizontal="right" vertical="center" shrinkToFit="1"/>
    </xf>
    <xf numFmtId="182" fontId="6" fillId="0" borderId="65" xfId="1" applyNumberFormat="1" applyFont="1" applyBorder="1" applyAlignment="1">
      <alignment horizontal="right" vertical="center" shrinkToFit="1"/>
    </xf>
    <xf numFmtId="182" fontId="6" fillId="0" borderId="66" xfId="1" applyNumberFormat="1" applyFont="1" applyBorder="1" applyAlignment="1">
      <alignment horizontal="right" vertical="center" shrinkToFit="1"/>
    </xf>
    <xf numFmtId="182" fontId="6" fillId="0" borderId="112" xfId="1" applyNumberFormat="1" applyFont="1" applyBorder="1" applyAlignment="1">
      <alignment horizontal="right" vertical="center" shrinkToFit="1"/>
    </xf>
    <xf numFmtId="182" fontId="6" fillId="5" borderId="118" xfId="1" applyNumberFormat="1" applyFont="1" applyFill="1" applyBorder="1" applyAlignment="1">
      <alignment vertical="center" shrinkToFit="1"/>
    </xf>
    <xf numFmtId="182" fontId="6" fillId="5" borderId="119" xfId="1" applyNumberFormat="1" applyFont="1" applyFill="1" applyBorder="1" applyAlignment="1">
      <alignment vertical="center" shrinkToFit="1"/>
    </xf>
    <xf numFmtId="182" fontId="6" fillId="5" borderId="120" xfId="1" applyNumberFormat="1" applyFont="1" applyFill="1" applyBorder="1" applyAlignment="1">
      <alignment vertical="center" shrinkToFit="1"/>
    </xf>
    <xf numFmtId="182" fontId="6" fillId="0" borderId="106" xfId="1" applyNumberFormat="1" applyFont="1" applyBorder="1" applyAlignment="1">
      <alignment vertical="center" shrinkToFit="1"/>
    </xf>
    <xf numFmtId="182" fontId="6" fillId="0" borderId="107" xfId="1" applyNumberFormat="1" applyFont="1" applyBorder="1" applyAlignment="1">
      <alignment vertical="center" shrinkToFit="1"/>
    </xf>
    <xf numFmtId="182" fontId="6" fillId="0" borderId="86" xfId="1" applyNumberFormat="1" applyFont="1" applyBorder="1" applyAlignment="1">
      <alignment vertical="center" shrinkToFit="1"/>
    </xf>
    <xf numFmtId="182" fontId="6" fillId="0" borderId="72" xfId="1" applyNumberFormat="1" applyFont="1" applyFill="1" applyBorder="1" applyAlignment="1">
      <alignment vertical="center" shrinkToFit="1"/>
    </xf>
    <xf numFmtId="182" fontId="6" fillId="0" borderId="73" xfId="1" applyNumberFormat="1" applyFont="1" applyFill="1" applyBorder="1" applyAlignment="1">
      <alignment vertical="center" shrinkToFit="1"/>
    </xf>
    <xf numFmtId="182" fontId="6" fillId="0" borderId="74" xfId="1" applyNumberFormat="1" applyFont="1" applyFill="1" applyBorder="1" applyAlignment="1">
      <alignment vertical="center" shrinkToFit="1"/>
    </xf>
    <xf numFmtId="182" fontId="6" fillId="0" borderId="63" xfId="1" applyNumberFormat="1" applyFont="1" applyFill="1" applyBorder="1" applyAlignment="1">
      <alignment vertical="center" shrinkToFit="1"/>
    </xf>
    <xf numFmtId="182" fontId="6" fillId="0" borderId="64" xfId="1" applyNumberFormat="1" applyFont="1" applyFill="1" applyBorder="1" applyAlignment="1">
      <alignment vertical="center" shrinkToFit="1"/>
    </xf>
    <xf numFmtId="182" fontId="6" fillId="0" borderId="76" xfId="1" applyNumberFormat="1" applyFont="1" applyFill="1" applyBorder="1" applyAlignment="1">
      <alignment vertical="center" shrinkToFit="1"/>
    </xf>
    <xf numFmtId="182" fontId="6" fillId="0" borderId="89" xfId="1" applyNumberFormat="1" applyFont="1" applyBorder="1" applyAlignment="1">
      <alignment vertical="center" shrinkToFit="1"/>
    </xf>
    <xf numFmtId="182" fontId="6" fillId="0" borderId="90" xfId="1" applyNumberFormat="1" applyFont="1" applyBorder="1" applyAlignment="1">
      <alignment vertical="center" shrinkToFit="1"/>
    </xf>
    <xf numFmtId="182" fontId="6" fillId="0" borderId="91" xfId="1" applyNumberFormat="1" applyFont="1" applyBorder="1" applyAlignment="1">
      <alignment vertical="center" shrinkToFit="1"/>
    </xf>
    <xf numFmtId="182" fontId="6" fillId="0" borderId="94" xfId="1" applyNumberFormat="1" applyFont="1" applyBorder="1" applyAlignment="1">
      <alignment vertical="center" shrinkToFit="1"/>
    </xf>
    <xf numFmtId="182" fontId="6" fillId="0" borderId="95" xfId="1" applyNumberFormat="1" applyFont="1" applyBorder="1" applyAlignment="1">
      <alignment vertical="center" shrinkToFit="1"/>
    </xf>
    <xf numFmtId="182" fontId="6" fillId="0" borderId="96" xfId="1" applyNumberFormat="1" applyFont="1" applyBorder="1" applyAlignment="1">
      <alignment vertical="center" shrinkToFit="1"/>
    </xf>
    <xf numFmtId="182" fontId="6" fillId="0" borderId="43" xfId="1" applyNumberFormat="1" applyFont="1" applyBorder="1" applyAlignment="1">
      <alignment vertical="center" shrinkToFit="1"/>
    </xf>
    <xf numFmtId="182" fontId="6" fillId="0" borderId="44" xfId="1" applyNumberFormat="1" applyFont="1" applyBorder="1" applyAlignment="1">
      <alignment vertical="center" shrinkToFit="1"/>
    </xf>
    <xf numFmtId="182" fontId="6" fillId="0" borderId="45" xfId="1" applyNumberFormat="1" applyFont="1" applyBorder="1" applyAlignment="1">
      <alignment vertical="center" shrinkToFit="1"/>
    </xf>
    <xf numFmtId="182" fontId="6" fillId="5" borderId="37" xfId="1" applyNumberFormat="1" applyFont="1" applyFill="1" applyBorder="1" applyAlignment="1">
      <alignment vertical="center" shrinkToFit="1"/>
    </xf>
    <xf numFmtId="182" fontId="6" fillId="5" borderId="38" xfId="1" applyNumberFormat="1" applyFont="1" applyFill="1" applyBorder="1" applyAlignment="1">
      <alignment vertical="center" shrinkToFit="1"/>
    </xf>
    <xf numFmtId="182" fontId="6" fillId="5" borderId="39" xfId="1" applyNumberFormat="1" applyFont="1" applyFill="1" applyBorder="1" applyAlignment="1">
      <alignment vertical="center" shrinkToFit="1"/>
    </xf>
    <xf numFmtId="182" fontId="6" fillId="0" borderId="81" xfId="1" applyNumberFormat="1" applyFont="1" applyBorder="1" applyAlignment="1">
      <alignment vertical="center" shrinkToFit="1"/>
    </xf>
    <xf numFmtId="182" fontId="6" fillId="0" borderId="82" xfId="1" applyNumberFormat="1" applyFont="1" applyBorder="1" applyAlignment="1">
      <alignment vertical="center" shrinkToFit="1"/>
    </xf>
    <xf numFmtId="182" fontId="6" fillId="0" borderId="83" xfId="1" applyNumberFormat="1" applyFont="1" applyBorder="1" applyAlignment="1">
      <alignment vertical="center" shrinkToFit="1"/>
    </xf>
    <xf numFmtId="182" fontId="6" fillId="5" borderId="63" xfId="1" applyNumberFormat="1" applyFont="1" applyFill="1" applyBorder="1" applyAlignment="1">
      <alignment vertical="center" shrinkToFit="1"/>
    </xf>
    <xf numFmtId="182" fontId="6" fillId="5" borderId="64" xfId="1" applyNumberFormat="1" applyFont="1" applyFill="1" applyBorder="1" applyAlignment="1">
      <alignment vertical="center" shrinkToFit="1"/>
    </xf>
    <xf numFmtId="182" fontId="6" fillId="5" borderId="76" xfId="1" applyNumberFormat="1" applyFont="1" applyFill="1" applyBorder="1" applyAlignment="1">
      <alignment vertical="center" shrinkToFit="1"/>
    </xf>
    <xf numFmtId="182" fontId="6" fillId="0" borderId="40" xfId="1" applyNumberFormat="1" applyFont="1" applyBorder="1" applyAlignment="1">
      <alignment vertical="center" shrinkToFit="1"/>
    </xf>
    <xf numFmtId="182" fontId="6" fillId="0" borderId="41" xfId="1" applyNumberFormat="1" applyFont="1" applyBorder="1" applyAlignment="1">
      <alignment vertical="center" shrinkToFit="1"/>
    </xf>
    <xf numFmtId="182" fontId="6" fillId="0" borderId="42" xfId="1" applyNumberFormat="1" applyFont="1" applyBorder="1" applyAlignment="1">
      <alignment vertical="center" shrinkToFit="1"/>
    </xf>
    <xf numFmtId="182" fontId="6" fillId="0" borderId="106" xfId="1" applyNumberFormat="1" applyFont="1" applyFill="1" applyBorder="1" applyAlignment="1">
      <alignment vertical="center" shrinkToFit="1"/>
    </xf>
    <xf numFmtId="182" fontId="6" fillId="0" borderId="107" xfId="1" applyNumberFormat="1" applyFont="1" applyFill="1" applyBorder="1" applyAlignment="1">
      <alignment vertical="center" shrinkToFit="1"/>
    </xf>
    <xf numFmtId="182" fontId="6" fillId="0" borderId="86" xfId="1" applyNumberFormat="1" applyFont="1" applyFill="1" applyBorder="1" applyAlignment="1">
      <alignment vertical="center" shrinkToFit="1"/>
    </xf>
    <xf numFmtId="182" fontId="6" fillId="5" borderId="103" xfId="1" applyNumberFormat="1" applyFont="1" applyFill="1" applyBorder="1" applyAlignment="1">
      <alignment vertical="center" shrinkToFit="1"/>
    </xf>
    <xf numFmtId="182" fontId="6" fillId="5" borderId="104" xfId="1" applyNumberFormat="1" applyFont="1" applyFill="1" applyBorder="1" applyAlignment="1">
      <alignment vertical="center" shrinkToFit="1"/>
    </xf>
    <xf numFmtId="182" fontId="6" fillId="5" borderId="105" xfId="1" applyNumberFormat="1" applyFont="1" applyFill="1" applyBorder="1" applyAlignment="1">
      <alignment vertical="center" shrinkToFit="1"/>
    </xf>
    <xf numFmtId="182" fontId="6" fillId="0" borderId="103" xfId="1" applyNumberFormat="1" applyFont="1" applyFill="1" applyBorder="1" applyAlignment="1">
      <alignment vertical="center" shrinkToFit="1"/>
    </xf>
    <xf numFmtId="182" fontId="6" fillId="0" borderId="104" xfId="1" applyNumberFormat="1" applyFont="1" applyFill="1" applyBorder="1" applyAlignment="1">
      <alignment vertical="center" shrinkToFit="1"/>
    </xf>
    <xf numFmtId="182" fontId="6" fillId="0" borderId="105" xfId="1" applyNumberFormat="1" applyFont="1" applyFill="1" applyBorder="1" applyAlignment="1">
      <alignment vertical="center" shrinkToFit="1"/>
    </xf>
    <xf numFmtId="182" fontId="6" fillId="0" borderId="37" xfId="1" applyNumberFormat="1" applyFont="1" applyBorder="1" applyAlignment="1">
      <alignment vertical="center" shrinkToFit="1"/>
    </xf>
    <xf numFmtId="182" fontId="6" fillId="0" borderId="38" xfId="1" applyNumberFormat="1" applyFont="1" applyBorder="1" applyAlignment="1">
      <alignment vertical="center" shrinkToFit="1"/>
    </xf>
    <xf numFmtId="182" fontId="6" fillId="0" borderId="39" xfId="1" applyNumberFormat="1" applyFont="1" applyBorder="1" applyAlignment="1">
      <alignment vertical="center" shrinkToFit="1"/>
    </xf>
    <xf numFmtId="182" fontId="6" fillId="0" borderId="72" xfId="1" applyNumberFormat="1" applyFont="1" applyBorder="1" applyAlignment="1">
      <alignment vertical="center" shrinkToFit="1"/>
    </xf>
    <xf numFmtId="182" fontId="6" fillId="0" borderId="74" xfId="1" applyNumberFormat="1" applyFont="1" applyBorder="1" applyAlignment="1">
      <alignment vertical="center" shrinkToFit="1"/>
    </xf>
    <xf numFmtId="0" fontId="4" fillId="0" borderId="15" xfId="4" applyFont="1" applyBorder="1" applyAlignment="1">
      <alignment vertical="center" wrapText="1"/>
    </xf>
    <xf numFmtId="177" fontId="4" fillId="4" borderId="23" xfId="1" applyNumberFormat="1" applyFont="1" applyFill="1" applyBorder="1" applyAlignment="1">
      <alignment horizontal="right" vertical="center"/>
    </xf>
    <xf numFmtId="0" fontId="5" fillId="0" borderId="15" xfId="0" applyFont="1" applyBorder="1" applyAlignment="1">
      <alignment vertical="center" shrinkToFit="1"/>
    </xf>
    <xf numFmtId="0" fontId="5" fillId="0" borderId="109" xfId="0" applyFont="1" applyBorder="1" applyAlignment="1">
      <alignment vertical="center" shrinkToFit="1"/>
    </xf>
    <xf numFmtId="0" fontId="5" fillId="0" borderId="1" xfId="0" applyFont="1" applyBorder="1" applyAlignment="1">
      <alignment vertical="center" shrinkToFit="1"/>
    </xf>
    <xf numFmtId="0" fontId="5" fillId="0" borderId="78" xfId="0" applyFont="1" applyBorder="1" applyAlignment="1">
      <alignment vertical="center" shrinkToFit="1"/>
    </xf>
    <xf numFmtId="0" fontId="5" fillId="0" borderId="13" xfId="0" applyFont="1" applyBorder="1" applyAlignment="1">
      <alignment vertical="center" shrinkToFit="1"/>
    </xf>
    <xf numFmtId="0" fontId="42" fillId="0" borderId="0" xfId="4" applyFont="1"/>
    <xf numFmtId="0" fontId="1" fillId="0" borderId="1" xfId="0" applyFont="1" applyBorder="1">
      <alignment vertical="center"/>
    </xf>
    <xf numFmtId="0" fontId="1" fillId="0" borderId="13" xfId="0" applyFont="1" applyBorder="1" applyAlignment="1">
      <alignment vertical="center" shrinkToFit="1"/>
    </xf>
    <xf numFmtId="0" fontId="1" fillId="0" borderId="14" xfId="0" applyFont="1" applyBorder="1" applyAlignment="1">
      <alignment horizontal="center" vertical="center" shrinkToFit="1"/>
    </xf>
    <xf numFmtId="0" fontId="4" fillId="0" borderId="14" xfId="0" applyFont="1" applyBorder="1" applyAlignment="1" applyProtection="1">
      <alignment horizontal="left" vertical="center"/>
      <protection locked="0"/>
    </xf>
    <xf numFmtId="0" fontId="4" fillId="0" borderId="15" xfId="0" applyFont="1" applyBorder="1" applyAlignment="1" applyProtection="1">
      <alignment horizontal="left" vertical="center" wrapText="1"/>
      <protection locked="0"/>
    </xf>
    <xf numFmtId="0" fontId="1" fillId="0" borderId="15" xfId="0" applyFont="1" applyBorder="1" applyAlignment="1">
      <alignment vertical="center" wrapText="1"/>
    </xf>
    <xf numFmtId="0" fontId="1" fillId="0" borderId="79" xfId="4" applyFont="1" applyBorder="1" applyAlignment="1">
      <alignment horizontal="center" vertical="center"/>
    </xf>
    <xf numFmtId="0" fontId="1" fillId="0" borderId="103" xfId="4" applyFont="1" applyBorder="1" applyAlignment="1">
      <alignment horizontal="center" vertical="center"/>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0" fillId="0" borderId="7" xfId="0" applyBorder="1" applyAlignment="1">
      <alignment horizontal="center" vertical="center" wrapText="1"/>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13" fillId="0" borderId="87" xfId="1" applyFont="1" applyBorder="1" applyAlignment="1">
      <alignment horizontal="left" vertical="center"/>
    </xf>
    <xf numFmtId="38" fontId="13" fillId="0" borderId="133" xfId="1" applyFont="1" applyBorder="1" applyAlignment="1">
      <alignment vertical="center"/>
    </xf>
    <xf numFmtId="0" fontId="43" fillId="0" borderId="0" xfId="0" applyFont="1">
      <alignment vertical="center"/>
    </xf>
    <xf numFmtId="38" fontId="43" fillId="0" borderId="0" xfId="0" applyNumberFormat="1" applyFont="1">
      <alignment vertical="center"/>
    </xf>
    <xf numFmtId="38" fontId="44" fillId="0" borderId="0" xfId="1" applyFont="1" applyAlignment="1">
      <alignment vertical="center"/>
    </xf>
    <xf numFmtId="0" fontId="5" fillId="0" borderId="77" xfId="0" applyFont="1" applyBorder="1" applyAlignment="1">
      <alignment vertical="center" shrinkToFit="1"/>
    </xf>
    <xf numFmtId="0" fontId="5" fillId="0" borderId="60" xfId="0" applyFont="1" applyBorder="1" applyAlignment="1">
      <alignment vertical="center" shrinkToFit="1"/>
    </xf>
    <xf numFmtId="182" fontId="6" fillId="9" borderId="63" xfId="1" applyNumberFormat="1" applyFont="1" applyFill="1" applyBorder="1" applyAlignment="1">
      <alignment vertical="center" shrinkToFit="1"/>
    </xf>
    <xf numFmtId="0" fontId="5" fillId="0" borderId="158" xfId="0" applyFont="1" applyBorder="1" applyAlignment="1">
      <alignment vertical="center" shrinkToFit="1"/>
    </xf>
    <xf numFmtId="0" fontId="5" fillId="0" borderId="63" xfId="0" applyFont="1" applyBorder="1" applyAlignment="1">
      <alignment vertical="center" wrapText="1" shrinkToFit="1"/>
    </xf>
    <xf numFmtId="0" fontId="5" fillId="0" borderId="40" xfId="0" applyFont="1" applyBorder="1" applyAlignment="1">
      <alignment vertical="center" wrapText="1" shrinkToFit="1"/>
    </xf>
    <xf numFmtId="182" fontId="6" fillId="9" borderId="40" xfId="1" applyNumberFormat="1" applyFont="1" applyFill="1" applyBorder="1" applyAlignment="1">
      <alignment vertical="center" shrinkToFit="1"/>
    </xf>
    <xf numFmtId="182" fontId="6" fillId="0" borderId="40" xfId="1" applyNumberFormat="1" applyFont="1" applyFill="1" applyBorder="1" applyAlignment="1">
      <alignment vertical="center" shrinkToFit="1"/>
    </xf>
    <xf numFmtId="182" fontId="6" fillId="0" borderId="42" xfId="1" applyNumberFormat="1" applyFont="1" applyFill="1" applyBorder="1" applyAlignment="1">
      <alignment vertical="center" shrinkToFit="1"/>
    </xf>
    <xf numFmtId="0" fontId="5" fillId="0" borderId="159" xfId="0" applyFont="1" applyBorder="1" applyAlignment="1">
      <alignment vertical="center" wrapText="1" shrinkToFit="1"/>
    </xf>
    <xf numFmtId="182" fontId="6" fillId="9" borderId="159" xfId="1" applyNumberFormat="1" applyFont="1" applyFill="1" applyBorder="1" applyAlignment="1">
      <alignment vertical="center" shrinkToFit="1"/>
    </xf>
    <xf numFmtId="182" fontId="6" fillId="0" borderId="159" xfId="1" applyNumberFormat="1" applyFont="1" applyFill="1" applyBorder="1" applyAlignment="1">
      <alignment vertical="center" shrinkToFit="1"/>
    </xf>
    <xf numFmtId="182" fontId="6" fillId="0" borderId="161" xfId="1" applyNumberFormat="1" applyFont="1" applyFill="1" applyBorder="1" applyAlignment="1">
      <alignment vertical="center" shrinkToFit="1"/>
    </xf>
    <xf numFmtId="182" fontId="6" fillId="0" borderId="63" xfId="1" applyNumberFormat="1" applyFont="1" applyBorder="1" applyAlignment="1">
      <alignment vertical="center" shrinkToFit="1"/>
    </xf>
    <xf numFmtId="182" fontId="6" fillId="0" borderId="64" xfId="1" applyNumberFormat="1" applyFont="1" applyBorder="1" applyAlignment="1">
      <alignment vertical="center" shrinkToFit="1"/>
    </xf>
    <xf numFmtId="182" fontId="6" fillId="0" borderId="76" xfId="1" applyNumberFormat="1" applyFont="1" applyBorder="1" applyAlignment="1">
      <alignment vertical="center" shrinkToFit="1"/>
    </xf>
    <xf numFmtId="182" fontId="6" fillId="0" borderId="103" xfId="1" applyNumberFormat="1" applyFont="1" applyBorder="1" applyAlignment="1">
      <alignment vertical="center" shrinkToFit="1"/>
    </xf>
    <xf numFmtId="182" fontId="6" fillId="0" borderId="105" xfId="1" applyNumberFormat="1" applyFont="1" applyBorder="1" applyAlignment="1">
      <alignment vertical="center" shrinkToFit="1"/>
    </xf>
    <xf numFmtId="182" fontId="6" fillId="0" borderId="101" xfId="1" applyNumberFormat="1" applyFont="1" applyBorder="1" applyAlignment="1">
      <alignment vertical="center" shrinkToFit="1"/>
    </xf>
    <xf numFmtId="182" fontId="6" fillId="0" borderId="28" xfId="1" applyNumberFormat="1" applyFont="1" applyBorder="1" applyAlignment="1">
      <alignment vertical="center" shrinkToFit="1"/>
    </xf>
    <xf numFmtId="182" fontId="6" fillId="0" borderId="29" xfId="1" applyNumberFormat="1" applyFont="1" applyBorder="1" applyAlignment="1">
      <alignment vertical="center" shrinkToFit="1"/>
    </xf>
    <xf numFmtId="182" fontId="6" fillId="9" borderId="64" xfId="1" applyNumberFormat="1" applyFont="1" applyFill="1" applyBorder="1" applyAlignment="1">
      <alignment vertical="center" shrinkToFit="1"/>
    </xf>
    <xf numFmtId="182" fontId="6" fillId="9" borderId="41" xfId="1" applyNumberFormat="1" applyFont="1" applyFill="1" applyBorder="1" applyAlignment="1">
      <alignment vertical="center" shrinkToFit="1"/>
    </xf>
    <xf numFmtId="182" fontId="6" fillId="9" borderId="160" xfId="1" applyNumberFormat="1" applyFont="1" applyFill="1" applyBorder="1" applyAlignment="1">
      <alignment vertical="center" shrinkToFit="1"/>
    </xf>
    <xf numFmtId="182" fontId="6" fillId="9" borderId="73" xfId="1" applyNumberFormat="1" applyFont="1" applyFill="1" applyBorder="1" applyAlignment="1">
      <alignment vertical="center" shrinkToFit="1"/>
    </xf>
    <xf numFmtId="182" fontId="6" fillId="9" borderId="104" xfId="1" applyNumberFormat="1" applyFont="1" applyFill="1" applyBorder="1" applyAlignment="1">
      <alignment vertical="center" shrinkToFit="1"/>
    </xf>
    <xf numFmtId="38" fontId="4" fillId="0" borderId="47" xfId="1" applyFont="1" applyBorder="1" applyAlignment="1">
      <alignment vertical="center" wrapText="1"/>
    </xf>
    <xf numFmtId="38" fontId="4" fillId="0" borderId="86" xfId="1" applyFont="1" applyBorder="1" applyAlignment="1">
      <alignment vertical="center"/>
    </xf>
    <xf numFmtId="38" fontId="4" fillId="0" borderId="37" xfId="1" applyFont="1" applyBorder="1" applyAlignment="1">
      <alignment vertical="center" wrapText="1"/>
    </xf>
    <xf numFmtId="38" fontId="37" fillId="0" borderId="0" xfId="1" applyFont="1" applyAlignment="1">
      <alignment vertical="center"/>
    </xf>
    <xf numFmtId="38" fontId="37" fillId="0" borderId="0" xfId="1" applyFont="1" applyAlignment="1">
      <alignment vertical="center" wrapText="1"/>
    </xf>
    <xf numFmtId="38" fontId="45" fillId="0" borderId="0" xfId="1" applyFont="1" applyAlignment="1">
      <alignment vertical="center"/>
    </xf>
    <xf numFmtId="38" fontId="45" fillId="0" borderId="0" xfId="1" applyFont="1" applyFill="1" applyAlignment="1">
      <alignment horizontal="left" vertical="center"/>
    </xf>
    <xf numFmtId="0" fontId="48" fillId="0" borderId="27" xfId="0" applyFont="1" applyBorder="1" applyAlignment="1">
      <alignment horizontal="center" vertical="center"/>
    </xf>
    <xf numFmtId="38" fontId="4" fillId="0" borderId="163" xfId="1" applyFont="1" applyBorder="1" applyAlignment="1">
      <alignment vertical="center" wrapText="1"/>
    </xf>
    <xf numFmtId="38" fontId="4" fillId="0" borderId="9" xfId="1" applyFont="1" applyBorder="1" applyAlignment="1">
      <alignment vertical="center" wrapText="1"/>
    </xf>
    <xf numFmtId="38" fontId="4" fillId="0" borderId="164" xfId="1" applyFont="1" applyBorder="1" applyAlignment="1">
      <alignment vertical="center" wrapText="1"/>
    </xf>
    <xf numFmtId="38" fontId="4" fillId="0" borderId="55" xfId="1" applyFont="1" applyBorder="1" applyAlignment="1">
      <alignment vertical="center" wrapText="1"/>
    </xf>
    <xf numFmtId="38" fontId="4" fillId="0" borderId="54" xfId="1" applyFont="1" applyFill="1" applyBorder="1" applyAlignment="1">
      <alignment vertical="center" wrapText="1"/>
    </xf>
    <xf numFmtId="38" fontId="4" fillId="0" borderId="165" xfId="1" applyFont="1" applyFill="1" applyBorder="1" applyAlignment="1">
      <alignment vertical="center" wrapText="1"/>
    </xf>
    <xf numFmtId="38" fontId="1" fillId="0" borderId="0" xfId="1" applyFont="1" applyBorder="1" applyAlignment="1">
      <alignment vertical="center" textRotation="180" wrapText="1"/>
    </xf>
    <xf numFmtId="0" fontId="1" fillId="0" borderId="47" xfId="0" applyFont="1" applyBorder="1" applyAlignment="1">
      <alignment horizontal="center"/>
    </xf>
    <xf numFmtId="0" fontId="1" fillId="4" borderId="29" xfId="0" applyFont="1" applyFill="1" applyBorder="1" applyAlignment="1">
      <alignment horizontal="center" vertical="center"/>
    </xf>
    <xf numFmtId="38" fontId="1" fillId="0" borderId="0" xfId="1" applyFont="1" applyAlignment="1">
      <alignment vertical="top"/>
    </xf>
    <xf numFmtId="38" fontId="13" fillId="0" borderId="165" xfId="1" applyFont="1" applyBorder="1" applyAlignment="1">
      <alignment vertical="center" wrapText="1"/>
    </xf>
    <xf numFmtId="38" fontId="4" fillId="0" borderId="165" xfId="1" applyFont="1" applyBorder="1" applyAlignment="1">
      <alignment vertical="center" wrapText="1"/>
    </xf>
    <xf numFmtId="38" fontId="13" fillId="0" borderId="87" xfId="1" applyFont="1" applyBorder="1" applyAlignment="1">
      <alignment vertical="center" wrapText="1"/>
    </xf>
    <xf numFmtId="38" fontId="13" fillId="0" borderId="133" xfId="1" applyFont="1" applyBorder="1" applyAlignment="1">
      <alignment vertical="center" wrapText="1"/>
    </xf>
    <xf numFmtId="38" fontId="13" fillId="0" borderId="165" xfId="1" applyFont="1" applyBorder="1" applyAlignment="1"/>
    <xf numFmtId="38" fontId="13" fillId="0" borderId="0" xfId="1" applyFont="1" applyBorder="1" applyAlignment="1">
      <alignment vertical="center"/>
    </xf>
    <xf numFmtId="38" fontId="1" fillId="0" borderId="0" xfId="1" applyFont="1" applyAlignment="1">
      <alignment vertical="center" textRotation="180" wrapText="1"/>
    </xf>
    <xf numFmtId="38" fontId="1" fillId="0" borderId="166" xfId="1" applyFont="1" applyBorder="1" applyAlignment="1">
      <alignment vertical="center" textRotation="180" wrapText="1"/>
    </xf>
    <xf numFmtId="38" fontId="1" fillId="0" borderId="28" xfId="1" applyFont="1" applyBorder="1" applyAlignment="1">
      <alignment vertical="center" textRotation="180" wrapText="1"/>
    </xf>
    <xf numFmtId="38" fontId="1" fillId="0" borderId="26" xfId="1" applyFont="1" applyBorder="1" applyAlignment="1">
      <alignment vertical="center" textRotation="180" wrapText="1"/>
    </xf>
    <xf numFmtId="38" fontId="1" fillId="0" borderId="8" xfId="1" applyFont="1" applyBorder="1" applyAlignment="1">
      <alignment vertical="center" textRotation="180" wrapText="1"/>
    </xf>
    <xf numFmtId="38" fontId="1" fillId="0" borderId="131" xfId="1" applyFont="1" applyBorder="1" applyAlignment="1">
      <alignment vertical="center" textRotation="180" wrapText="1"/>
    </xf>
    <xf numFmtId="38" fontId="13" fillId="0" borderId="0" xfId="1" applyFont="1" applyBorder="1" applyAlignment="1"/>
    <xf numFmtId="0" fontId="5" fillId="0" borderId="165" xfId="0" applyFont="1" applyBorder="1">
      <alignment vertical="center"/>
    </xf>
    <xf numFmtId="0" fontId="1" fillId="0" borderId="13" xfId="0" applyFont="1" applyBorder="1" applyAlignment="1" applyProtection="1">
      <alignment vertical="center" shrinkToFit="1"/>
      <protection locked="0"/>
    </xf>
    <xf numFmtId="0" fontId="1" fillId="0" borderId="1" xfId="0" applyFont="1" applyBorder="1" applyAlignment="1" applyProtection="1">
      <alignment vertical="center" wrapText="1"/>
      <protection locked="0"/>
    </xf>
    <xf numFmtId="38" fontId="4" fillId="0" borderId="54" xfId="1" applyFont="1" applyBorder="1" applyAlignment="1">
      <alignment vertical="center" wrapText="1"/>
    </xf>
    <xf numFmtId="38" fontId="4" fillId="0" borderId="165" xfId="1" applyFont="1" applyBorder="1" applyAlignment="1">
      <alignment vertical="center" wrapText="1"/>
    </xf>
    <xf numFmtId="38" fontId="4" fillId="0" borderId="158" xfId="1" applyFont="1" applyBorder="1" applyAlignment="1">
      <alignment horizontal="left" vertical="center" wrapText="1"/>
    </xf>
    <xf numFmtId="38" fontId="4" fillId="0" borderId="108" xfId="1" applyFont="1" applyBorder="1" applyAlignment="1">
      <alignment horizontal="left" vertical="center" wrapText="1"/>
    </xf>
    <xf numFmtId="38" fontId="4" fillId="0" borderId="0" xfId="1" applyFont="1" applyAlignment="1">
      <alignment horizontal="left" vertical="center" wrapText="1"/>
    </xf>
    <xf numFmtId="177" fontId="4" fillId="10" borderId="162" xfId="1" applyNumberFormat="1" applyFont="1" applyFill="1" applyBorder="1" applyAlignment="1">
      <alignment horizontal="right" vertical="center" wrapText="1"/>
    </xf>
    <xf numFmtId="177" fontId="4" fillId="10" borderId="126" xfId="1" applyNumberFormat="1" applyFont="1" applyFill="1" applyBorder="1" applyAlignment="1">
      <alignment horizontal="right" vertical="center" wrapText="1"/>
    </xf>
    <xf numFmtId="177" fontId="4" fillId="10" borderId="158" xfId="1" applyNumberFormat="1" applyFont="1" applyFill="1" applyBorder="1" applyAlignment="1">
      <alignment horizontal="right" vertical="center" wrapText="1"/>
    </xf>
    <xf numFmtId="177" fontId="4" fillId="10" borderId="108" xfId="1" applyNumberFormat="1" applyFont="1" applyFill="1" applyBorder="1" applyAlignment="1">
      <alignment horizontal="right" vertical="center" wrapText="1"/>
    </xf>
    <xf numFmtId="176" fontId="4" fillId="4" borderId="124"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2" xfId="1" applyFont="1" applyFill="1" applyBorder="1" applyAlignment="1">
      <alignment horizontal="center" vertical="center" textRotation="255" wrapText="1"/>
    </xf>
    <xf numFmtId="38" fontId="4" fillId="0" borderId="14" xfId="1" applyFont="1" applyBorder="1" applyAlignment="1">
      <alignment vertical="center" wrapText="1"/>
    </xf>
    <xf numFmtId="38" fontId="4" fillId="0" borderId="15" xfId="1" applyFont="1" applyBorder="1" applyAlignment="1">
      <alignment vertical="center" wrapText="1"/>
    </xf>
    <xf numFmtId="176" fontId="4" fillId="4" borderId="127" xfId="1" applyNumberFormat="1" applyFont="1" applyFill="1" applyBorder="1" applyAlignment="1">
      <alignment vertical="center" shrinkToFit="1"/>
    </xf>
    <xf numFmtId="176" fontId="4" fillId="4" borderId="128" xfId="1" applyNumberFormat="1" applyFont="1" applyFill="1" applyBorder="1" applyAlignment="1">
      <alignment vertical="center" shrinkToFit="1"/>
    </xf>
    <xf numFmtId="38" fontId="4" fillId="0" borderId="129" xfId="1" applyFont="1" applyBorder="1" applyAlignment="1">
      <alignment vertical="center" wrapText="1"/>
    </xf>
    <xf numFmtId="38" fontId="4" fillId="0" borderId="130" xfId="1" applyFont="1" applyBorder="1" applyAlignment="1">
      <alignment vertical="center"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7" fillId="0" borderId="30" xfId="1" applyFont="1" applyBorder="1" applyAlignment="1">
      <alignment vertical="top" wrapText="1"/>
    </xf>
    <xf numFmtId="38" fontId="7" fillId="0" borderId="31" xfId="1" applyFont="1" applyBorder="1" applyAlignment="1">
      <alignment vertical="top" wrapText="1"/>
    </xf>
    <xf numFmtId="38" fontId="7" fillId="0" borderId="33" xfId="1" applyFont="1" applyBorder="1" applyAlignment="1">
      <alignment vertical="top" wrapText="1"/>
    </xf>
    <xf numFmtId="38" fontId="7" fillId="0" borderId="0" xfId="1" applyFont="1" applyBorder="1" applyAlignment="1">
      <alignment vertical="top" wrapText="1"/>
    </xf>
    <xf numFmtId="38" fontId="7" fillId="0" borderId="121" xfId="1" applyFont="1" applyBorder="1" applyAlignment="1">
      <alignment vertical="top" wrapText="1"/>
    </xf>
    <xf numFmtId="38" fontId="7" fillId="0" borderId="122" xfId="1" applyFont="1" applyBorder="1" applyAlignment="1">
      <alignment vertical="top" wrapText="1"/>
    </xf>
    <xf numFmtId="38" fontId="0" fillId="0" borderId="14" xfId="1" applyFont="1" applyBorder="1" applyAlignment="1">
      <alignment vertical="center" wrapText="1"/>
    </xf>
    <xf numFmtId="38" fontId="0" fillId="0" borderId="15" xfId="1"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23" xfId="1" applyFont="1" applyBorder="1" applyAlignment="1">
      <alignment vertical="top" wrapText="1"/>
    </xf>
    <xf numFmtId="176" fontId="4" fillId="3" borderId="127" xfId="1" applyNumberFormat="1" applyFont="1" applyFill="1" applyBorder="1" applyAlignment="1" applyProtection="1">
      <alignment vertical="center" shrinkToFit="1"/>
      <protection locked="0"/>
    </xf>
    <xf numFmtId="176" fontId="4" fillId="3" borderId="128" xfId="1" applyNumberFormat="1" applyFont="1" applyFill="1" applyBorder="1" applyAlignment="1" applyProtection="1">
      <alignment vertical="center" shrinkToFit="1"/>
      <protection locked="0"/>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4" fillId="0" borderId="129" xfId="1" applyFont="1" applyBorder="1" applyAlignment="1">
      <alignment vertical="center" wrapText="1" shrinkToFit="1"/>
    </xf>
    <xf numFmtId="38" fontId="4" fillId="0" borderId="130" xfId="1" applyFont="1" applyBorder="1" applyAlignment="1">
      <alignment vertical="center" wrapText="1" shrinkToFit="1"/>
    </xf>
    <xf numFmtId="38" fontId="13" fillId="0" borderId="0" xfId="1" applyFont="1" applyAlignment="1">
      <alignment vertical="center" wrapText="1"/>
    </xf>
    <xf numFmtId="0" fontId="0" fillId="0" borderId="128" xfId="0" applyBorder="1" applyProtection="1">
      <alignment vertical="center"/>
      <protection locked="0"/>
    </xf>
    <xf numFmtId="38" fontId="4" fillId="0" borderId="37" xfId="1" applyFont="1" applyBorder="1" applyAlignment="1">
      <alignment horizontal="left" vertical="center" wrapText="1"/>
    </xf>
    <xf numFmtId="38" fontId="4" fillId="0" borderId="0" xfId="1" applyFont="1" applyFill="1" applyAlignment="1">
      <alignment vertical="center" shrinkToFit="1"/>
    </xf>
    <xf numFmtId="49" fontId="1" fillId="0" borderId="54" xfId="1" applyNumberFormat="1" applyFont="1" applyFill="1" applyBorder="1" applyAlignment="1">
      <alignment horizontal="center" vertical="center" shrinkToFit="1"/>
    </xf>
    <xf numFmtId="49" fontId="1" fillId="0" borderId="165" xfId="0" applyNumberFormat="1" applyFont="1" applyBorder="1" applyAlignment="1">
      <alignment horizontal="center" vertical="center" shrinkToFit="1"/>
    </xf>
    <xf numFmtId="49" fontId="1" fillId="0" borderId="10" xfId="0" applyNumberFormat="1" applyFont="1" applyBorder="1" applyAlignment="1">
      <alignment horizontal="center" vertical="center" shrinkToFit="1"/>
    </xf>
    <xf numFmtId="49" fontId="1" fillId="0" borderId="57" xfId="0" applyNumberFormat="1" applyFont="1" applyBorder="1" applyAlignment="1">
      <alignment horizontal="center" vertical="center" shrinkToFit="1"/>
    </xf>
    <xf numFmtId="49" fontId="1" fillId="0" borderId="21" xfId="0" applyNumberFormat="1" applyFont="1" applyBorder="1" applyAlignment="1">
      <alignment horizontal="center" vertical="center" shrinkToFit="1"/>
    </xf>
    <xf numFmtId="49" fontId="1" fillId="0" borderId="29" xfId="0" applyNumberFormat="1" applyFont="1" applyBorder="1" applyAlignment="1">
      <alignment horizontal="center" vertical="center" shrinkToFit="1"/>
    </xf>
    <xf numFmtId="0" fontId="1" fillId="0" borderId="125" xfId="0" applyFont="1" applyBorder="1" applyAlignment="1">
      <alignment horizontal="center"/>
    </xf>
    <xf numFmtId="0" fontId="0" fillId="0" borderId="47" xfId="0" applyBorder="1" applyAlignment="1">
      <alignment horizontal="center"/>
    </xf>
    <xf numFmtId="0" fontId="1" fillId="4" borderId="110" xfId="0" applyFont="1" applyFill="1" applyBorder="1" applyAlignment="1">
      <alignment horizontal="center" vertical="center"/>
    </xf>
    <xf numFmtId="0" fontId="0" fillId="4" borderId="86" xfId="0" applyFill="1" applyBorder="1" applyAlignment="1">
      <alignment horizontal="center" vertical="center"/>
    </xf>
    <xf numFmtId="38" fontId="1" fillId="0" borderId="0" xfId="1" applyFont="1" applyAlignment="1">
      <alignment horizontal="center" vertical="center" textRotation="180"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2" xfId="1" applyFont="1" applyFill="1" applyBorder="1" applyAlignment="1">
      <alignment horizontal="center" vertical="center" textRotation="255"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 fillId="0" borderId="167" xfId="1" applyFont="1" applyBorder="1" applyAlignment="1">
      <alignment horizontal="center" vertical="center" textRotation="180" wrapText="1"/>
    </xf>
    <xf numFmtId="38" fontId="4" fillId="0" borderId="23" xfId="1" applyFont="1" applyBorder="1" applyAlignment="1">
      <alignment vertical="center" wrapText="1"/>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176" fontId="0" fillId="3" borderId="128" xfId="1" applyNumberFormat="1" applyFont="1" applyFill="1" applyBorder="1" applyAlignment="1" applyProtection="1">
      <alignment vertical="center" shrinkToFit="1"/>
      <protection locked="0"/>
    </xf>
    <xf numFmtId="38" fontId="7" fillId="0" borderId="129" xfId="1" applyFont="1" applyBorder="1" applyAlignment="1">
      <alignment vertical="center" wrapText="1" shrinkToFit="1"/>
    </xf>
    <xf numFmtId="38" fontId="7" fillId="0" borderId="130" xfId="1" applyFont="1" applyBorder="1" applyAlignment="1">
      <alignment vertical="center" wrapText="1" shrinkToFi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40" xfId="1" applyFont="1" applyBorder="1" applyAlignment="1">
      <alignment vertical="center" wrapText="1"/>
    </xf>
    <xf numFmtId="38" fontId="4" fillId="0" borderId="141" xfId="1" applyFont="1" applyBorder="1" applyAlignment="1">
      <alignment vertical="center" wrapText="1"/>
    </xf>
    <xf numFmtId="38" fontId="10" fillId="0" borderId="0" xfId="1" applyFont="1" applyBorder="1" applyAlignment="1">
      <alignment vertical="top"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0" borderId="125" xfId="1" applyFont="1" applyBorder="1" applyAlignment="1">
      <alignment horizontal="center" vertical="center" wrapText="1"/>
    </xf>
    <xf numFmtId="38" fontId="4" fillId="0" borderId="47" xfId="1" applyFont="1" applyBorder="1" applyAlignment="1">
      <alignment horizontal="center" vertical="center" wrapText="1"/>
    </xf>
    <xf numFmtId="38" fontId="4" fillId="0" borderId="124" xfId="1" applyFont="1" applyBorder="1" applyAlignment="1">
      <alignment vertical="center" wrapText="1"/>
    </xf>
    <xf numFmtId="38" fontId="4" fillId="0" borderId="39" xfId="1" applyFont="1" applyBorder="1" applyAlignment="1">
      <alignment vertical="center" wrapText="1"/>
    </xf>
    <xf numFmtId="177" fontId="4" fillId="3" borderId="14" xfId="1" applyNumberFormat="1" applyFont="1" applyFill="1" applyBorder="1" applyAlignment="1" applyProtection="1">
      <alignment vertical="center" shrinkToFit="1"/>
      <protection locked="0"/>
    </xf>
    <xf numFmtId="38" fontId="4" fillId="0" borderId="142" xfId="1" applyFont="1" applyBorder="1" applyAlignment="1">
      <alignment horizontal="center" vertical="center"/>
    </xf>
    <xf numFmtId="38" fontId="4" fillId="0" borderId="87" xfId="1" applyFont="1" applyBorder="1" applyAlignment="1">
      <alignment horizontal="center" vertical="center"/>
    </xf>
    <xf numFmtId="38" fontId="4" fillId="0" borderId="143" xfId="1" applyFont="1" applyBorder="1" applyAlignment="1">
      <alignment horizontal="center" vertical="center"/>
    </xf>
    <xf numFmtId="38" fontId="4" fillId="0" borderId="126" xfId="1" applyFont="1" applyBorder="1" applyAlignment="1">
      <alignment horizontal="center"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177" fontId="4" fillId="3" borderId="110" xfId="1" applyNumberFormat="1" applyFont="1" applyFill="1" applyBorder="1" applyAlignment="1" applyProtection="1">
      <alignment vertical="center" shrinkToFit="1"/>
      <protection locked="0"/>
    </xf>
    <xf numFmtId="177" fontId="4" fillId="3" borderId="108" xfId="1" applyNumberFormat="1" applyFont="1" applyFill="1" applyBorder="1" applyAlignment="1" applyProtection="1">
      <alignment vertical="center" shrinkToFit="1"/>
      <protection locked="0"/>
    </xf>
    <xf numFmtId="176" fontId="4" fillId="4" borderId="110" xfId="1" applyNumberFormat="1" applyFont="1" applyFill="1" applyBorder="1" applyAlignment="1">
      <alignment vertical="center" shrinkToFit="1"/>
    </xf>
    <xf numFmtId="176" fontId="4" fillId="4" borderId="108" xfId="1" applyNumberFormat="1" applyFont="1" applyFill="1" applyBorder="1" applyAlignment="1">
      <alignment vertical="center" shrinkToFit="1"/>
    </xf>
    <xf numFmtId="38" fontId="5" fillId="0" borderId="0" xfId="1" applyFont="1" applyFill="1" applyAlignment="1">
      <alignment vertical="top"/>
    </xf>
    <xf numFmtId="178" fontId="4" fillId="4" borderId="0" xfId="1" applyNumberFormat="1" applyFont="1" applyFill="1" applyAlignment="1">
      <alignment vertical="center" shrinkToFit="1"/>
    </xf>
    <xf numFmtId="38" fontId="4" fillId="0" borderId="0" xfId="1" applyFont="1" applyAlignment="1">
      <alignment vertical="top" wrapText="1"/>
    </xf>
    <xf numFmtId="38" fontId="4" fillId="0" borderId="21" xfId="1" applyFont="1" applyBorder="1" applyAlignment="1">
      <alignment vertical="top" wrapText="1"/>
    </xf>
    <xf numFmtId="177" fontId="4" fillId="3" borderId="23" xfId="1" applyNumberFormat="1" applyFont="1" applyFill="1" applyBorder="1" applyAlignment="1" applyProtection="1">
      <alignment vertical="center" shrinkToFit="1"/>
      <protection locked="0"/>
    </xf>
    <xf numFmtId="38" fontId="8" fillId="0" borderId="110" xfId="1" applyFont="1" applyBorder="1" applyAlignment="1">
      <alignment vertical="center" wrapText="1"/>
    </xf>
    <xf numFmtId="38" fontId="8" fillId="0" borderId="86" xfId="1" applyFont="1" applyBorder="1" applyAlignment="1">
      <alignment vertical="center" wrapText="1"/>
    </xf>
    <xf numFmtId="38" fontId="7" fillId="0" borderId="124" xfId="1" applyFont="1" applyBorder="1" applyAlignment="1">
      <alignment vertical="center" wrapText="1"/>
    </xf>
    <xf numFmtId="38" fontId="7" fillId="0" borderId="39" xfId="1" applyFont="1" applyBorder="1" applyAlignment="1">
      <alignment vertical="center" wrapText="1"/>
    </xf>
    <xf numFmtId="176" fontId="0" fillId="3" borderId="14" xfId="1" applyNumberFormat="1" applyFont="1" applyFill="1" applyBorder="1" applyAlignment="1" applyProtection="1">
      <alignment vertical="center" shrinkToFit="1"/>
      <protection locked="0"/>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33" xfId="1" applyFont="1" applyBorder="1" applyAlignment="1">
      <alignment vertical="center" wrapText="1"/>
    </xf>
    <xf numFmtId="38" fontId="4" fillId="0" borderId="135" xfId="1" applyFont="1" applyBorder="1" applyAlignment="1">
      <alignment vertical="center" wrapText="1"/>
    </xf>
    <xf numFmtId="38" fontId="4" fillId="0" borderId="13" xfId="1" applyFont="1" applyBorder="1" applyAlignment="1">
      <alignment vertical="center" wrapText="1"/>
    </xf>
    <xf numFmtId="38" fontId="4" fillId="0" borderId="136" xfId="1" applyFont="1" applyBorder="1" applyAlignment="1">
      <alignment vertical="center" wrapText="1"/>
    </xf>
    <xf numFmtId="38" fontId="4" fillId="0" borderId="131" xfId="1" applyFont="1" applyBorder="1" applyAlignment="1">
      <alignment horizontal="center" vertical="center" wrapText="1"/>
    </xf>
    <xf numFmtId="38" fontId="4" fillId="0" borderId="132" xfId="1" applyFont="1" applyBorder="1" applyAlignment="1">
      <alignment horizontal="center" vertical="center" wrapText="1"/>
    </xf>
    <xf numFmtId="176" fontId="4" fillId="3" borderId="134" xfId="1" applyNumberFormat="1" applyFont="1" applyFill="1" applyBorder="1" applyAlignment="1" applyProtection="1">
      <alignment vertical="center" shrinkToFit="1"/>
      <protection locked="0"/>
    </xf>
    <xf numFmtId="176" fontId="4" fillId="3" borderId="53" xfId="1" applyNumberFormat="1" applyFont="1" applyFill="1" applyBorder="1" applyAlignment="1" applyProtection="1">
      <alignment vertical="center" shrinkToFit="1"/>
      <protection locked="0"/>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23" xfId="0" applyFont="1" applyBorder="1" applyAlignment="1" applyProtection="1">
      <alignment horizontal="center" vertical="center" wrapText="1"/>
      <protection locked="0"/>
    </xf>
    <xf numFmtId="0" fontId="40"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0" fillId="0" borderId="14" xfId="0" applyFont="1" applyBorder="1">
      <alignment vertical="center"/>
    </xf>
    <xf numFmtId="181" fontId="4" fillId="7" borderId="156" xfId="4" applyNumberFormat="1" applyFont="1" applyFill="1" applyBorder="1" applyAlignment="1" applyProtection="1">
      <alignment horizontal="center" vertical="center" wrapText="1"/>
      <protection locked="0"/>
    </xf>
    <xf numFmtId="0" fontId="1" fillId="7" borderId="14" xfId="0" applyFont="1" applyFill="1" applyBorder="1" applyAlignment="1">
      <alignment horizontal="center" vertical="center" wrapTex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0" fontId="40" fillId="0" borderId="155" xfId="0" applyFont="1" applyBorder="1">
      <alignment vertical="center"/>
    </xf>
    <xf numFmtId="0" fontId="20" fillId="0" borderId="60" xfId="4" applyFont="1" applyBorder="1" applyAlignment="1">
      <alignment horizontal="center" vertical="top" wrapText="1"/>
    </xf>
    <xf numFmtId="0" fontId="20" fillId="0" borderId="0" xfId="4" applyFont="1" applyAlignment="1">
      <alignment horizontal="center" vertical="top" wrapText="1"/>
    </xf>
    <xf numFmtId="177" fontId="4" fillId="4" borderId="23" xfId="1" applyNumberFormat="1" applyFont="1" applyFill="1" applyBorder="1" applyAlignment="1">
      <alignment horizontal="right" vertical="center"/>
    </xf>
    <xf numFmtId="177" fontId="4" fillId="4" borderId="14" xfId="1" applyNumberFormat="1" applyFont="1" applyFill="1" applyBorder="1" applyAlignment="1">
      <alignment horizontal="right" vertical="center"/>
    </xf>
    <xf numFmtId="177" fontId="4" fillId="0" borderId="23" xfId="1" applyNumberFormat="1" applyFont="1" applyFill="1" applyBorder="1" applyAlignment="1">
      <alignment vertical="center" wrapText="1"/>
    </xf>
    <xf numFmtId="177" fontId="4" fillId="0" borderId="14" xfId="1" applyNumberFormat="1" applyFont="1" applyFill="1" applyBorder="1" applyAlignment="1">
      <alignment vertical="center" wrapText="1"/>
    </xf>
    <xf numFmtId="177" fontId="4" fillId="0" borderId="15" xfId="1" applyNumberFormat="1" applyFont="1" applyFill="1" applyBorder="1" applyAlignment="1">
      <alignment vertical="center" wrapText="1"/>
    </xf>
    <xf numFmtId="0" fontId="4" fillId="7" borderId="14" xfId="4" applyFont="1" applyFill="1" applyBorder="1" applyAlignment="1" applyProtection="1">
      <alignment horizontal="left" vertical="center" wrapText="1"/>
      <protection locked="0"/>
    </xf>
    <xf numFmtId="0" fontId="4" fillId="7" borderId="14" xfId="0" applyFont="1" applyFill="1" applyBorder="1" applyAlignment="1" applyProtection="1">
      <alignment horizontal="left" vertical="center" wrapText="1"/>
      <protection locked="0"/>
    </xf>
    <xf numFmtId="0" fontId="4" fillId="7" borderId="15" xfId="0" applyFont="1" applyFill="1" applyBorder="1" applyAlignment="1" applyProtection="1">
      <alignment horizontal="left" vertical="center" wrapText="1"/>
      <protection locked="0"/>
    </xf>
    <xf numFmtId="0" fontId="4" fillId="7" borderId="80" xfId="0" applyFont="1" applyFill="1" applyBorder="1" applyAlignment="1" applyProtection="1">
      <alignment horizontal="left" vertical="center" wrapText="1"/>
      <protection locked="0"/>
    </xf>
    <xf numFmtId="0" fontId="1" fillId="7" borderId="13" xfId="0" applyFont="1" applyFill="1" applyBorder="1" applyAlignment="1">
      <alignment horizontal="left" vertical="center"/>
    </xf>
    <xf numFmtId="0" fontId="1" fillId="7" borderId="18" xfId="0" applyFont="1" applyFill="1" applyBorder="1" applyAlignment="1">
      <alignment horizontal="left" vertical="center"/>
    </xf>
    <xf numFmtId="0" fontId="4" fillId="7" borderId="23" xfId="0" applyFont="1" applyFill="1" applyBorder="1" applyAlignment="1" applyProtection="1">
      <alignment horizontal="left" vertical="center" wrapText="1"/>
      <protection locked="0"/>
    </xf>
    <xf numFmtId="0" fontId="40" fillId="7" borderId="14" xfId="0" applyFont="1" applyFill="1" applyBorder="1" applyAlignment="1">
      <alignment horizontal="left" vertical="center"/>
    </xf>
    <xf numFmtId="0" fontId="40" fillId="7" borderId="15" xfId="0" applyFont="1" applyFill="1" applyBorder="1" applyAlignment="1">
      <alignment horizontal="left" vertical="center"/>
    </xf>
    <xf numFmtId="0" fontId="4" fillId="0" borderId="0" xfId="0" applyFont="1" applyAlignment="1">
      <alignment vertical="top" wrapText="1"/>
    </xf>
    <xf numFmtId="0" fontId="4" fillId="0" borderId="17" xfId="0" applyFont="1" applyBorder="1" applyAlignment="1">
      <alignment vertical="top"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5" xfId="4" applyFont="1" applyBorder="1" applyAlignment="1">
      <alignment vertical="center" wrapText="1"/>
    </xf>
    <xf numFmtId="0" fontId="4" fillId="0" borderId="0" xfId="4" applyFont="1" applyAlignment="1">
      <alignment horizontal="center"/>
    </xf>
    <xf numFmtId="0" fontId="1" fillId="0" borderId="0" xfId="0" applyFont="1" applyAlignment="1">
      <alignment horizontal="center"/>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4" fillId="0" borderId="23" xfId="0" applyFont="1" applyBorder="1" applyAlignment="1">
      <alignment vertical="center" wrapText="1"/>
    </xf>
    <xf numFmtId="0" fontId="4" fillId="0" borderId="14" xfId="0" applyFont="1" applyBorder="1" applyAlignment="1">
      <alignment vertical="center" wrapText="1"/>
    </xf>
    <xf numFmtId="0" fontId="4" fillId="0" borderId="15" xfId="0" applyFont="1" applyBorder="1" applyAlignment="1">
      <alignment vertical="center" wrapText="1"/>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23" xfId="4" applyFont="1" applyBorder="1" applyAlignment="1">
      <alignment horizontal="center" vertical="center"/>
    </xf>
    <xf numFmtId="0" fontId="4" fillId="0" borderId="15" xfId="4" applyFont="1" applyBorder="1" applyAlignment="1">
      <alignment horizontal="center" vertical="center"/>
    </xf>
    <xf numFmtId="0" fontId="4" fillId="0" borderId="14" xfId="4" applyFont="1" applyBorder="1" applyAlignment="1">
      <alignment horizontal="center" vertical="center"/>
    </xf>
    <xf numFmtId="0" fontId="1" fillId="0" borderId="79" xfId="4" applyFont="1" applyBorder="1" applyAlignment="1">
      <alignment horizontal="center" vertical="center"/>
    </xf>
    <xf numFmtId="0" fontId="4" fillId="0" borderId="13" xfId="0" applyFont="1" applyBorder="1" applyAlignment="1">
      <alignment horizontal="center" vertical="center" shrinkToFit="1"/>
    </xf>
    <xf numFmtId="0" fontId="1" fillId="0" borderId="13" xfId="0" applyFont="1" applyBorder="1" applyAlignment="1">
      <alignment horizontal="center" vertical="center" shrinkToFit="1"/>
    </xf>
    <xf numFmtId="0" fontId="4" fillId="0" borderId="77"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0"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5" fillId="0" borderId="33" xfId="4" applyFont="1" applyBorder="1" applyAlignment="1">
      <alignment horizontal="center" vertical="center" wrapText="1"/>
    </xf>
    <xf numFmtId="0" fontId="1" fillId="0" borderId="0" xfId="0" applyFont="1" applyAlignment="1">
      <alignment horizontal="center" vertical="center" wrapText="1"/>
    </xf>
    <xf numFmtId="0" fontId="1" fillId="0" borderId="34" xfId="0" applyFont="1" applyBorder="1" applyAlignment="1">
      <alignment horizontal="center" vertical="center" wrapText="1"/>
    </xf>
    <xf numFmtId="0" fontId="1" fillId="0" borderId="33" xfId="0" applyFont="1" applyBorder="1" applyAlignment="1">
      <alignment vertical="center" wrapText="1"/>
    </xf>
    <xf numFmtId="0" fontId="1" fillId="0" borderId="0" xfId="0" applyFont="1" applyAlignment="1">
      <alignment vertical="center" wrapText="1"/>
    </xf>
    <xf numFmtId="0" fontId="1" fillId="0" borderId="34" xfId="0" applyFont="1" applyBorder="1" applyAlignment="1">
      <alignment vertical="center" wrapText="1"/>
    </xf>
    <xf numFmtId="0" fontId="0"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179" fontId="4" fillId="5" borderId="80" xfId="0" applyNumberFormat="1" applyFont="1" applyFill="1" applyBorder="1" applyAlignment="1" applyProtection="1">
      <alignment horizontal="center" vertical="center" wrapText="1"/>
      <protection locked="0"/>
    </xf>
    <xf numFmtId="179" fontId="4" fillId="5" borderId="13" xfId="0" applyNumberFormat="1" applyFont="1" applyFill="1" applyBorder="1" applyAlignment="1" applyProtection="1">
      <alignment horizontal="center" vertical="center" wrapText="1"/>
      <protection locked="0"/>
    </xf>
    <xf numFmtId="179" fontId="4" fillId="5" borderId="18" xfId="0" applyNumberFormat="1" applyFont="1" applyFill="1" applyBorder="1" applyAlignment="1" applyProtection="1">
      <alignment horizontal="center" vertical="center" wrapText="1"/>
      <protection locked="0"/>
    </xf>
    <xf numFmtId="0" fontId="4" fillId="5" borderId="77"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0"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77"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0"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8" borderId="1" xfId="0" applyFont="1" applyFill="1" applyBorder="1" applyAlignment="1" applyProtection="1">
      <alignment horizontal="center" vertical="center" shrinkToFit="1"/>
      <protection locked="0"/>
    </xf>
    <xf numFmtId="0" fontId="4" fillId="8" borderId="16" xfId="0" applyFont="1" applyFill="1" applyBorder="1" applyAlignment="1" applyProtection="1">
      <alignment horizontal="center" vertical="center" shrinkToFit="1"/>
      <protection locked="0"/>
    </xf>
    <xf numFmtId="0" fontId="11" fillId="0" borderId="23" xfId="4" applyFont="1" applyBorder="1" applyAlignment="1">
      <alignment horizontal="center"/>
    </xf>
    <xf numFmtId="0" fontId="11" fillId="0" borderId="15" xfId="4" applyFont="1" applyBorder="1" applyAlignment="1">
      <alignment horizontal="center"/>
    </xf>
    <xf numFmtId="0" fontId="38" fillId="0" borderId="0" xfId="2" applyFont="1" applyAlignment="1">
      <alignment horizontal="left" vertical="center" wrapText="1" indent="2"/>
    </xf>
    <xf numFmtId="0" fontId="36" fillId="0" borderId="0" xfId="0" applyFont="1" applyAlignment="1">
      <alignment horizontal="left" vertical="center" wrapText="1" indent="2"/>
    </xf>
    <xf numFmtId="0" fontId="7" fillId="2" borderId="23" xfId="4" applyFont="1" applyFill="1" applyBorder="1" applyAlignment="1">
      <alignment horizontal="center"/>
    </xf>
    <xf numFmtId="0" fontId="7" fillId="2" borderId="15" xfId="4" applyFont="1" applyFill="1" applyBorder="1" applyAlignment="1">
      <alignment horizontal="center"/>
    </xf>
    <xf numFmtId="49" fontId="23" fillId="0" borderId="25" xfId="4" applyNumberFormat="1" applyFont="1" applyBorder="1" applyAlignment="1">
      <alignment horizontal="center" vertical="center"/>
    </xf>
    <xf numFmtId="49" fontId="1" fillId="0" borderId="52" xfId="0" applyNumberFormat="1" applyFont="1" applyBorder="1" applyAlignment="1">
      <alignment horizontal="center" vertical="center"/>
    </xf>
    <xf numFmtId="0" fontId="4" fillId="0" borderId="77" xfId="4" applyFont="1" applyBorder="1" applyAlignment="1">
      <alignment horizontal="center" vertical="center"/>
    </xf>
    <xf numFmtId="0" fontId="40" fillId="0" borderId="1" xfId="0" applyFont="1" applyBorder="1" applyAlignment="1">
      <alignment horizontal="center" vertical="center"/>
    </xf>
    <xf numFmtId="0" fontId="40" fillId="0" borderId="16" xfId="0" applyFont="1" applyBorder="1" applyAlignment="1">
      <alignment horizontal="center" vertical="center"/>
    </xf>
    <xf numFmtId="0" fontId="4" fillId="0" borderId="1" xfId="0" applyFont="1" applyBorder="1">
      <alignment vertical="center"/>
    </xf>
    <xf numFmtId="0" fontId="4" fillId="0" borderId="16" xfId="0" applyFont="1" applyBorder="1">
      <alignment vertical="center"/>
    </xf>
    <xf numFmtId="0" fontId="4" fillId="0" borderId="80" xfId="0" applyFont="1" applyBorder="1">
      <alignment vertical="center"/>
    </xf>
    <xf numFmtId="0" fontId="4" fillId="0" borderId="13" xfId="0" applyFont="1" applyBorder="1">
      <alignment vertical="center"/>
    </xf>
    <xf numFmtId="0" fontId="4" fillId="0" borderId="18" xfId="0" applyFont="1" applyBorder="1">
      <alignment vertical="center"/>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58" fontId="5" fillId="5" borderId="0" xfId="4" quotePrefix="1" applyNumberFormat="1" applyFont="1" applyFill="1" applyAlignment="1" applyProtection="1">
      <alignment horizontal="right" indent="1"/>
      <protection locked="0"/>
    </xf>
    <xf numFmtId="58" fontId="1" fillId="5" borderId="0" xfId="4" applyNumberFormat="1" applyFont="1" applyFill="1" applyAlignment="1" applyProtection="1">
      <alignment horizontal="right" indent="1"/>
      <protection locked="0"/>
    </xf>
    <xf numFmtId="58" fontId="1" fillId="5" borderId="34" xfId="0" applyNumberFormat="1" applyFont="1" applyFill="1" applyBorder="1" applyAlignment="1" applyProtection="1">
      <alignment horizontal="right" indent="1"/>
      <protection locked="0"/>
    </xf>
    <xf numFmtId="0" fontId="4" fillId="5" borderId="0" xfId="4" applyFont="1" applyFill="1" applyAlignment="1" applyProtection="1">
      <alignment horizontal="left" vertical="center" wrapText="1"/>
      <protection locked="0"/>
    </xf>
    <xf numFmtId="0" fontId="1" fillId="5" borderId="0" xfId="0" applyFont="1" applyFill="1" applyAlignment="1" applyProtection="1">
      <alignment horizontal="left" vertical="center" wrapText="1"/>
      <protection locked="0"/>
    </xf>
    <xf numFmtId="0" fontId="1" fillId="5" borderId="34" xfId="0" applyFont="1" applyFill="1" applyBorder="1" applyAlignment="1" applyProtection="1">
      <alignment horizontal="left" vertical="center" wrapText="1"/>
      <protection locked="0"/>
    </xf>
    <xf numFmtId="0" fontId="4" fillId="7" borderId="0" xfId="4" applyFont="1" applyFill="1" applyAlignment="1" applyProtection="1">
      <alignment horizontal="left"/>
      <protection locked="0"/>
    </xf>
    <xf numFmtId="0" fontId="4" fillId="7" borderId="34" xfId="4" applyFont="1" applyFill="1" applyBorder="1" applyAlignment="1" applyProtection="1">
      <alignment horizontal="left"/>
      <protection locked="0"/>
    </xf>
    <xf numFmtId="0" fontId="0" fillId="0" borderId="0" xfId="0" applyAlignment="1">
      <alignment vertical="center" shrinkToFit="1"/>
    </xf>
    <xf numFmtId="49" fontId="0" fillId="0" borderId="54" xfId="1" applyNumberFormat="1" applyFont="1" applyFill="1" applyBorder="1" applyAlignment="1">
      <alignment horizontal="center" vertical="center" shrinkToFit="1"/>
    </xf>
    <xf numFmtId="38" fontId="4" fillId="0" borderId="0" xfId="1" applyFont="1" applyFill="1" applyAlignment="1">
      <alignment horizontal="right" vertical="center"/>
    </xf>
    <xf numFmtId="0" fontId="0" fillId="0" borderId="0" xfId="0" applyAlignment="1">
      <alignment horizontal="right" vertical="center"/>
    </xf>
    <xf numFmtId="38" fontId="0" fillId="0" borderId="0" xfId="1" applyFont="1" applyBorder="1" applyAlignment="1">
      <alignment horizontal="center" vertical="center" textRotation="180" wrapText="1"/>
    </xf>
    <xf numFmtId="38" fontId="1" fillId="0" borderId="0" xfId="1" applyFont="1" applyBorder="1" applyAlignment="1">
      <alignment horizontal="center" vertical="center" textRotation="180" wrapText="1"/>
    </xf>
    <xf numFmtId="38" fontId="21" fillId="0" borderId="30" xfId="1" applyFont="1" applyFill="1" applyBorder="1" applyAlignment="1">
      <alignment vertical="center" wrapText="1"/>
    </xf>
    <xf numFmtId="38" fontId="21" fillId="0" borderId="31" xfId="1" applyFont="1" applyFill="1" applyBorder="1" applyAlignment="1">
      <alignment vertical="center" wrapText="1"/>
    </xf>
    <xf numFmtId="38" fontId="21" fillId="0" borderId="31" xfId="1" applyFont="1" applyFill="1" applyBorder="1" applyAlignment="1" applyProtection="1">
      <alignment vertical="center" wrapText="1"/>
    </xf>
    <xf numFmtId="38" fontId="21" fillId="0" borderId="32" xfId="1" applyFont="1" applyFill="1" applyBorder="1" applyAlignment="1">
      <alignment vertical="center" wrapText="1"/>
    </xf>
    <xf numFmtId="38" fontId="21" fillId="0" borderId="121" xfId="1" applyFont="1" applyFill="1" applyBorder="1" applyAlignment="1">
      <alignment vertical="center" wrapText="1"/>
    </xf>
    <xf numFmtId="38" fontId="21" fillId="0" borderId="122" xfId="1" applyFont="1" applyFill="1" applyBorder="1" applyAlignment="1">
      <alignment vertical="center" wrapText="1"/>
    </xf>
    <xf numFmtId="38" fontId="21" fillId="0" borderId="123" xfId="1" applyFont="1" applyFill="1" applyBorder="1" applyAlignment="1">
      <alignment vertical="center" wrapText="1"/>
    </xf>
    <xf numFmtId="38" fontId="27" fillId="0" borderId="30" xfId="1" applyFont="1" applyFill="1" applyBorder="1" applyAlignment="1">
      <alignment vertical="center" wrapText="1"/>
    </xf>
    <xf numFmtId="38" fontId="27" fillId="0" borderId="31" xfId="1" applyFont="1" applyFill="1" applyBorder="1" applyAlignment="1">
      <alignment vertical="center" wrapText="1"/>
    </xf>
    <xf numFmtId="38" fontId="27" fillId="0" borderId="31" xfId="1" applyFont="1" applyFill="1" applyBorder="1" applyAlignment="1" applyProtection="1">
      <alignment vertical="center" wrapText="1"/>
    </xf>
    <xf numFmtId="38" fontId="27" fillId="0" borderId="32" xfId="1" applyFont="1" applyFill="1" applyBorder="1" applyAlignment="1">
      <alignment vertical="center" wrapText="1"/>
    </xf>
    <xf numFmtId="38" fontId="27" fillId="0" borderId="121" xfId="1" applyFont="1" applyFill="1" applyBorder="1" applyAlignment="1">
      <alignment vertical="center" wrapText="1"/>
    </xf>
    <xf numFmtId="38" fontId="27" fillId="0" borderId="122" xfId="1" applyFont="1" applyFill="1" applyBorder="1" applyAlignment="1">
      <alignment vertical="center" wrapText="1"/>
    </xf>
    <xf numFmtId="38" fontId="27" fillId="0" borderId="123" xfId="1" applyFont="1" applyFill="1" applyBorder="1" applyAlignment="1">
      <alignment vertical="center" wrapText="1"/>
    </xf>
    <xf numFmtId="0" fontId="5" fillId="0" borderId="14" xfId="0" applyFont="1" applyBorder="1" applyAlignment="1">
      <alignment vertical="center" shrinkToFit="1"/>
    </xf>
    <xf numFmtId="0" fontId="5" fillId="0" borderId="15" xfId="0" applyFont="1" applyBorder="1" applyAlignment="1">
      <alignment vertical="center" shrinkToFit="1"/>
    </xf>
    <xf numFmtId="0" fontId="4" fillId="0" borderId="21" xfId="0" applyFont="1" applyBorder="1" applyAlignment="1">
      <alignment vertical="center" wrapText="1" shrinkToFit="1"/>
    </xf>
    <xf numFmtId="0" fontId="4" fillId="0" borderId="113" xfId="0" applyFont="1" applyBorder="1" applyAlignment="1">
      <alignment vertical="center" wrapText="1" shrinkToFit="1"/>
    </xf>
    <xf numFmtId="0" fontId="5" fillId="0" borderId="55" xfId="0" applyFont="1" applyBorder="1" applyAlignment="1">
      <alignment horizontal="center" vertical="center" textRotation="255"/>
    </xf>
    <xf numFmtId="0" fontId="5" fillId="0" borderId="75" xfId="0" applyFont="1" applyBorder="1" applyAlignment="1">
      <alignment horizontal="center" vertical="center" textRotation="255"/>
    </xf>
    <xf numFmtId="0" fontId="4" fillId="0" borderId="89"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103" xfId="0" applyFont="1" applyBorder="1" applyAlignment="1">
      <alignment horizontal="center" vertical="center" textRotation="255" wrapText="1" shrinkToFit="1"/>
    </xf>
    <xf numFmtId="0" fontId="5" fillId="0" borderId="126" xfId="0" applyFont="1" applyBorder="1" applyAlignment="1">
      <alignment vertical="center" shrinkToFit="1"/>
    </xf>
    <xf numFmtId="0" fontId="5" fillId="0" borderId="153"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97" xfId="0" applyFont="1" applyBorder="1" applyAlignment="1">
      <alignment horizontal="left" vertical="center" wrapText="1" shrinkToFit="1"/>
    </xf>
    <xf numFmtId="0" fontId="5" fillId="0" borderId="148" xfId="0" applyFont="1" applyBorder="1" applyAlignment="1">
      <alignment horizontal="left" vertical="center" wrapText="1" shrinkToFit="1"/>
    </xf>
    <xf numFmtId="0" fontId="5" fillId="0" borderId="97" xfId="0" applyFont="1" applyBorder="1" applyAlignment="1">
      <alignment vertical="center" wrapText="1" shrinkToFit="1"/>
    </xf>
    <xf numFmtId="0" fontId="5" fillId="0" borderId="148" xfId="0" applyFont="1" applyBorder="1" applyAlignment="1">
      <alignment vertical="center" wrapText="1" shrinkToFit="1"/>
    </xf>
    <xf numFmtId="0" fontId="5" fillId="0" borderId="98" xfId="0" applyFont="1" applyBorder="1" applyAlignment="1">
      <alignment vertical="center" wrapText="1" shrinkToFit="1"/>
    </xf>
    <xf numFmtId="0" fontId="5" fillId="0" borderId="157"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29" xfId="0" applyFont="1" applyBorder="1" applyAlignment="1">
      <alignment vertical="center" shrinkToFit="1"/>
    </xf>
    <xf numFmtId="0" fontId="5" fillId="0" borderId="144" xfId="0" applyFont="1" applyBorder="1" applyAlignment="1">
      <alignment vertical="center" shrinkToFit="1"/>
    </xf>
    <xf numFmtId="0" fontId="5" fillId="0" borderId="108" xfId="0" applyFont="1" applyBorder="1" applyAlignment="1">
      <alignment vertical="center" shrinkToFit="1"/>
    </xf>
    <xf numFmtId="0" fontId="5" fillId="0" borderId="109" xfId="0" applyFont="1" applyBorder="1" applyAlignment="1">
      <alignment vertical="center" shrinkToFit="1"/>
    </xf>
    <xf numFmtId="0" fontId="5" fillId="0" borderId="71" xfId="0" applyFont="1" applyBorder="1" applyAlignment="1">
      <alignment vertical="center" shrinkToFit="1"/>
    </xf>
    <xf numFmtId="0" fontId="5" fillId="0" borderId="150" xfId="0" applyFont="1" applyBorder="1" applyAlignment="1">
      <alignment vertical="center" shrinkToFit="1"/>
    </xf>
    <xf numFmtId="0" fontId="5" fillId="0" borderId="151" xfId="0" applyFont="1" applyBorder="1" applyAlignment="1">
      <alignment vertical="center" shrinkToFit="1"/>
    </xf>
    <xf numFmtId="0" fontId="5" fillId="0" borderId="152" xfId="0" applyFont="1" applyBorder="1" applyAlignment="1">
      <alignment vertical="center" shrinkToFit="1"/>
    </xf>
    <xf numFmtId="0" fontId="5" fillId="0" borderId="147" xfId="0" applyFont="1" applyBorder="1" applyAlignment="1">
      <alignment vertical="center" shrinkToFit="1"/>
    </xf>
    <xf numFmtId="0" fontId="5" fillId="0" borderId="78" xfId="0" applyFont="1" applyBorder="1" applyAlignment="1">
      <alignment vertical="center" shrinkToFit="1"/>
    </xf>
    <xf numFmtId="0" fontId="5" fillId="0" borderId="145" xfId="0" applyFont="1" applyBorder="1" applyAlignment="1">
      <alignment horizontal="left" vertical="center" shrinkToFit="1"/>
    </xf>
    <xf numFmtId="0" fontId="5" fillId="0" borderId="146" xfId="0" applyFont="1" applyBorder="1" applyAlignment="1">
      <alignment horizontal="left" vertical="center" shrinkToFit="1"/>
    </xf>
    <xf numFmtId="0" fontId="5" fillId="0" borderId="147" xfId="0" applyFont="1" applyBorder="1" applyAlignment="1">
      <alignment vertical="center" wrapText="1" shrinkToFit="1"/>
    </xf>
    <xf numFmtId="0" fontId="5" fillId="0" borderId="78" xfId="0" applyFont="1" applyBorder="1" applyAlignment="1">
      <alignment vertical="center" wrapText="1" shrinkToFit="1"/>
    </xf>
    <xf numFmtId="0" fontId="5" fillId="0" borderId="70" xfId="0" applyFont="1" applyBorder="1" applyAlignment="1">
      <alignment vertical="center" wrapText="1" shrinkToFit="1"/>
    </xf>
    <xf numFmtId="0" fontId="5" fillId="0" borderId="149" xfId="0" applyFont="1" applyBorder="1" applyAlignment="1">
      <alignment vertical="center" shrinkToFit="1"/>
    </xf>
    <xf numFmtId="0" fontId="5" fillId="0" borderId="70" xfId="0" applyFont="1" applyBorder="1" applyAlignment="1">
      <alignment vertical="center" shrinkToFit="1"/>
    </xf>
    <xf numFmtId="0" fontId="5" fillId="0" borderId="148" xfId="0" applyFont="1" applyBorder="1" applyAlignment="1">
      <alignment vertical="center"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9" xfId="0" applyFont="1" applyBorder="1" applyAlignment="1">
      <alignment vertical="center" wrapText="1" shrinkToFit="1"/>
    </xf>
    <xf numFmtId="0" fontId="5" fillId="0" borderId="144" xfId="0" applyFont="1" applyBorder="1" applyAlignment="1">
      <alignment vertical="center" wrapText="1" shrinkToFit="1"/>
    </xf>
    <xf numFmtId="49" fontId="23" fillId="0" borderId="25" xfId="0" applyNumberFormat="1" applyFont="1" applyBorder="1" applyAlignment="1">
      <alignment horizontal="center" vertical="center"/>
    </xf>
    <xf numFmtId="49" fontId="0" fillId="0" borderId="52" xfId="0" applyNumberFormat="1" applyBorder="1" applyAlignment="1">
      <alignment horizontal="center" vertical="center"/>
    </xf>
    <xf numFmtId="180" fontId="5" fillId="0" borderId="21" xfId="0" applyNumberFormat="1" applyFont="1" applyBorder="1" applyAlignment="1">
      <alignment vertical="center" shrinkToFit="1"/>
    </xf>
    <xf numFmtId="0" fontId="4" fillId="0" borderId="23" xfId="0" applyFont="1" applyBorder="1" applyAlignment="1">
      <alignment horizontal="center" vertical="center" wrapText="1"/>
    </xf>
    <xf numFmtId="0" fontId="0" fillId="0" borderId="15" xfId="0" applyBorder="1" applyAlignment="1">
      <alignment horizontal="center" vertical="center" wrapText="1"/>
    </xf>
    <xf numFmtId="0" fontId="4" fillId="0" borderId="14" xfId="0" applyFont="1" applyBorder="1" applyAlignment="1">
      <alignment horizontal="center" vertical="center" wrapText="1"/>
    </xf>
    <xf numFmtId="181" fontId="4" fillId="0" borderId="156" xfId="4" applyNumberFormat="1" applyFont="1" applyBorder="1" applyAlignment="1">
      <alignment horizontal="center" vertical="center" wrapText="1"/>
    </xf>
    <xf numFmtId="0" fontId="0" fillId="0" borderId="14" xfId="0" applyBorder="1" applyAlignment="1">
      <alignment horizontal="center" vertical="center" wrapText="1"/>
    </xf>
    <xf numFmtId="0" fontId="4" fillId="0" borderId="80" xfId="0" applyFont="1" applyBorder="1" applyAlignment="1">
      <alignment horizontal="left" vertical="center" wrapText="1"/>
    </xf>
    <xf numFmtId="0" fontId="0" fillId="0" borderId="13" xfId="0" applyBorder="1" applyAlignment="1">
      <alignment horizontal="left" vertical="center"/>
    </xf>
    <xf numFmtId="0" fontId="0" fillId="0" borderId="18" xfId="0" applyBorder="1" applyAlignment="1">
      <alignment horizontal="left" vertical="center"/>
    </xf>
    <xf numFmtId="0" fontId="4" fillId="0" borderId="23" xfId="0" applyFont="1" applyBorder="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178" fontId="4" fillId="0" borderId="0" xfId="4" applyNumberFormat="1" applyFont="1" applyAlignment="1">
      <alignment horizontal="left" vertical="center" wrapText="1"/>
    </xf>
    <xf numFmtId="178" fontId="0" fillId="0" borderId="0" xfId="0" applyNumberFormat="1" applyAlignment="1">
      <alignment horizontal="left" vertical="center" wrapText="1"/>
    </xf>
    <xf numFmtId="178" fontId="0" fillId="0" borderId="34" xfId="0" applyNumberFormat="1" applyBorder="1" applyAlignment="1">
      <alignment horizontal="left" vertical="center" wrapText="1"/>
    </xf>
    <xf numFmtId="0" fontId="0" fillId="0" borderId="0" xfId="0" applyAlignment="1">
      <alignment horizontal="center" vertical="center" wrapText="1"/>
    </xf>
    <xf numFmtId="0" fontId="0" fillId="0" borderId="34" xfId="0" applyBorder="1" applyAlignment="1">
      <alignment horizontal="center" vertical="center" wrapText="1"/>
    </xf>
    <xf numFmtId="0" fontId="0" fillId="0" borderId="33" xfId="0" applyBorder="1" applyAlignment="1">
      <alignment vertical="center" wrapText="1"/>
    </xf>
    <xf numFmtId="0" fontId="0" fillId="0" borderId="0" xfId="0" applyAlignment="1">
      <alignment vertical="center" wrapText="1"/>
    </xf>
    <xf numFmtId="0" fontId="0" fillId="0" borderId="34" xfId="0"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1" fillId="0" borderId="34" xfId="0" applyNumberFormat="1" applyFont="1" applyBorder="1" applyAlignment="1"/>
    <xf numFmtId="178" fontId="0" fillId="0" borderId="33" xfId="0" applyNumberFormat="1" applyBorder="1" applyAlignment="1">
      <alignment horizontal="center" vertical="center"/>
    </xf>
    <xf numFmtId="178" fontId="0" fillId="0" borderId="0" xfId="0" applyNumberFormat="1" applyAlignment="1">
      <alignment horizontal="center" vertical="center"/>
    </xf>
    <xf numFmtId="0" fontId="4" fillId="0" borderId="0" xfId="4" applyFont="1" applyAlignment="1">
      <alignment horizontal="left"/>
    </xf>
    <xf numFmtId="0" fontId="4" fillId="0" borderId="34" xfId="4" applyFont="1" applyBorder="1" applyAlignment="1">
      <alignment horizontal="left"/>
    </xf>
    <xf numFmtId="0" fontId="41" fillId="0" borderId="23" xfId="0" applyFont="1" applyBorder="1" applyAlignment="1">
      <alignment vertical="center" wrapText="1"/>
    </xf>
    <xf numFmtId="0" fontId="41" fillId="0" borderId="14" xfId="0" applyFont="1" applyBorder="1" applyAlignment="1">
      <alignment vertical="center" wrapText="1"/>
    </xf>
    <xf numFmtId="0" fontId="41" fillId="0" borderId="15" xfId="0" applyFont="1" applyBorder="1" applyAlignment="1">
      <alignment vertical="center" wrapText="1"/>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5" xfId="4" applyFont="1" applyBorder="1" applyAlignment="1">
      <alignment horizontal="center" vertical="center" wrapText="1"/>
    </xf>
    <xf numFmtId="0" fontId="2" fillId="0" borderId="0" xfId="4" applyAlignment="1">
      <alignment vertical="top" wrapText="1"/>
    </xf>
    <xf numFmtId="0" fontId="2" fillId="0" borderId="34" xfId="4" applyBorder="1" applyAlignment="1">
      <alignment vertical="top" wrapText="1"/>
    </xf>
    <xf numFmtId="178" fontId="4" fillId="0" borderId="77" xfId="4" applyNumberFormat="1" applyFont="1" applyBorder="1" applyAlignment="1">
      <alignment vertical="center" wrapText="1"/>
    </xf>
    <xf numFmtId="178" fontId="4" fillId="0" borderId="1" xfId="4" applyNumberFormat="1" applyFont="1" applyBorder="1" applyAlignment="1">
      <alignment vertical="center" wrapText="1"/>
    </xf>
    <xf numFmtId="178" fontId="4" fillId="0" borderId="80" xfId="4" applyNumberFormat="1" applyFont="1" applyBorder="1" applyAlignment="1">
      <alignment vertical="center" wrapText="1"/>
    </xf>
    <xf numFmtId="178" fontId="4" fillId="0" borderId="13" xfId="4" applyNumberFormat="1" applyFont="1" applyBorder="1" applyAlignment="1">
      <alignment vertical="center" wrapText="1"/>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178" fontId="4" fillId="0" borderId="77" xfId="4" applyNumberFormat="1" applyFont="1" applyBorder="1" applyAlignment="1">
      <alignment horizontal="left" vertical="center" wrapText="1"/>
    </xf>
    <xf numFmtId="178" fontId="4" fillId="0" borderId="1" xfId="4" applyNumberFormat="1" applyFont="1" applyBorder="1" applyAlignment="1">
      <alignment horizontal="left" vertical="center" wrapText="1"/>
    </xf>
    <xf numFmtId="178" fontId="4" fillId="0" borderId="1" xfId="0" applyNumberFormat="1" applyFont="1" applyBorder="1">
      <alignment vertical="center"/>
    </xf>
    <xf numFmtId="178" fontId="4" fillId="0" borderId="80" xfId="0" applyNumberFormat="1" applyFont="1" applyBorder="1">
      <alignment vertical="center"/>
    </xf>
    <xf numFmtId="178" fontId="4" fillId="0" borderId="13" xfId="0" applyNumberFormat="1" applyFont="1" applyBorder="1">
      <alignment vertical="center"/>
    </xf>
    <xf numFmtId="0" fontId="0" fillId="0" borderId="1" xfId="0" applyBorder="1" applyAlignment="1">
      <alignment horizontal="center" vertical="center"/>
    </xf>
    <xf numFmtId="0" fontId="0" fillId="0" borderId="16" xfId="0" applyBorder="1" applyAlignment="1">
      <alignment horizontal="center" vertical="center"/>
    </xf>
    <xf numFmtId="179" fontId="4" fillId="0" borderId="80" xfId="0" applyNumberFormat="1" applyFont="1" applyBorder="1" applyAlignment="1">
      <alignment horizontal="center" vertical="center" wrapText="1"/>
    </xf>
    <xf numFmtId="179" fontId="4" fillId="0" borderId="13" xfId="0" applyNumberFormat="1" applyFont="1" applyBorder="1" applyAlignment="1">
      <alignment horizontal="center" vertical="center" wrapText="1"/>
    </xf>
    <xf numFmtId="179" fontId="4" fillId="0" borderId="18" xfId="0" applyNumberFormat="1" applyFont="1" applyBorder="1" applyAlignment="1">
      <alignment horizontal="center" vertical="center" wrapText="1"/>
    </xf>
    <xf numFmtId="0" fontId="4" fillId="0" borderId="14" xfId="4" applyFont="1" applyBorder="1" applyAlignment="1">
      <alignment horizontal="left" vertical="center" wrapText="1"/>
    </xf>
    <xf numFmtId="177" fontId="4" fillId="0" borderId="23" xfId="1" applyNumberFormat="1" applyFont="1" applyFill="1" applyBorder="1" applyAlignment="1">
      <alignment horizontal="right" vertical="center"/>
    </xf>
    <xf numFmtId="177" fontId="4" fillId="0" borderId="14" xfId="1" applyNumberFormat="1" applyFont="1" applyFill="1" applyBorder="1" applyAlignment="1">
      <alignment horizontal="right" vertical="center"/>
    </xf>
    <xf numFmtId="0" fontId="4" fillId="0" borderId="23"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4" fillId="0" borderId="15" xfId="4" applyFont="1" applyBorder="1" applyAlignment="1" applyProtection="1">
      <alignmen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23" xfId="4" applyBorder="1" applyAlignment="1">
      <alignment vertical="center" wrapText="1"/>
    </xf>
    <xf numFmtId="0" fontId="0" fillId="0" borderId="0" xfId="0" applyAlignment="1">
      <alignment horizontal="center"/>
    </xf>
    <xf numFmtId="0" fontId="15" fillId="0" borderId="0" xfId="0" applyFont="1" applyAlignment="1">
      <alignment vertical="center" wrapText="1"/>
    </xf>
    <xf numFmtId="0" fontId="26" fillId="0" borderId="154" xfId="0" applyFont="1" applyBorder="1" applyAlignment="1">
      <alignment vertical="center" wrapText="1"/>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10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FF"/>
      <color rgb="FFCCFFCC"/>
      <color rgb="FFFF00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100-0000647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100-0000657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100-0000667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100-0000677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100-0000687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100-0000697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100-00006A7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100-00006B7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100-00006C7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1" name="AutoShape 15">
          <a:extLst>
            <a:ext uri="{FF2B5EF4-FFF2-40B4-BE49-F238E27FC236}">
              <a16:creationId xmlns:a16="http://schemas.microsoft.com/office/drawing/2014/main" id="{00000000-0008-0000-0100-00006D7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2" name="Line 16">
          <a:extLst>
            <a:ext uri="{FF2B5EF4-FFF2-40B4-BE49-F238E27FC236}">
              <a16:creationId xmlns:a16="http://schemas.microsoft.com/office/drawing/2014/main" id="{00000000-0008-0000-0100-00006E7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13" name="AutoShape 18">
          <a:extLst>
            <a:ext uri="{FF2B5EF4-FFF2-40B4-BE49-F238E27FC236}">
              <a16:creationId xmlns:a16="http://schemas.microsoft.com/office/drawing/2014/main" id="{00000000-0008-0000-0100-00006F74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4" name="Line 27">
          <a:extLst>
            <a:ext uri="{FF2B5EF4-FFF2-40B4-BE49-F238E27FC236}">
              <a16:creationId xmlns:a16="http://schemas.microsoft.com/office/drawing/2014/main" id="{00000000-0008-0000-0100-0000707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5" name="Line 28">
          <a:extLst>
            <a:ext uri="{FF2B5EF4-FFF2-40B4-BE49-F238E27FC236}">
              <a16:creationId xmlns:a16="http://schemas.microsoft.com/office/drawing/2014/main" id="{00000000-0008-0000-0100-0000717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6" name="Line 29">
          <a:extLst>
            <a:ext uri="{FF2B5EF4-FFF2-40B4-BE49-F238E27FC236}">
              <a16:creationId xmlns:a16="http://schemas.microsoft.com/office/drawing/2014/main" id="{00000000-0008-0000-0100-0000727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17" name="Line 30">
          <a:extLst>
            <a:ext uri="{FF2B5EF4-FFF2-40B4-BE49-F238E27FC236}">
              <a16:creationId xmlns:a16="http://schemas.microsoft.com/office/drawing/2014/main" id="{00000000-0008-0000-0100-0000737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18" name="Line 28">
          <a:extLst>
            <a:ext uri="{FF2B5EF4-FFF2-40B4-BE49-F238E27FC236}">
              <a16:creationId xmlns:a16="http://schemas.microsoft.com/office/drawing/2014/main" id="{00000000-0008-0000-0100-00007474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9525</xdr:colOff>
      <xdr:row>8</xdr:row>
      <xdr:rowOff>152400</xdr:rowOff>
    </xdr:from>
    <xdr:to>
      <xdr:col>5</xdr:col>
      <xdr:colOff>0</xdr:colOff>
      <xdr:row>10</xdr:row>
      <xdr:rowOff>161925</xdr:rowOff>
    </xdr:to>
    <xdr:grpSp>
      <xdr:nvGrpSpPr>
        <xdr:cNvPr id="22" name="グループ化 31">
          <a:extLst>
            <a:ext uri="{FF2B5EF4-FFF2-40B4-BE49-F238E27FC236}">
              <a16:creationId xmlns:a16="http://schemas.microsoft.com/office/drawing/2014/main" id="{00000000-0008-0000-0100-000075740E00}"/>
            </a:ext>
          </a:extLst>
        </xdr:cNvPr>
        <xdr:cNvGrpSpPr>
          <a:grpSpLocks/>
        </xdr:cNvGrpSpPr>
      </xdr:nvGrpSpPr>
      <xdr:grpSpPr bwMode="auto">
        <a:xfrm>
          <a:off x="1819275" y="2200275"/>
          <a:ext cx="638175" cy="638175"/>
          <a:chOff x="1838325" y="2205990"/>
          <a:chExt cx="638175" cy="638175"/>
        </a:xfrm>
        <a:noFill/>
      </xdr:grpSpPr>
      <xdr:cxnSp macro="">
        <xdr:nvCxnSpPr>
          <xdr:cNvPr id="19" name="直線コネクタ 36">
            <a:extLst>
              <a:ext uri="{FF2B5EF4-FFF2-40B4-BE49-F238E27FC236}">
                <a16:creationId xmlns:a16="http://schemas.microsoft.com/office/drawing/2014/main" id="{00000000-0008-0000-0100-000025000000}"/>
              </a:ext>
            </a:extLst>
          </xdr:cNvPr>
          <xdr:cNvCxnSpPr/>
        </xdr:nvCxnSpPr>
        <xdr:spPr bwMode="auto">
          <a:xfrm>
            <a:off x="1838325" y="2844164"/>
            <a:ext cx="619677"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0"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815203"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1" name="直線コネクタ 40">
            <a:extLst>
              <a:ext uri="{FF2B5EF4-FFF2-40B4-BE49-F238E27FC236}">
                <a16:creationId xmlns:a16="http://schemas.microsoft.com/office/drawing/2014/main" id="{00000000-0008-0000-0100-000029000000}"/>
              </a:ext>
            </a:extLst>
          </xdr:cNvPr>
          <xdr:cNvCxnSpPr/>
        </xdr:nvCxnSpPr>
        <xdr:spPr bwMode="auto">
          <a:xfrm>
            <a:off x="2125041" y="2215515"/>
            <a:ext cx="351459"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333375</xdr:colOff>
      <xdr:row>8</xdr:row>
      <xdr:rowOff>76200</xdr:rowOff>
    </xdr:from>
    <xdr:to>
      <xdr:col>5</xdr:col>
      <xdr:colOff>9525</xdr:colOff>
      <xdr:row>8</xdr:row>
      <xdr:rowOff>76200</xdr:rowOff>
    </xdr:to>
    <xdr:sp macro="" textlink="">
      <xdr:nvSpPr>
        <xdr:cNvPr id="23" name="Line 5">
          <a:extLst>
            <a:ext uri="{FF2B5EF4-FFF2-40B4-BE49-F238E27FC236}">
              <a16:creationId xmlns:a16="http://schemas.microsoft.com/office/drawing/2014/main" id="{00000000-0008-0000-0100-000076740E00}"/>
            </a:ext>
          </a:extLst>
        </xdr:cNvPr>
        <xdr:cNvSpPr>
          <a:spLocks noChangeShapeType="1"/>
        </xdr:cNvSpPr>
      </xdr:nvSpPr>
      <xdr:spPr bwMode="auto">
        <a:xfrm rot="-5400000">
          <a:off x="2324100"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333375</xdr:colOff>
      <xdr:row>10</xdr:row>
      <xdr:rowOff>85725</xdr:rowOff>
    </xdr:from>
    <xdr:to>
      <xdr:col>5</xdr:col>
      <xdr:colOff>9525</xdr:colOff>
      <xdr:row>10</xdr:row>
      <xdr:rowOff>85725</xdr:rowOff>
    </xdr:to>
    <xdr:sp macro="" textlink="">
      <xdr:nvSpPr>
        <xdr:cNvPr id="24" name="Line 5">
          <a:extLst>
            <a:ext uri="{FF2B5EF4-FFF2-40B4-BE49-F238E27FC236}">
              <a16:creationId xmlns:a16="http://schemas.microsoft.com/office/drawing/2014/main" id="{00000000-0008-0000-0100-000077740E00}"/>
            </a:ext>
          </a:extLst>
        </xdr:cNvPr>
        <xdr:cNvSpPr>
          <a:spLocks noChangeShapeType="1"/>
        </xdr:cNvSpPr>
      </xdr:nvSpPr>
      <xdr:spPr bwMode="auto">
        <a:xfrm rot="-5400000">
          <a:off x="2324100"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5" name="Line 19">
          <a:extLst>
            <a:ext uri="{FF2B5EF4-FFF2-40B4-BE49-F238E27FC236}">
              <a16:creationId xmlns:a16="http://schemas.microsoft.com/office/drawing/2014/main" id="{00000000-0008-0000-0100-00007874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47625</xdr:colOff>
      <xdr:row>16</xdr:row>
      <xdr:rowOff>266700</xdr:rowOff>
    </xdr:from>
    <xdr:to>
      <xdr:col>23</xdr:col>
      <xdr:colOff>85725</xdr:colOff>
      <xdr:row>16</xdr:row>
      <xdr:rowOff>266700</xdr:rowOff>
    </xdr:to>
    <xdr:sp macro="" textlink="">
      <xdr:nvSpPr>
        <xdr:cNvPr id="26" name="Line 30">
          <a:extLst>
            <a:ext uri="{FF2B5EF4-FFF2-40B4-BE49-F238E27FC236}">
              <a16:creationId xmlns:a16="http://schemas.microsoft.com/office/drawing/2014/main" id="{00000000-0008-0000-0100-000079740E00}"/>
            </a:ext>
          </a:extLst>
        </xdr:cNvPr>
        <xdr:cNvSpPr>
          <a:spLocks noChangeShapeType="1"/>
        </xdr:cNvSpPr>
      </xdr:nvSpPr>
      <xdr:spPr bwMode="auto">
        <a:xfrm rot="-5400000">
          <a:off x="72485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7" name="Line 1">
          <a:extLst>
            <a:ext uri="{FF2B5EF4-FFF2-40B4-BE49-F238E27FC236}">
              <a16:creationId xmlns:a16="http://schemas.microsoft.com/office/drawing/2014/main" id="{00000000-0008-0000-0100-00007A7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28" name="Line 1">
          <a:extLst>
            <a:ext uri="{FF2B5EF4-FFF2-40B4-BE49-F238E27FC236}">
              <a16:creationId xmlns:a16="http://schemas.microsoft.com/office/drawing/2014/main" id="{00000000-0008-0000-0100-00007B7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200-0000BF0F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200-0000C00F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200-0000C10F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200-0000C20F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200-0000C30F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200-0000C40F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200-0000C50F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200-0000C6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200-0000C70F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200-0000C80F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200-0000C90F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200-0000CA0F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200-0000CB0F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9">
          <a:extLst>
            <a:ext uri="{FF2B5EF4-FFF2-40B4-BE49-F238E27FC236}">
              <a16:creationId xmlns:a16="http://schemas.microsoft.com/office/drawing/2014/main" id="{00000000-0008-0000-0200-0000CC0F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6" name="AutoShape 86">
          <a:extLst>
            <a:ext uri="{FF2B5EF4-FFF2-40B4-BE49-F238E27FC236}">
              <a16:creationId xmlns:a16="http://schemas.microsoft.com/office/drawing/2014/main" id="{00000000-0008-0000-0200-0000CD0F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87">
          <a:extLst>
            <a:ext uri="{FF2B5EF4-FFF2-40B4-BE49-F238E27FC236}">
              <a16:creationId xmlns:a16="http://schemas.microsoft.com/office/drawing/2014/main" id="{00000000-0008-0000-0200-0000CE0F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18" name="AutoShape 89">
          <a:extLst>
            <a:ext uri="{FF2B5EF4-FFF2-40B4-BE49-F238E27FC236}">
              <a16:creationId xmlns:a16="http://schemas.microsoft.com/office/drawing/2014/main" id="{00000000-0008-0000-0200-0000CF0F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85725</xdr:colOff>
      <xdr:row>16</xdr:row>
      <xdr:rowOff>257175</xdr:rowOff>
    </xdr:from>
    <xdr:to>
      <xdr:col>32</xdr:col>
      <xdr:colOff>133350</xdr:colOff>
      <xdr:row>16</xdr:row>
      <xdr:rowOff>257175</xdr:rowOff>
    </xdr:to>
    <xdr:sp macro="" textlink="">
      <xdr:nvSpPr>
        <xdr:cNvPr id="19" name="Line 101">
          <a:extLst>
            <a:ext uri="{FF2B5EF4-FFF2-40B4-BE49-F238E27FC236}">
              <a16:creationId xmlns:a16="http://schemas.microsoft.com/office/drawing/2014/main" id="{00000000-0008-0000-0200-0000D00F0E00}"/>
            </a:ext>
          </a:extLst>
        </xdr:cNvPr>
        <xdr:cNvSpPr>
          <a:spLocks noChangeShapeType="1"/>
        </xdr:cNvSpPr>
      </xdr:nvSpPr>
      <xdr:spPr bwMode="auto">
        <a:xfrm rot="-5400000">
          <a:off x="95678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0" name="Line 99">
          <a:extLst>
            <a:ext uri="{FF2B5EF4-FFF2-40B4-BE49-F238E27FC236}">
              <a16:creationId xmlns:a16="http://schemas.microsoft.com/office/drawing/2014/main" id="{00000000-0008-0000-0200-0000D10F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4" name="グループ化 33">
          <a:extLst>
            <a:ext uri="{FF2B5EF4-FFF2-40B4-BE49-F238E27FC236}">
              <a16:creationId xmlns:a16="http://schemas.microsoft.com/office/drawing/2014/main" id="{00000000-0008-0000-0200-0000D20F0E00}"/>
            </a:ext>
          </a:extLst>
        </xdr:cNvPr>
        <xdr:cNvGrpSpPr>
          <a:grpSpLocks/>
        </xdr:cNvGrpSpPr>
      </xdr:nvGrpSpPr>
      <xdr:grpSpPr bwMode="auto">
        <a:xfrm>
          <a:off x="1809750" y="2190750"/>
          <a:ext cx="647700" cy="638175"/>
          <a:chOff x="1828800" y="2196465"/>
          <a:chExt cx="647700" cy="638175"/>
        </a:xfrm>
        <a:noFill/>
      </xdr:grpSpPr>
      <xdr:cxnSp macro="">
        <xdr:nvCxnSpPr>
          <xdr:cNvPr id="21" name="直線コネクタ 79">
            <a:extLst>
              <a:ext uri="{FF2B5EF4-FFF2-40B4-BE49-F238E27FC236}">
                <a16:creationId xmlns:a16="http://schemas.microsoft.com/office/drawing/2014/main" id="{00000000-0008-0000-0200-000050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2"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3" name="直線コネクタ 81">
            <a:extLst>
              <a:ext uri="{FF2B5EF4-FFF2-40B4-BE49-F238E27FC236}">
                <a16:creationId xmlns:a16="http://schemas.microsoft.com/office/drawing/2014/main" id="{00000000-0008-0000-0200-000052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5" name="Line 5">
          <a:extLst>
            <a:ext uri="{FF2B5EF4-FFF2-40B4-BE49-F238E27FC236}">
              <a16:creationId xmlns:a16="http://schemas.microsoft.com/office/drawing/2014/main" id="{00000000-0008-0000-0200-0000D30F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26" name="Line 5">
          <a:extLst>
            <a:ext uri="{FF2B5EF4-FFF2-40B4-BE49-F238E27FC236}">
              <a16:creationId xmlns:a16="http://schemas.microsoft.com/office/drawing/2014/main" id="{00000000-0008-0000-0200-0000D40F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27" name="Line 90">
          <a:extLst>
            <a:ext uri="{FF2B5EF4-FFF2-40B4-BE49-F238E27FC236}">
              <a16:creationId xmlns:a16="http://schemas.microsoft.com/office/drawing/2014/main" id="{00000000-0008-0000-0200-0000D50F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266700</xdr:rowOff>
    </xdr:from>
    <xdr:to>
      <xdr:col>23</xdr:col>
      <xdr:colOff>152400</xdr:colOff>
      <xdr:row>16</xdr:row>
      <xdr:rowOff>266700</xdr:rowOff>
    </xdr:to>
    <xdr:sp macro="" textlink="">
      <xdr:nvSpPr>
        <xdr:cNvPr id="28" name="Line 101">
          <a:extLst>
            <a:ext uri="{FF2B5EF4-FFF2-40B4-BE49-F238E27FC236}">
              <a16:creationId xmlns:a16="http://schemas.microsoft.com/office/drawing/2014/main" id="{00000000-0008-0000-0200-0000D60F0E00}"/>
            </a:ext>
          </a:extLst>
        </xdr:cNvPr>
        <xdr:cNvSpPr>
          <a:spLocks noChangeShapeType="1"/>
        </xdr:cNvSpPr>
      </xdr:nvSpPr>
      <xdr:spPr bwMode="auto">
        <a:xfrm rot="-5400000">
          <a:off x="731996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29" name="Line 1">
          <a:extLst>
            <a:ext uri="{FF2B5EF4-FFF2-40B4-BE49-F238E27FC236}">
              <a16:creationId xmlns:a16="http://schemas.microsoft.com/office/drawing/2014/main" id="{00000000-0008-0000-0200-0000D70F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0" name="Line 1">
          <a:extLst>
            <a:ext uri="{FF2B5EF4-FFF2-40B4-BE49-F238E27FC236}">
              <a16:creationId xmlns:a16="http://schemas.microsoft.com/office/drawing/2014/main" id="{00000000-0008-0000-0200-0000D80F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300-0000C151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300-0000C251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300-0000C351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300-0000C451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300-0000C551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300-0000C651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300-0000C751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300-0000C8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300-0000C951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300-0000CA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300-0000CB51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300-0000CC51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300-0000CD51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300-0000CE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300-0000CF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300-0000D0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300-0000D1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76">
          <a:extLst>
            <a:ext uri="{FF2B5EF4-FFF2-40B4-BE49-F238E27FC236}">
              <a16:creationId xmlns:a16="http://schemas.microsoft.com/office/drawing/2014/main" id="{00000000-0008-0000-0300-0000D2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84">
          <a:extLst>
            <a:ext uri="{FF2B5EF4-FFF2-40B4-BE49-F238E27FC236}">
              <a16:creationId xmlns:a16="http://schemas.microsoft.com/office/drawing/2014/main" id="{00000000-0008-0000-0300-0000D351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207">
          <a:extLst>
            <a:ext uri="{FF2B5EF4-FFF2-40B4-BE49-F238E27FC236}">
              <a16:creationId xmlns:a16="http://schemas.microsoft.com/office/drawing/2014/main" id="{00000000-0008-0000-0300-0000D451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2" name="AutoShape 214">
          <a:extLst>
            <a:ext uri="{FF2B5EF4-FFF2-40B4-BE49-F238E27FC236}">
              <a16:creationId xmlns:a16="http://schemas.microsoft.com/office/drawing/2014/main" id="{00000000-0008-0000-0300-0000D551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3" name="Line 215">
          <a:extLst>
            <a:ext uri="{FF2B5EF4-FFF2-40B4-BE49-F238E27FC236}">
              <a16:creationId xmlns:a16="http://schemas.microsoft.com/office/drawing/2014/main" id="{00000000-0008-0000-0300-0000D651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4" name="AutoShape 217">
          <a:extLst>
            <a:ext uri="{FF2B5EF4-FFF2-40B4-BE49-F238E27FC236}">
              <a16:creationId xmlns:a16="http://schemas.microsoft.com/office/drawing/2014/main" id="{00000000-0008-0000-0300-0000D751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5" name="Line 229">
          <a:extLst>
            <a:ext uri="{FF2B5EF4-FFF2-40B4-BE49-F238E27FC236}">
              <a16:creationId xmlns:a16="http://schemas.microsoft.com/office/drawing/2014/main" id="{00000000-0008-0000-0300-0000D851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6" name="Line 227">
          <a:extLst>
            <a:ext uri="{FF2B5EF4-FFF2-40B4-BE49-F238E27FC236}">
              <a16:creationId xmlns:a16="http://schemas.microsoft.com/office/drawing/2014/main" id="{00000000-0008-0000-0300-0000D951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0" name="グループ化 39">
          <a:extLst>
            <a:ext uri="{FF2B5EF4-FFF2-40B4-BE49-F238E27FC236}">
              <a16:creationId xmlns:a16="http://schemas.microsoft.com/office/drawing/2014/main" id="{00000000-0008-0000-0300-0000DA510E00}"/>
            </a:ext>
          </a:extLst>
        </xdr:cNvPr>
        <xdr:cNvGrpSpPr>
          <a:grpSpLocks/>
        </xdr:cNvGrpSpPr>
      </xdr:nvGrpSpPr>
      <xdr:grpSpPr bwMode="auto">
        <a:xfrm>
          <a:off x="1809750" y="2200275"/>
          <a:ext cx="647700" cy="638175"/>
          <a:chOff x="1828800" y="2205990"/>
          <a:chExt cx="647700" cy="638175"/>
        </a:xfrm>
        <a:noFill/>
      </xdr:grpSpPr>
      <xdr:cxnSp macro="">
        <xdr:nvCxnSpPr>
          <xdr:cNvPr id="27" name="直線コネクタ 164">
            <a:extLst>
              <a:ext uri="{FF2B5EF4-FFF2-40B4-BE49-F238E27FC236}">
                <a16:creationId xmlns:a16="http://schemas.microsoft.com/office/drawing/2014/main" id="{00000000-0008-0000-0300-0000A5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9" name="直線コネクタ 166">
            <a:extLst>
              <a:ext uri="{FF2B5EF4-FFF2-40B4-BE49-F238E27FC236}">
                <a16:creationId xmlns:a16="http://schemas.microsoft.com/office/drawing/2014/main" id="{00000000-0008-0000-0300-0000A7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1" name="Line 5">
          <a:extLst>
            <a:ext uri="{FF2B5EF4-FFF2-40B4-BE49-F238E27FC236}">
              <a16:creationId xmlns:a16="http://schemas.microsoft.com/office/drawing/2014/main" id="{00000000-0008-0000-0300-0000DB51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2" name="Line 5">
          <a:extLst>
            <a:ext uri="{FF2B5EF4-FFF2-40B4-BE49-F238E27FC236}">
              <a16:creationId xmlns:a16="http://schemas.microsoft.com/office/drawing/2014/main" id="{00000000-0008-0000-0300-0000DC51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43</xdr:col>
      <xdr:colOff>0</xdr:colOff>
      <xdr:row>16</xdr:row>
      <xdr:rowOff>161925</xdr:rowOff>
    </xdr:from>
    <xdr:to>
      <xdr:col>43</xdr:col>
      <xdr:colOff>180975</xdr:colOff>
      <xdr:row>16</xdr:row>
      <xdr:rowOff>161925</xdr:rowOff>
    </xdr:to>
    <xdr:sp macro="" textlink="">
      <xdr:nvSpPr>
        <xdr:cNvPr id="33" name="Line 218">
          <a:extLst>
            <a:ext uri="{FF2B5EF4-FFF2-40B4-BE49-F238E27FC236}">
              <a16:creationId xmlns:a16="http://schemas.microsoft.com/office/drawing/2014/main" id="{00000000-0008-0000-0300-0000DD510E00}"/>
            </a:ext>
          </a:extLst>
        </xdr:cNvPr>
        <xdr:cNvSpPr>
          <a:spLocks noChangeShapeType="1"/>
        </xdr:cNvSpPr>
      </xdr:nvSpPr>
      <xdr:spPr bwMode="auto">
        <a:xfrm flipH="1">
          <a:off x="13077825"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4" name="Line 229">
          <a:extLst>
            <a:ext uri="{FF2B5EF4-FFF2-40B4-BE49-F238E27FC236}">
              <a16:creationId xmlns:a16="http://schemas.microsoft.com/office/drawing/2014/main" id="{00000000-0008-0000-0300-0000DE51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5" name="Line 1">
          <a:extLst>
            <a:ext uri="{FF2B5EF4-FFF2-40B4-BE49-F238E27FC236}">
              <a16:creationId xmlns:a16="http://schemas.microsoft.com/office/drawing/2014/main" id="{00000000-0008-0000-0300-0000DF51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6" name="Line 1">
          <a:extLst>
            <a:ext uri="{FF2B5EF4-FFF2-40B4-BE49-F238E27FC236}">
              <a16:creationId xmlns:a16="http://schemas.microsoft.com/office/drawing/2014/main" id="{00000000-0008-0000-0300-0000E051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400-00009E7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400-00009F7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400-0000A07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400-0000A17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400-0000A27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400-0000A37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400-0000A47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400-0000A5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400-0000A67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400-0000A7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400-0000A87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400-0000A97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400-0000AA7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400-0000AB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400-0000AC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400-0000AD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400-0000AE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400-0000AF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400-0000B0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400-0000B1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400-0000B27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400-0000B37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400-0000B47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400-0000B57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171450</xdr:rowOff>
    </xdr:to>
    <xdr:sp macro="" textlink="">
      <xdr:nvSpPr>
        <xdr:cNvPr id="26" name="AutoShape 212">
          <a:extLst>
            <a:ext uri="{FF2B5EF4-FFF2-40B4-BE49-F238E27FC236}">
              <a16:creationId xmlns:a16="http://schemas.microsoft.com/office/drawing/2014/main" id="{00000000-0008-0000-0400-0000B6780E00}"/>
            </a:ext>
          </a:extLst>
        </xdr:cNvPr>
        <xdr:cNvSpPr>
          <a:spLocks/>
        </xdr:cNvSpPr>
      </xdr:nvSpPr>
      <xdr:spPr bwMode="auto">
        <a:xfrm>
          <a:off x="13087350" y="44824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400-0000B77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400-0000B87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400-0000B97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33" name="グループ化 41">
          <a:extLst>
            <a:ext uri="{FF2B5EF4-FFF2-40B4-BE49-F238E27FC236}">
              <a16:creationId xmlns:a16="http://schemas.microsoft.com/office/drawing/2014/main" id="{00000000-0008-0000-0400-0000BA780E00}"/>
            </a:ext>
          </a:extLst>
        </xdr:cNvPr>
        <xdr:cNvGrpSpPr>
          <a:grpSpLocks/>
        </xdr:cNvGrpSpPr>
      </xdr:nvGrpSpPr>
      <xdr:grpSpPr bwMode="auto">
        <a:xfrm>
          <a:off x="1809750" y="2181225"/>
          <a:ext cx="647700" cy="638175"/>
          <a:chOff x="1828800" y="2186940"/>
          <a:chExt cx="647700" cy="638175"/>
        </a:xfrm>
        <a:noFill/>
      </xdr:grpSpPr>
      <xdr:cxnSp macro="">
        <xdr:nvCxnSpPr>
          <xdr:cNvPr id="30" name="直線コネクタ 195">
            <a:extLst>
              <a:ext uri="{FF2B5EF4-FFF2-40B4-BE49-F238E27FC236}">
                <a16:creationId xmlns:a16="http://schemas.microsoft.com/office/drawing/2014/main" id="{00000000-0008-0000-0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400-0000BB78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5" name="Line 5">
          <a:extLst>
            <a:ext uri="{FF2B5EF4-FFF2-40B4-BE49-F238E27FC236}">
              <a16:creationId xmlns:a16="http://schemas.microsoft.com/office/drawing/2014/main" id="{00000000-0008-0000-0400-0000BC78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276225</xdr:rowOff>
    </xdr:from>
    <xdr:to>
      <xdr:col>23</xdr:col>
      <xdr:colOff>133350</xdr:colOff>
      <xdr:row>16</xdr:row>
      <xdr:rowOff>276225</xdr:rowOff>
    </xdr:to>
    <xdr:sp macro="" textlink="">
      <xdr:nvSpPr>
        <xdr:cNvPr id="36" name="Line 224">
          <a:extLst>
            <a:ext uri="{FF2B5EF4-FFF2-40B4-BE49-F238E27FC236}">
              <a16:creationId xmlns:a16="http://schemas.microsoft.com/office/drawing/2014/main" id="{00000000-0008-0000-0400-0000BD780E00}"/>
            </a:ext>
          </a:extLst>
        </xdr:cNvPr>
        <xdr:cNvSpPr>
          <a:spLocks noChangeShapeType="1"/>
        </xdr:cNvSpPr>
      </xdr:nvSpPr>
      <xdr:spPr bwMode="auto">
        <a:xfrm rot="-5400000">
          <a:off x="729615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400-0000BE7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400-0000BF7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500-00009F5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500-0000A05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500-0000A15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500-0000A25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500-0000A35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500-0000A45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500-0000A55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500-0000A6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500-0000A75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500-0000A8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500-0000A95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500-0000AA5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500-0000AB5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500-0000AC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500-0000AD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500-0000AE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500-0000AF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500-0000B0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500-0000B1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500-0000B2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500-0000B35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500-0000B45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500-0000B55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500-0000B65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2">
          <a:extLst>
            <a:ext uri="{FF2B5EF4-FFF2-40B4-BE49-F238E27FC236}">
              <a16:creationId xmlns:a16="http://schemas.microsoft.com/office/drawing/2014/main" id="{00000000-0008-0000-0500-0000B758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7" name="Line 213">
          <a:extLst>
            <a:ext uri="{FF2B5EF4-FFF2-40B4-BE49-F238E27FC236}">
              <a16:creationId xmlns:a16="http://schemas.microsoft.com/office/drawing/2014/main" id="{00000000-0008-0000-0500-0000B858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500-0000B958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500-0000BA5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171450</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500-0000BB580E00}"/>
            </a:ext>
          </a:extLst>
        </xdr:cNvPr>
        <xdr:cNvGrpSpPr>
          <a:grpSpLocks/>
        </xdr:cNvGrpSpPr>
      </xdr:nvGrpSpPr>
      <xdr:grpSpPr bwMode="auto">
        <a:xfrm>
          <a:off x="1809750" y="2219325"/>
          <a:ext cx="647700" cy="628650"/>
          <a:chOff x="1828800" y="2225040"/>
          <a:chExt cx="647700" cy="628650"/>
        </a:xfrm>
        <a:noFill/>
      </xdr:grpSpPr>
      <xdr:cxnSp macro="">
        <xdr:nvCxnSpPr>
          <xdr:cNvPr id="30" name="直線コネクタ 195">
            <a:extLst>
              <a:ext uri="{FF2B5EF4-FFF2-40B4-BE49-F238E27FC236}">
                <a16:creationId xmlns:a16="http://schemas.microsoft.com/office/drawing/2014/main" id="{00000000-0008-0000-0500-0000C4000000}"/>
              </a:ext>
            </a:extLst>
          </xdr:cNvPr>
          <xdr:cNvCxnSpPr/>
        </xdr:nvCxnSpPr>
        <xdr:spPr bwMode="auto">
          <a:xfrm>
            <a:off x="1828800" y="28536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814857" y="25393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500-0000C6000000}"/>
              </a:ext>
            </a:extLst>
          </xdr:cNvPr>
          <xdr:cNvCxnSpPr/>
        </xdr:nvCxnSpPr>
        <xdr:spPr bwMode="auto">
          <a:xfrm>
            <a:off x="2119795" y="22345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95250</xdr:rowOff>
    </xdr:from>
    <xdr:to>
      <xdr:col>5</xdr:col>
      <xdr:colOff>0</xdr:colOff>
      <xdr:row>8</xdr:row>
      <xdr:rowOff>95250</xdr:rowOff>
    </xdr:to>
    <xdr:sp macro="" textlink="">
      <xdr:nvSpPr>
        <xdr:cNvPr id="34" name="Line 5">
          <a:extLst>
            <a:ext uri="{FF2B5EF4-FFF2-40B4-BE49-F238E27FC236}">
              <a16:creationId xmlns:a16="http://schemas.microsoft.com/office/drawing/2014/main" id="{00000000-0008-0000-0500-0000BC580E00}"/>
            </a:ext>
          </a:extLst>
        </xdr:cNvPr>
        <xdr:cNvSpPr>
          <a:spLocks noChangeShapeType="1"/>
        </xdr:cNvSpPr>
      </xdr:nvSpPr>
      <xdr:spPr bwMode="auto">
        <a:xfrm rot="-5400000">
          <a:off x="2314575" y="19869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500-0000BD58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276225</xdr:rowOff>
    </xdr:from>
    <xdr:to>
      <xdr:col>23</xdr:col>
      <xdr:colOff>114300</xdr:colOff>
      <xdr:row>16</xdr:row>
      <xdr:rowOff>276225</xdr:rowOff>
    </xdr:to>
    <xdr:sp macro="" textlink="">
      <xdr:nvSpPr>
        <xdr:cNvPr id="36" name="Line 224">
          <a:extLst>
            <a:ext uri="{FF2B5EF4-FFF2-40B4-BE49-F238E27FC236}">
              <a16:creationId xmlns:a16="http://schemas.microsoft.com/office/drawing/2014/main" id="{00000000-0008-0000-0500-0000BE580E00}"/>
            </a:ext>
          </a:extLst>
        </xdr:cNvPr>
        <xdr:cNvSpPr>
          <a:spLocks noChangeShapeType="1"/>
        </xdr:cNvSpPr>
      </xdr:nvSpPr>
      <xdr:spPr bwMode="auto">
        <a:xfrm rot="-5400000">
          <a:off x="7277100"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500-0000BF5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500-0000C05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600-00009D7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600-00009E7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600-00009F7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600-0000A07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600-0000A17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600-0000A27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600-0000A37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600-0000A4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600-0000A57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600-0000A6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600-0000A77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600-0000A87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600-0000A97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600-0000AA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600-0000AB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600-0000AC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600-0000AD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600-0000AE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600-0000AF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600-0000B0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600-0000B17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600-0000B27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4" name="Line 223">
          <a:extLst>
            <a:ext uri="{FF2B5EF4-FFF2-40B4-BE49-F238E27FC236}">
              <a16:creationId xmlns:a16="http://schemas.microsoft.com/office/drawing/2014/main" id="{00000000-0008-0000-0600-0000B77C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5" name="Line 221">
          <a:extLst>
            <a:ext uri="{FF2B5EF4-FFF2-40B4-BE49-F238E27FC236}">
              <a16:creationId xmlns:a16="http://schemas.microsoft.com/office/drawing/2014/main" id="{00000000-0008-0000-0600-0000B87C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9" name="グループ化 41">
          <a:extLst>
            <a:ext uri="{FF2B5EF4-FFF2-40B4-BE49-F238E27FC236}">
              <a16:creationId xmlns:a16="http://schemas.microsoft.com/office/drawing/2014/main" id="{00000000-0008-0000-0600-0000B97C0E00}"/>
            </a:ext>
          </a:extLst>
        </xdr:cNvPr>
        <xdr:cNvGrpSpPr>
          <a:grpSpLocks/>
        </xdr:cNvGrpSpPr>
      </xdr:nvGrpSpPr>
      <xdr:grpSpPr bwMode="auto">
        <a:xfrm>
          <a:off x="1809750" y="2209800"/>
          <a:ext cx="647700" cy="638175"/>
          <a:chOff x="1828800" y="2215515"/>
          <a:chExt cx="647700" cy="638175"/>
        </a:xfrm>
        <a:noFill/>
      </xdr:grpSpPr>
      <xdr:cxnSp macro="">
        <xdr:nvCxnSpPr>
          <xdr:cNvPr id="26" name="直線コネクタ 195">
            <a:extLst>
              <a:ext uri="{FF2B5EF4-FFF2-40B4-BE49-F238E27FC236}">
                <a16:creationId xmlns:a16="http://schemas.microsoft.com/office/drawing/2014/main" id="{00000000-0008-0000-06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8" name="直線コネクタ 197">
            <a:extLst>
              <a:ext uri="{FF2B5EF4-FFF2-40B4-BE49-F238E27FC236}">
                <a16:creationId xmlns:a16="http://schemas.microsoft.com/office/drawing/2014/main" id="{00000000-0008-0000-06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0" name="Line 5">
          <a:extLst>
            <a:ext uri="{FF2B5EF4-FFF2-40B4-BE49-F238E27FC236}">
              <a16:creationId xmlns:a16="http://schemas.microsoft.com/office/drawing/2014/main" id="{00000000-0008-0000-0600-0000BA7C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1" name="Line 5">
          <a:extLst>
            <a:ext uri="{FF2B5EF4-FFF2-40B4-BE49-F238E27FC236}">
              <a16:creationId xmlns:a16="http://schemas.microsoft.com/office/drawing/2014/main" id="{00000000-0008-0000-0600-0000BB7C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85725</xdr:colOff>
      <xdr:row>16</xdr:row>
      <xdr:rowOff>266700</xdr:rowOff>
    </xdr:from>
    <xdr:to>
      <xdr:col>23</xdr:col>
      <xdr:colOff>123825</xdr:colOff>
      <xdr:row>16</xdr:row>
      <xdr:rowOff>266700</xdr:rowOff>
    </xdr:to>
    <xdr:sp macro="" textlink="">
      <xdr:nvSpPr>
        <xdr:cNvPr id="32" name="Line 223">
          <a:extLst>
            <a:ext uri="{FF2B5EF4-FFF2-40B4-BE49-F238E27FC236}">
              <a16:creationId xmlns:a16="http://schemas.microsoft.com/office/drawing/2014/main" id="{00000000-0008-0000-0600-0000BC7C0E00}"/>
            </a:ext>
          </a:extLst>
        </xdr:cNvPr>
        <xdr:cNvSpPr>
          <a:spLocks noChangeShapeType="1"/>
        </xdr:cNvSpPr>
      </xdr:nvSpPr>
      <xdr:spPr bwMode="auto">
        <a:xfrm rot="-5400000">
          <a:off x="7286625"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3" name="Line 1">
          <a:extLst>
            <a:ext uri="{FF2B5EF4-FFF2-40B4-BE49-F238E27FC236}">
              <a16:creationId xmlns:a16="http://schemas.microsoft.com/office/drawing/2014/main" id="{00000000-0008-0000-0600-0000BD7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4" name="Line 1">
          <a:extLst>
            <a:ext uri="{FF2B5EF4-FFF2-40B4-BE49-F238E27FC236}">
              <a16:creationId xmlns:a16="http://schemas.microsoft.com/office/drawing/2014/main" id="{00000000-0008-0000-0600-0000BE7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5" name="Line 16">
          <a:extLst>
            <a:ext uri="{FF2B5EF4-FFF2-40B4-BE49-F238E27FC236}">
              <a16:creationId xmlns:a16="http://schemas.microsoft.com/office/drawing/2014/main" id="{578DF35D-C4A7-464E-8D84-2464E25C2C7F}"/>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6" name="Line 85">
          <a:extLst>
            <a:ext uri="{FF2B5EF4-FFF2-40B4-BE49-F238E27FC236}">
              <a16:creationId xmlns:a16="http://schemas.microsoft.com/office/drawing/2014/main" id="{A4479EA7-77D7-4903-97E4-A16A661D26BD}"/>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7" name="Line 116">
          <a:extLst>
            <a:ext uri="{FF2B5EF4-FFF2-40B4-BE49-F238E27FC236}">
              <a16:creationId xmlns:a16="http://schemas.microsoft.com/office/drawing/2014/main" id="{C776A2A3-A4B6-4C44-886B-C5FF34963909}"/>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38" name="Line 147">
          <a:extLst>
            <a:ext uri="{FF2B5EF4-FFF2-40B4-BE49-F238E27FC236}">
              <a16:creationId xmlns:a16="http://schemas.microsoft.com/office/drawing/2014/main" id="{708C1D81-9FF1-4932-BCE9-C03F28C257F3}"/>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700-0000A95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700-0000AA5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700-0000AB5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700-0000AC5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700-0000AD5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700-0000AE5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700-0000AF5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700-0000B0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700-0000B15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700-0000B2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700-0000B35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700-0000B45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700-0000B55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700-0000B6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700-0000B7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700-0000B8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700-0000B9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700-0000BA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700-0000BB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700-0000BC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700-0000BD5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700-0000BE5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700-0000BF5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700-0000C05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6" name="AutoShape 212">
          <a:extLst>
            <a:ext uri="{FF2B5EF4-FFF2-40B4-BE49-F238E27FC236}">
              <a16:creationId xmlns:a16="http://schemas.microsoft.com/office/drawing/2014/main" id="{00000000-0008-0000-0700-0000C15C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190500</xdr:rowOff>
    </xdr:from>
    <xdr:to>
      <xdr:col>44</xdr:col>
      <xdr:colOff>0</xdr:colOff>
      <xdr:row>16</xdr:row>
      <xdr:rowOff>190500</xdr:rowOff>
    </xdr:to>
    <xdr:sp macro="" textlink="">
      <xdr:nvSpPr>
        <xdr:cNvPr id="27" name="Line 213">
          <a:extLst>
            <a:ext uri="{FF2B5EF4-FFF2-40B4-BE49-F238E27FC236}">
              <a16:creationId xmlns:a16="http://schemas.microsoft.com/office/drawing/2014/main" id="{00000000-0008-0000-0700-0000C25C0E00}"/>
            </a:ext>
          </a:extLst>
        </xdr:cNvPr>
        <xdr:cNvSpPr>
          <a:spLocks noChangeShapeType="1"/>
        </xdr:cNvSpPr>
      </xdr:nvSpPr>
      <xdr:spPr bwMode="auto">
        <a:xfrm flipH="1">
          <a:off x="13087350" y="48158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4">
          <a:extLst>
            <a:ext uri="{FF2B5EF4-FFF2-40B4-BE49-F238E27FC236}">
              <a16:creationId xmlns:a16="http://schemas.microsoft.com/office/drawing/2014/main" id="{00000000-0008-0000-0700-0000C35C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257175</xdr:rowOff>
    </xdr:from>
    <xdr:to>
      <xdr:col>33</xdr:col>
      <xdr:colOff>0</xdr:colOff>
      <xdr:row>13</xdr:row>
      <xdr:rowOff>257175</xdr:rowOff>
    </xdr:to>
    <xdr:sp macro="" textlink="">
      <xdr:nvSpPr>
        <xdr:cNvPr id="29" name="Line 222">
          <a:extLst>
            <a:ext uri="{FF2B5EF4-FFF2-40B4-BE49-F238E27FC236}">
              <a16:creationId xmlns:a16="http://schemas.microsoft.com/office/drawing/2014/main" id="{00000000-0008-0000-0700-0000C45C0E00}"/>
            </a:ext>
          </a:extLst>
        </xdr:cNvPr>
        <xdr:cNvSpPr>
          <a:spLocks noChangeShapeType="1"/>
        </xdr:cNvSpPr>
      </xdr:nvSpPr>
      <xdr:spPr bwMode="auto">
        <a:xfrm rot="-5400000">
          <a:off x="9629775" y="38252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700-0000C55C0E00}"/>
            </a:ext>
          </a:extLst>
        </xdr:cNvPr>
        <xdr:cNvGrpSpPr>
          <a:grpSpLocks/>
        </xdr:cNvGrpSpPr>
      </xdr:nvGrpSpPr>
      <xdr:grpSpPr bwMode="auto">
        <a:xfrm>
          <a:off x="1809750" y="2190750"/>
          <a:ext cx="647700" cy="638175"/>
          <a:chOff x="1828800" y="2196465"/>
          <a:chExt cx="647700" cy="638175"/>
        </a:xfrm>
        <a:noFill/>
      </xdr:grpSpPr>
      <xdr:cxnSp macro="">
        <xdr:nvCxnSpPr>
          <xdr:cNvPr id="30" name="直線コネクタ 197">
            <a:extLst>
              <a:ext uri="{FF2B5EF4-FFF2-40B4-BE49-F238E27FC236}">
                <a16:creationId xmlns:a16="http://schemas.microsoft.com/office/drawing/2014/main" id="{00000000-0008-0000-0700-0000C6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9">
            <a:extLst>
              <a:ext uri="{FF2B5EF4-FFF2-40B4-BE49-F238E27FC236}">
                <a16:creationId xmlns:a16="http://schemas.microsoft.com/office/drawing/2014/main" id="{00000000-0008-0000-0700-0000C8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700-0000C65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700-0000C75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257175</xdr:rowOff>
    </xdr:from>
    <xdr:to>
      <xdr:col>23</xdr:col>
      <xdr:colOff>133350</xdr:colOff>
      <xdr:row>16</xdr:row>
      <xdr:rowOff>257175</xdr:rowOff>
    </xdr:to>
    <xdr:sp macro="" textlink="">
      <xdr:nvSpPr>
        <xdr:cNvPr id="36" name="Line 224">
          <a:extLst>
            <a:ext uri="{FF2B5EF4-FFF2-40B4-BE49-F238E27FC236}">
              <a16:creationId xmlns:a16="http://schemas.microsoft.com/office/drawing/2014/main" id="{00000000-0008-0000-0700-0000C85C0E00}"/>
            </a:ext>
          </a:extLst>
        </xdr:cNvPr>
        <xdr:cNvSpPr>
          <a:spLocks noChangeShapeType="1"/>
        </xdr:cNvSpPr>
      </xdr:nvSpPr>
      <xdr:spPr bwMode="auto">
        <a:xfrm rot="-5400000">
          <a:off x="7296150"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700-0000C95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700-0000CA5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800-0000D55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800-0000D65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800-0000D75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800-0000D85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800-0000D95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800-0000DA5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800-0000DB5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800-0000DC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800-0000DD5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800-0000DE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800-0000DF5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800-0000E05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800-0000E15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800-0000E2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800-0000E3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800-0000E4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800-0000E5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800-0000E6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800-0000E7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800-0000E8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800-0000E95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800-0000EA5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800-0000EB5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800-0000EC5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114300</xdr:rowOff>
    </xdr:from>
    <xdr:to>
      <xdr:col>44</xdr:col>
      <xdr:colOff>0</xdr:colOff>
      <xdr:row>17</xdr:row>
      <xdr:rowOff>104775</xdr:rowOff>
    </xdr:to>
    <xdr:sp macro="" textlink="">
      <xdr:nvSpPr>
        <xdr:cNvPr id="26" name="AutoShape 211">
          <a:extLst>
            <a:ext uri="{FF2B5EF4-FFF2-40B4-BE49-F238E27FC236}">
              <a16:creationId xmlns:a16="http://schemas.microsoft.com/office/drawing/2014/main" id="{00000000-0008-0000-0800-0000ED540E00}"/>
            </a:ext>
          </a:extLst>
        </xdr:cNvPr>
        <xdr:cNvSpPr>
          <a:spLocks/>
        </xdr:cNvSpPr>
      </xdr:nvSpPr>
      <xdr:spPr bwMode="auto">
        <a:xfrm>
          <a:off x="13087350" y="44253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7" name="Line 212">
          <a:extLst>
            <a:ext uri="{FF2B5EF4-FFF2-40B4-BE49-F238E27FC236}">
              <a16:creationId xmlns:a16="http://schemas.microsoft.com/office/drawing/2014/main" id="{00000000-0008-0000-0800-0000EE54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257175</xdr:rowOff>
    </xdr:from>
    <xdr:to>
      <xdr:col>32</xdr:col>
      <xdr:colOff>114300</xdr:colOff>
      <xdr:row>16</xdr:row>
      <xdr:rowOff>257175</xdr:rowOff>
    </xdr:to>
    <xdr:sp macro="" textlink="">
      <xdr:nvSpPr>
        <xdr:cNvPr id="28" name="Line 223">
          <a:extLst>
            <a:ext uri="{FF2B5EF4-FFF2-40B4-BE49-F238E27FC236}">
              <a16:creationId xmlns:a16="http://schemas.microsoft.com/office/drawing/2014/main" id="{00000000-0008-0000-0800-0000EF540E00}"/>
            </a:ext>
          </a:extLst>
        </xdr:cNvPr>
        <xdr:cNvSpPr>
          <a:spLocks noChangeShapeType="1"/>
        </xdr:cNvSpPr>
      </xdr:nvSpPr>
      <xdr:spPr bwMode="auto">
        <a:xfrm rot="-5400000">
          <a:off x="954881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800-0000F054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800-0000F1540E00}"/>
            </a:ext>
          </a:extLst>
        </xdr:cNvPr>
        <xdr:cNvGrpSpPr>
          <a:grpSpLocks/>
        </xdr:cNvGrpSpPr>
      </xdr:nvGrpSpPr>
      <xdr:grpSpPr bwMode="auto">
        <a:xfrm>
          <a:off x="1809750" y="2190750"/>
          <a:ext cx="647700" cy="638175"/>
          <a:chOff x="1828800" y="2196465"/>
          <a:chExt cx="647700" cy="638175"/>
        </a:xfrm>
        <a:noFill/>
      </xdr:grpSpPr>
      <xdr:cxnSp macro="">
        <xdr:nvCxnSpPr>
          <xdr:cNvPr id="30" name="直線コネクタ 196">
            <a:extLst>
              <a:ext uri="{FF2B5EF4-FFF2-40B4-BE49-F238E27FC236}">
                <a16:creationId xmlns:a16="http://schemas.microsoft.com/office/drawing/2014/main" id="{00000000-0008-0000-0800-0000C5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8">
            <a:extLst>
              <a:ext uri="{FF2B5EF4-FFF2-40B4-BE49-F238E27FC236}">
                <a16:creationId xmlns:a16="http://schemas.microsoft.com/office/drawing/2014/main" id="{00000000-0008-0000-0800-0000C7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800-0000F25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800-0000F35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133350</xdr:colOff>
      <xdr:row>16</xdr:row>
      <xdr:rowOff>276225</xdr:rowOff>
    </xdr:from>
    <xdr:to>
      <xdr:col>23</xdr:col>
      <xdr:colOff>161925</xdr:colOff>
      <xdr:row>16</xdr:row>
      <xdr:rowOff>276225</xdr:rowOff>
    </xdr:to>
    <xdr:sp macro="" textlink="">
      <xdr:nvSpPr>
        <xdr:cNvPr id="36" name="Line 223">
          <a:extLst>
            <a:ext uri="{FF2B5EF4-FFF2-40B4-BE49-F238E27FC236}">
              <a16:creationId xmlns:a16="http://schemas.microsoft.com/office/drawing/2014/main" id="{00000000-0008-0000-0800-0000F4540E00}"/>
            </a:ext>
          </a:extLst>
        </xdr:cNvPr>
        <xdr:cNvSpPr>
          <a:spLocks noChangeShapeType="1"/>
        </xdr:cNvSpPr>
      </xdr:nvSpPr>
      <xdr:spPr bwMode="auto">
        <a:xfrm rot="-5400000">
          <a:off x="7329488"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800-0000F55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800-0000F65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900-0000A76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900-0000A86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900-0000A96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900-0000AA6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900-0000AB6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900-0000AC6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900-0000AD6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900-0000AE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900-0000AF6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900-0000B0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900-0000B16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900-0000B26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900-0000B36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900-0000B4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900-0000B5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900-0000B6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900-0000B7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900-0000B8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900-0000B9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900-0000BA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900-0000BB6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900-0000BC6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900-0000BD6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900-0000BE6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1">
          <a:extLst>
            <a:ext uri="{FF2B5EF4-FFF2-40B4-BE49-F238E27FC236}">
              <a16:creationId xmlns:a16="http://schemas.microsoft.com/office/drawing/2014/main" id="{00000000-0008-0000-0900-0000BF60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142875</xdr:rowOff>
    </xdr:from>
    <xdr:to>
      <xdr:col>44</xdr:col>
      <xdr:colOff>0</xdr:colOff>
      <xdr:row>16</xdr:row>
      <xdr:rowOff>142875</xdr:rowOff>
    </xdr:to>
    <xdr:sp macro="" textlink="">
      <xdr:nvSpPr>
        <xdr:cNvPr id="27" name="Line 212">
          <a:extLst>
            <a:ext uri="{FF2B5EF4-FFF2-40B4-BE49-F238E27FC236}">
              <a16:creationId xmlns:a16="http://schemas.microsoft.com/office/drawing/2014/main" id="{00000000-0008-0000-0900-0000C0600E00}"/>
            </a:ext>
          </a:extLst>
        </xdr:cNvPr>
        <xdr:cNvSpPr>
          <a:spLocks noChangeShapeType="1"/>
        </xdr:cNvSpPr>
      </xdr:nvSpPr>
      <xdr:spPr bwMode="auto">
        <a:xfrm flipH="1">
          <a:off x="13087350" y="476821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900-0000C16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900-0000C26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33" name="グループ化 41">
          <a:extLst>
            <a:ext uri="{FF2B5EF4-FFF2-40B4-BE49-F238E27FC236}">
              <a16:creationId xmlns:a16="http://schemas.microsoft.com/office/drawing/2014/main" id="{00000000-0008-0000-0900-0000C3600E00}"/>
            </a:ext>
          </a:extLst>
        </xdr:cNvPr>
        <xdr:cNvGrpSpPr>
          <a:grpSpLocks/>
        </xdr:cNvGrpSpPr>
      </xdr:nvGrpSpPr>
      <xdr:grpSpPr bwMode="auto">
        <a:xfrm>
          <a:off x="1809750" y="2209800"/>
          <a:ext cx="647700" cy="638175"/>
          <a:chOff x="1828800" y="2215515"/>
          <a:chExt cx="647700" cy="638175"/>
        </a:xfrm>
        <a:noFill/>
      </xdr:grpSpPr>
      <xdr:cxnSp macro="">
        <xdr:nvCxnSpPr>
          <xdr:cNvPr id="30" name="直線コネクタ 195">
            <a:extLst>
              <a:ext uri="{FF2B5EF4-FFF2-40B4-BE49-F238E27FC236}">
                <a16:creationId xmlns:a16="http://schemas.microsoft.com/office/drawing/2014/main" id="{00000000-0008-0000-09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9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34" name="Line 5">
          <a:extLst>
            <a:ext uri="{FF2B5EF4-FFF2-40B4-BE49-F238E27FC236}">
              <a16:creationId xmlns:a16="http://schemas.microsoft.com/office/drawing/2014/main" id="{00000000-0008-0000-0900-0000C460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5" name="Line 5">
          <a:extLst>
            <a:ext uri="{FF2B5EF4-FFF2-40B4-BE49-F238E27FC236}">
              <a16:creationId xmlns:a16="http://schemas.microsoft.com/office/drawing/2014/main" id="{00000000-0008-0000-0900-0000C560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266700</xdr:rowOff>
    </xdr:from>
    <xdr:to>
      <xdr:col>23</xdr:col>
      <xdr:colOff>133350</xdr:colOff>
      <xdr:row>16</xdr:row>
      <xdr:rowOff>266700</xdr:rowOff>
    </xdr:to>
    <xdr:sp macro="" textlink="">
      <xdr:nvSpPr>
        <xdr:cNvPr id="36" name="Line 223">
          <a:extLst>
            <a:ext uri="{FF2B5EF4-FFF2-40B4-BE49-F238E27FC236}">
              <a16:creationId xmlns:a16="http://schemas.microsoft.com/office/drawing/2014/main" id="{00000000-0008-0000-0900-0000C6600E00}"/>
            </a:ext>
          </a:extLst>
        </xdr:cNvPr>
        <xdr:cNvSpPr>
          <a:spLocks noChangeShapeType="1"/>
        </xdr:cNvSpPr>
      </xdr:nvSpPr>
      <xdr:spPr bwMode="auto">
        <a:xfrm rot="-5400000">
          <a:off x="7296150" y="477774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900-0000C76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900-0000C86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A00-0000A964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A00-0000AA64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A00-0000AB64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A00-0000AC64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A00-0000AD64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A00-0000AE64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A00-0000AF64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A00-0000B0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A00-0000B164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A00-0000B2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A00-0000B364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A00-0000B464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A00-0000B564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A00-0000B6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A00-0000B7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A00-0000B8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A00-0000B9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A00-0000BA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A00-0000BB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A00-0000BC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A00-0000BD64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A00-0000BE64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A00-0000BF64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A00-0000C064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A00-0000C164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A00-0000C264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4">
          <a:extLst>
            <a:ext uri="{FF2B5EF4-FFF2-40B4-BE49-F238E27FC236}">
              <a16:creationId xmlns:a16="http://schemas.microsoft.com/office/drawing/2014/main" id="{00000000-0008-0000-0A00-0000C364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9" name="Line 222">
          <a:extLst>
            <a:ext uri="{FF2B5EF4-FFF2-40B4-BE49-F238E27FC236}">
              <a16:creationId xmlns:a16="http://schemas.microsoft.com/office/drawing/2014/main" id="{00000000-0008-0000-0A00-0000C464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A00-0000C5640E00}"/>
            </a:ext>
          </a:extLst>
        </xdr:cNvPr>
        <xdr:cNvGrpSpPr>
          <a:grpSpLocks/>
        </xdr:cNvGrpSpPr>
      </xdr:nvGrpSpPr>
      <xdr:grpSpPr bwMode="auto">
        <a:xfrm>
          <a:off x="180975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A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A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A00-0000C664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A00-0000C764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257175</xdr:rowOff>
    </xdr:from>
    <xdr:to>
      <xdr:col>23</xdr:col>
      <xdr:colOff>142875</xdr:colOff>
      <xdr:row>16</xdr:row>
      <xdr:rowOff>257175</xdr:rowOff>
    </xdr:to>
    <xdr:sp macro="" textlink="">
      <xdr:nvSpPr>
        <xdr:cNvPr id="36" name="Line 224">
          <a:extLst>
            <a:ext uri="{FF2B5EF4-FFF2-40B4-BE49-F238E27FC236}">
              <a16:creationId xmlns:a16="http://schemas.microsoft.com/office/drawing/2014/main" id="{00000000-0008-0000-0A00-0000C8640E00}"/>
            </a:ext>
          </a:extLst>
        </xdr:cNvPr>
        <xdr:cNvSpPr>
          <a:spLocks noChangeShapeType="1"/>
        </xdr:cNvSpPr>
      </xdr:nvSpPr>
      <xdr:spPr bwMode="auto">
        <a:xfrm rot="-5400000">
          <a:off x="7310438"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A00-0000C964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A00-0000CA64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B00-0000A868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B00-0000A968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B00-0000AA68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B00-0000AB68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B00-0000AC68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B00-0000AD68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B00-0000AE68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B00-0000AF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B00-0000B068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B00-0000B1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B00-0000B268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B00-0000B368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B00-0000B468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8">
          <a:extLst>
            <a:ext uri="{FF2B5EF4-FFF2-40B4-BE49-F238E27FC236}">
              <a16:creationId xmlns:a16="http://schemas.microsoft.com/office/drawing/2014/main" id="{00000000-0008-0000-0B00-0000B5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6">
          <a:extLst>
            <a:ext uri="{FF2B5EF4-FFF2-40B4-BE49-F238E27FC236}">
              <a16:creationId xmlns:a16="http://schemas.microsoft.com/office/drawing/2014/main" id="{00000000-0008-0000-0B00-0000B6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9">
          <a:extLst>
            <a:ext uri="{FF2B5EF4-FFF2-40B4-BE49-F238E27FC236}">
              <a16:creationId xmlns:a16="http://schemas.microsoft.com/office/drawing/2014/main" id="{00000000-0008-0000-0B00-0000B7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7">
          <a:extLst>
            <a:ext uri="{FF2B5EF4-FFF2-40B4-BE49-F238E27FC236}">
              <a16:creationId xmlns:a16="http://schemas.microsoft.com/office/drawing/2014/main" id="{00000000-0008-0000-0B00-0000B8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40">
          <a:extLst>
            <a:ext uri="{FF2B5EF4-FFF2-40B4-BE49-F238E27FC236}">
              <a16:creationId xmlns:a16="http://schemas.microsoft.com/office/drawing/2014/main" id="{00000000-0008-0000-0B00-0000B9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8">
          <a:extLst>
            <a:ext uri="{FF2B5EF4-FFF2-40B4-BE49-F238E27FC236}">
              <a16:creationId xmlns:a16="http://schemas.microsoft.com/office/drawing/2014/main" id="{00000000-0008-0000-0B00-0000BA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1">
          <a:extLst>
            <a:ext uri="{FF2B5EF4-FFF2-40B4-BE49-F238E27FC236}">
              <a16:creationId xmlns:a16="http://schemas.microsoft.com/office/drawing/2014/main" id="{00000000-0008-0000-0B00-0000BB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9">
          <a:extLst>
            <a:ext uri="{FF2B5EF4-FFF2-40B4-BE49-F238E27FC236}">
              <a16:creationId xmlns:a16="http://schemas.microsoft.com/office/drawing/2014/main" id="{00000000-0008-0000-0B00-0000BC68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2">
          <a:extLst>
            <a:ext uri="{FF2B5EF4-FFF2-40B4-BE49-F238E27FC236}">
              <a16:creationId xmlns:a16="http://schemas.microsoft.com/office/drawing/2014/main" id="{00000000-0008-0000-0B00-0000BD68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9">
          <a:extLst>
            <a:ext uri="{FF2B5EF4-FFF2-40B4-BE49-F238E27FC236}">
              <a16:creationId xmlns:a16="http://schemas.microsoft.com/office/drawing/2014/main" id="{00000000-0008-0000-0B00-0000BE68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10">
          <a:extLst>
            <a:ext uri="{FF2B5EF4-FFF2-40B4-BE49-F238E27FC236}">
              <a16:creationId xmlns:a16="http://schemas.microsoft.com/office/drawing/2014/main" id="{00000000-0008-0000-0B00-0000BF68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142875</xdr:rowOff>
    </xdr:from>
    <xdr:to>
      <xdr:col>44</xdr:col>
      <xdr:colOff>0</xdr:colOff>
      <xdr:row>17</xdr:row>
      <xdr:rowOff>133350</xdr:rowOff>
    </xdr:to>
    <xdr:sp macro="" textlink="">
      <xdr:nvSpPr>
        <xdr:cNvPr id="26" name="AutoShape 212">
          <a:extLst>
            <a:ext uri="{FF2B5EF4-FFF2-40B4-BE49-F238E27FC236}">
              <a16:creationId xmlns:a16="http://schemas.microsoft.com/office/drawing/2014/main" id="{00000000-0008-0000-0B00-0000C0680E00}"/>
            </a:ext>
          </a:extLst>
        </xdr:cNvPr>
        <xdr:cNvSpPr>
          <a:spLocks/>
        </xdr:cNvSpPr>
      </xdr:nvSpPr>
      <xdr:spPr bwMode="auto">
        <a:xfrm>
          <a:off x="13087350" y="445389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3">
          <a:extLst>
            <a:ext uri="{FF2B5EF4-FFF2-40B4-BE49-F238E27FC236}">
              <a16:creationId xmlns:a16="http://schemas.microsoft.com/office/drawing/2014/main" id="{00000000-0008-0000-0B00-0000C168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4">
          <a:extLst>
            <a:ext uri="{FF2B5EF4-FFF2-40B4-BE49-F238E27FC236}">
              <a16:creationId xmlns:a16="http://schemas.microsoft.com/office/drawing/2014/main" id="{00000000-0008-0000-0B00-0000C268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2">
          <a:extLst>
            <a:ext uri="{FF2B5EF4-FFF2-40B4-BE49-F238E27FC236}">
              <a16:creationId xmlns:a16="http://schemas.microsoft.com/office/drawing/2014/main" id="{00000000-0008-0000-0B00-0000C368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33" name="グループ化 41">
          <a:extLst>
            <a:ext uri="{FF2B5EF4-FFF2-40B4-BE49-F238E27FC236}">
              <a16:creationId xmlns:a16="http://schemas.microsoft.com/office/drawing/2014/main" id="{00000000-0008-0000-0B00-0000C4680E00}"/>
            </a:ext>
          </a:extLst>
        </xdr:cNvPr>
        <xdr:cNvGrpSpPr>
          <a:grpSpLocks/>
        </xdr:cNvGrpSpPr>
      </xdr:nvGrpSpPr>
      <xdr:grpSpPr bwMode="auto">
        <a:xfrm>
          <a:off x="1809750" y="2200275"/>
          <a:ext cx="647700" cy="638175"/>
          <a:chOff x="1828800" y="2205990"/>
          <a:chExt cx="647700" cy="638175"/>
        </a:xfrm>
        <a:noFill/>
      </xdr:grpSpPr>
      <xdr:cxnSp macro="">
        <xdr:nvCxnSpPr>
          <xdr:cNvPr id="30" name="直線コネクタ 195">
            <a:extLst>
              <a:ext uri="{FF2B5EF4-FFF2-40B4-BE49-F238E27FC236}">
                <a16:creationId xmlns:a16="http://schemas.microsoft.com/office/drawing/2014/main" id="{00000000-0008-0000-0B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B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34" name="Line 5">
          <a:extLst>
            <a:ext uri="{FF2B5EF4-FFF2-40B4-BE49-F238E27FC236}">
              <a16:creationId xmlns:a16="http://schemas.microsoft.com/office/drawing/2014/main" id="{00000000-0008-0000-0B00-0000C568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5" name="Line 5">
          <a:extLst>
            <a:ext uri="{FF2B5EF4-FFF2-40B4-BE49-F238E27FC236}">
              <a16:creationId xmlns:a16="http://schemas.microsoft.com/office/drawing/2014/main" id="{00000000-0008-0000-0B00-0000C668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4">
          <a:extLst>
            <a:ext uri="{FF2B5EF4-FFF2-40B4-BE49-F238E27FC236}">
              <a16:creationId xmlns:a16="http://schemas.microsoft.com/office/drawing/2014/main" id="{00000000-0008-0000-0B00-0000C768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B00-0000C868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B00-0000C968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2.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C00-0000A76C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C00-0000A86C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C00-0000A96C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C00-0000AA6C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C00-0000AB6C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C00-0000AC6C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C00-0000AD6C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C00-0000AE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C00-0000AF6C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C00-0000B0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C00-0000B16C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C00-0000B26C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C00-0000B36C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C00-0000B4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C00-0000B5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C00-0000B6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C00-0000B7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C00-0000B8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C00-0000B9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C00-0000BA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C00-0000BB6C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C00-0000BC6C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C00-0000BD6C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C00-0000BE6C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6" name="AutoShape 211">
          <a:extLst>
            <a:ext uri="{FF2B5EF4-FFF2-40B4-BE49-F238E27FC236}">
              <a16:creationId xmlns:a16="http://schemas.microsoft.com/office/drawing/2014/main" id="{00000000-0008-0000-0C00-0000BF6C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7" name="Line 212">
          <a:extLst>
            <a:ext uri="{FF2B5EF4-FFF2-40B4-BE49-F238E27FC236}">
              <a16:creationId xmlns:a16="http://schemas.microsoft.com/office/drawing/2014/main" id="{00000000-0008-0000-0C00-0000C06C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8" name="Line 223">
          <a:extLst>
            <a:ext uri="{FF2B5EF4-FFF2-40B4-BE49-F238E27FC236}">
              <a16:creationId xmlns:a16="http://schemas.microsoft.com/office/drawing/2014/main" id="{00000000-0008-0000-0C00-0000C16C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9" name="Line 221">
          <a:extLst>
            <a:ext uri="{FF2B5EF4-FFF2-40B4-BE49-F238E27FC236}">
              <a16:creationId xmlns:a16="http://schemas.microsoft.com/office/drawing/2014/main" id="{00000000-0008-0000-0C00-0000C26C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33" name="グループ化 41">
          <a:extLst>
            <a:ext uri="{FF2B5EF4-FFF2-40B4-BE49-F238E27FC236}">
              <a16:creationId xmlns:a16="http://schemas.microsoft.com/office/drawing/2014/main" id="{00000000-0008-0000-0C00-0000C36C0E00}"/>
            </a:ext>
          </a:extLst>
        </xdr:cNvPr>
        <xdr:cNvGrpSpPr>
          <a:grpSpLocks/>
        </xdr:cNvGrpSpPr>
      </xdr:nvGrpSpPr>
      <xdr:grpSpPr bwMode="auto">
        <a:xfrm>
          <a:off x="1809750" y="2190750"/>
          <a:ext cx="647700" cy="638175"/>
          <a:chOff x="1828800" y="2196465"/>
          <a:chExt cx="647700" cy="638175"/>
        </a:xfrm>
        <a:noFill/>
      </xdr:grpSpPr>
      <xdr:cxnSp macro="">
        <xdr:nvCxnSpPr>
          <xdr:cNvPr id="30" name="直線コネクタ 195">
            <a:extLst>
              <a:ext uri="{FF2B5EF4-FFF2-40B4-BE49-F238E27FC236}">
                <a16:creationId xmlns:a16="http://schemas.microsoft.com/office/drawing/2014/main" id="{00000000-0008-0000-0C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C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34" name="Line 5">
          <a:extLst>
            <a:ext uri="{FF2B5EF4-FFF2-40B4-BE49-F238E27FC236}">
              <a16:creationId xmlns:a16="http://schemas.microsoft.com/office/drawing/2014/main" id="{00000000-0008-0000-0C00-0000C46C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5" name="Line 5">
          <a:extLst>
            <a:ext uri="{FF2B5EF4-FFF2-40B4-BE49-F238E27FC236}">
              <a16:creationId xmlns:a16="http://schemas.microsoft.com/office/drawing/2014/main" id="{00000000-0008-0000-0C00-0000C56C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6" name="Line 223">
          <a:extLst>
            <a:ext uri="{FF2B5EF4-FFF2-40B4-BE49-F238E27FC236}">
              <a16:creationId xmlns:a16="http://schemas.microsoft.com/office/drawing/2014/main" id="{00000000-0008-0000-0C00-0000C66C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C00-0000C76C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C00-0000C86C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D00-0000A770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D00-0000A870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D00-0000A970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D00-0000AA70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D00-0000AB70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D00-0000AC70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D00-0000AD70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D00-0000AE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D00-0000AF70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D00-0000B0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D00-0000B170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D00-0000B270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D00-0000B370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5" name="Line 77">
          <a:extLst>
            <a:ext uri="{FF2B5EF4-FFF2-40B4-BE49-F238E27FC236}">
              <a16:creationId xmlns:a16="http://schemas.microsoft.com/office/drawing/2014/main" id="{00000000-0008-0000-0D00-0000B4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85">
          <a:extLst>
            <a:ext uri="{FF2B5EF4-FFF2-40B4-BE49-F238E27FC236}">
              <a16:creationId xmlns:a16="http://schemas.microsoft.com/office/drawing/2014/main" id="{00000000-0008-0000-0D00-0000B5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7" name="Line 108">
          <a:extLst>
            <a:ext uri="{FF2B5EF4-FFF2-40B4-BE49-F238E27FC236}">
              <a16:creationId xmlns:a16="http://schemas.microsoft.com/office/drawing/2014/main" id="{00000000-0008-0000-0D00-0000B6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16">
          <a:extLst>
            <a:ext uri="{FF2B5EF4-FFF2-40B4-BE49-F238E27FC236}">
              <a16:creationId xmlns:a16="http://schemas.microsoft.com/office/drawing/2014/main" id="{00000000-0008-0000-0D00-0000B7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19" name="Line 139">
          <a:extLst>
            <a:ext uri="{FF2B5EF4-FFF2-40B4-BE49-F238E27FC236}">
              <a16:creationId xmlns:a16="http://schemas.microsoft.com/office/drawing/2014/main" id="{00000000-0008-0000-0D00-0000B8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147">
          <a:extLst>
            <a:ext uri="{FF2B5EF4-FFF2-40B4-BE49-F238E27FC236}">
              <a16:creationId xmlns:a16="http://schemas.microsoft.com/office/drawing/2014/main" id="{00000000-0008-0000-0D00-0000B9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1" name="Line 170">
          <a:extLst>
            <a:ext uri="{FF2B5EF4-FFF2-40B4-BE49-F238E27FC236}">
              <a16:creationId xmlns:a16="http://schemas.microsoft.com/office/drawing/2014/main" id="{00000000-0008-0000-0D00-0000BA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2" name="Line 178">
          <a:extLst>
            <a:ext uri="{FF2B5EF4-FFF2-40B4-BE49-F238E27FC236}">
              <a16:creationId xmlns:a16="http://schemas.microsoft.com/office/drawing/2014/main" id="{00000000-0008-0000-0D00-0000BB70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23" name="Line 201">
          <a:extLst>
            <a:ext uri="{FF2B5EF4-FFF2-40B4-BE49-F238E27FC236}">
              <a16:creationId xmlns:a16="http://schemas.microsoft.com/office/drawing/2014/main" id="{00000000-0008-0000-0D00-0000BC70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24" name="AutoShape 208">
          <a:extLst>
            <a:ext uri="{FF2B5EF4-FFF2-40B4-BE49-F238E27FC236}">
              <a16:creationId xmlns:a16="http://schemas.microsoft.com/office/drawing/2014/main" id="{00000000-0008-0000-0D00-0000BD70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5" name="Line 209">
          <a:extLst>
            <a:ext uri="{FF2B5EF4-FFF2-40B4-BE49-F238E27FC236}">
              <a16:creationId xmlns:a16="http://schemas.microsoft.com/office/drawing/2014/main" id="{00000000-0008-0000-0D00-0000BE70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6" name="AutoShape 211">
          <a:extLst>
            <a:ext uri="{FF2B5EF4-FFF2-40B4-BE49-F238E27FC236}">
              <a16:creationId xmlns:a16="http://schemas.microsoft.com/office/drawing/2014/main" id="{00000000-0008-0000-0D00-0000BF70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7" name="Line 212">
          <a:extLst>
            <a:ext uri="{FF2B5EF4-FFF2-40B4-BE49-F238E27FC236}">
              <a16:creationId xmlns:a16="http://schemas.microsoft.com/office/drawing/2014/main" id="{00000000-0008-0000-0D00-0000C070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8" name="Line 223">
          <a:extLst>
            <a:ext uri="{FF2B5EF4-FFF2-40B4-BE49-F238E27FC236}">
              <a16:creationId xmlns:a16="http://schemas.microsoft.com/office/drawing/2014/main" id="{00000000-0008-0000-0D00-0000C170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9" name="Line 221">
          <a:extLst>
            <a:ext uri="{FF2B5EF4-FFF2-40B4-BE49-F238E27FC236}">
              <a16:creationId xmlns:a16="http://schemas.microsoft.com/office/drawing/2014/main" id="{00000000-0008-0000-0D00-0000C270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133350</xdr:rowOff>
    </xdr:to>
    <xdr:grpSp>
      <xdr:nvGrpSpPr>
        <xdr:cNvPr id="33" name="グループ化 41">
          <a:extLst>
            <a:ext uri="{FF2B5EF4-FFF2-40B4-BE49-F238E27FC236}">
              <a16:creationId xmlns:a16="http://schemas.microsoft.com/office/drawing/2014/main" id="{00000000-0008-0000-0D00-0000C3700E00}"/>
            </a:ext>
          </a:extLst>
        </xdr:cNvPr>
        <xdr:cNvGrpSpPr>
          <a:grpSpLocks/>
        </xdr:cNvGrpSpPr>
      </xdr:nvGrpSpPr>
      <xdr:grpSpPr bwMode="auto">
        <a:xfrm>
          <a:off x="1809750" y="2181225"/>
          <a:ext cx="647700" cy="628650"/>
          <a:chOff x="1828800" y="2186940"/>
          <a:chExt cx="647700" cy="628650"/>
        </a:xfrm>
        <a:noFill/>
      </xdr:grpSpPr>
      <xdr:cxnSp macro="">
        <xdr:nvCxnSpPr>
          <xdr:cNvPr id="30" name="直線コネクタ 195">
            <a:extLst>
              <a:ext uri="{FF2B5EF4-FFF2-40B4-BE49-F238E27FC236}">
                <a16:creationId xmlns:a16="http://schemas.microsoft.com/office/drawing/2014/main" id="{00000000-0008-0000-0D00-0000C4000000}"/>
              </a:ext>
            </a:extLst>
          </xdr:cNvPr>
          <xdr:cNvCxnSpPr/>
        </xdr:nvCxnSpPr>
        <xdr:spPr bwMode="auto">
          <a:xfrm>
            <a:off x="1828800" y="2815590"/>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1"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814857" y="2501265"/>
            <a:ext cx="628650"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32" name="直線コネクタ 197">
            <a:extLst>
              <a:ext uri="{FF2B5EF4-FFF2-40B4-BE49-F238E27FC236}">
                <a16:creationId xmlns:a16="http://schemas.microsoft.com/office/drawing/2014/main" id="{00000000-0008-0000-0D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34" name="Line 5">
          <a:extLst>
            <a:ext uri="{FF2B5EF4-FFF2-40B4-BE49-F238E27FC236}">
              <a16:creationId xmlns:a16="http://schemas.microsoft.com/office/drawing/2014/main" id="{00000000-0008-0000-0D00-0000C470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57150</xdr:rowOff>
    </xdr:from>
    <xdr:to>
      <xdr:col>5</xdr:col>
      <xdr:colOff>0</xdr:colOff>
      <xdr:row>10</xdr:row>
      <xdr:rowOff>57150</xdr:rowOff>
    </xdr:to>
    <xdr:sp macro="" textlink="">
      <xdr:nvSpPr>
        <xdr:cNvPr id="35" name="Line 5">
          <a:extLst>
            <a:ext uri="{FF2B5EF4-FFF2-40B4-BE49-F238E27FC236}">
              <a16:creationId xmlns:a16="http://schemas.microsoft.com/office/drawing/2014/main" id="{00000000-0008-0000-0D00-0000C5700E00}"/>
            </a:ext>
          </a:extLst>
        </xdr:cNvPr>
        <xdr:cNvSpPr>
          <a:spLocks noChangeShapeType="1"/>
        </xdr:cNvSpPr>
      </xdr:nvSpPr>
      <xdr:spPr bwMode="auto">
        <a:xfrm rot="-5400000">
          <a:off x="2314575" y="25774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95250</xdr:colOff>
      <xdr:row>16</xdr:row>
      <xdr:rowOff>247650</xdr:rowOff>
    </xdr:from>
    <xdr:to>
      <xdr:col>23</xdr:col>
      <xdr:colOff>133350</xdr:colOff>
      <xdr:row>16</xdr:row>
      <xdr:rowOff>247650</xdr:rowOff>
    </xdr:to>
    <xdr:sp macro="" textlink="">
      <xdr:nvSpPr>
        <xdr:cNvPr id="36" name="Line 223">
          <a:extLst>
            <a:ext uri="{FF2B5EF4-FFF2-40B4-BE49-F238E27FC236}">
              <a16:creationId xmlns:a16="http://schemas.microsoft.com/office/drawing/2014/main" id="{00000000-0008-0000-0D00-0000C6700E00}"/>
            </a:ext>
          </a:extLst>
        </xdr:cNvPr>
        <xdr:cNvSpPr>
          <a:spLocks noChangeShapeType="1"/>
        </xdr:cNvSpPr>
      </xdr:nvSpPr>
      <xdr:spPr bwMode="auto">
        <a:xfrm rot="-5400000">
          <a:off x="729615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7" name="Line 1">
          <a:extLst>
            <a:ext uri="{FF2B5EF4-FFF2-40B4-BE49-F238E27FC236}">
              <a16:creationId xmlns:a16="http://schemas.microsoft.com/office/drawing/2014/main" id="{00000000-0008-0000-0D00-0000C770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8" name="Line 1">
          <a:extLst>
            <a:ext uri="{FF2B5EF4-FFF2-40B4-BE49-F238E27FC236}">
              <a16:creationId xmlns:a16="http://schemas.microsoft.com/office/drawing/2014/main" id="{00000000-0008-0000-0D00-0000C870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E00-0000453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E00-0000463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E00-0000473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E00-0000483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E00-0000493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E00-00004A3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E00-00004B3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E00-00004C3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E00-00004D3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E00-00004E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E00-00004F3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E00-0000503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E00-0000513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E00-000052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E00-000053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E00-000054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E00-0000553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E00-0000563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E00-0000573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0E00-0000583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0E00-0000593E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0E00-00005A3E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0E00-00005B3E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0E00-00005C3E0E00}"/>
            </a:ext>
          </a:extLst>
        </xdr:cNvPr>
        <xdr:cNvGrpSpPr>
          <a:grpSpLocks/>
        </xdr:cNvGrpSpPr>
      </xdr:nvGrpSpPr>
      <xdr:grpSpPr bwMode="auto">
        <a:xfrm>
          <a:off x="180975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0E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E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0E00-00005D3E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0E00-00005E3E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114300</xdr:colOff>
      <xdr:row>16</xdr:row>
      <xdr:rowOff>266700</xdr:rowOff>
    </xdr:from>
    <xdr:to>
      <xdr:col>23</xdr:col>
      <xdr:colOff>142875</xdr:colOff>
      <xdr:row>16</xdr:row>
      <xdr:rowOff>266700</xdr:rowOff>
    </xdr:to>
    <xdr:sp macro="" textlink="">
      <xdr:nvSpPr>
        <xdr:cNvPr id="31" name="Line 223">
          <a:extLst>
            <a:ext uri="{FF2B5EF4-FFF2-40B4-BE49-F238E27FC236}">
              <a16:creationId xmlns:a16="http://schemas.microsoft.com/office/drawing/2014/main" id="{00000000-0008-0000-0E00-00005F3E0E00}"/>
            </a:ext>
          </a:extLst>
        </xdr:cNvPr>
        <xdr:cNvSpPr>
          <a:spLocks noChangeShapeType="1"/>
        </xdr:cNvSpPr>
      </xdr:nvSpPr>
      <xdr:spPr bwMode="auto">
        <a:xfrm rot="-5400000">
          <a:off x="7310438"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E00-0000603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E00-0000613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0F00-00004042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0F00-00004142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0F00-00004242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0F00-00004342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0F00-00004442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0F00-00004542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0F00-00004642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0F00-00004742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0F00-00004842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0F00-000049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0F00-00004A42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0F00-00004B42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0F00-00004C42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0F00-00004D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0F00-00004E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0F00-00004F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0F00-00005042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0F00-00005142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0F00-00005242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0F00-00005342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0F00-00005442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0F00-00005542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0F00-00005642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0F00-000057420E00}"/>
            </a:ext>
          </a:extLst>
        </xdr:cNvPr>
        <xdr:cNvGrpSpPr>
          <a:grpSpLocks/>
        </xdr:cNvGrpSpPr>
      </xdr:nvGrpSpPr>
      <xdr:grpSpPr bwMode="auto">
        <a:xfrm>
          <a:off x="180975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0F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0F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0F00-00005842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0F00-00005942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276225</xdr:rowOff>
    </xdr:from>
    <xdr:to>
      <xdr:col>23</xdr:col>
      <xdr:colOff>142875</xdr:colOff>
      <xdr:row>16</xdr:row>
      <xdr:rowOff>276225</xdr:rowOff>
    </xdr:to>
    <xdr:sp macro="" textlink="">
      <xdr:nvSpPr>
        <xdr:cNvPr id="31" name="Line 223">
          <a:extLst>
            <a:ext uri="{FF2B5EF4-FFF2-40B4-BE49-F238E27FC236}">
              <a16:creationId xmlns:a16="http://schemas.microsoft.com/office/drawing/2014/main" id="{00000000-0008-0000-0F00-00005A420E00}"/>
            </a:ext>
          </a:extLst>
        </xdr:cNvPr>
        <xdr:cNvSpPr>
          <a:spLocks noChangeShapeType="1"/>
        </xdr:cNvSpPr>
      </xdr:nvSpPr>
      <xdr:spPr bwMode="auto">
        <a:xfrm rot="-5400000">
          <a:off x="7305675" y="478726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0F00-00005B42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0F00-00005C42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000-00000D4E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000-00000E4E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000-00000F4E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000-0000104E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000-0000114E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000-0000124E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000-0000134E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000-0000144E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000-0000154E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000-000016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000-0000174E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000-0000184E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000-0000194E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000-00001A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000-00001B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000-00001C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000-00001D4E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000-00001E4E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000-00001F4E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000-0000204E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000-0000214E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000-0000224E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228600</xdr:rowOff>
    </xdr:from>
    <xdr:to>
      <xdr:col>33</xdr:col>
      <xdr:colOff>0</xdr:colOff>
      <xdr:row>13</xdr:row>
      <xdr:rowOff>228600</xdr:rowOff>
    </xdr:to>
    <xdr:sp macro="" textlink="">
      <xdr:nvSpPr>
        <xdr:cNvPr id="24" name="Line 221">
          <a:extLst>
            <a:ext uri="{FF2B5EF4-FFF2-40B4-BE49-F238E27FC236}">
              <a16:creationId xmlns:a16="http://schemas.microsoft.com/office/drawing/2014/main" id="{00000000-0008-0000-1000-0000234E0E00}"/>
            </a:ext>
          </a:extLst>
        </xdr:cNvPr>
        <xdr:cNvSpPr>
          <a:spLocks noChangeShapeType="1"/>
        </xdr:cNvSpPr>
      </xdr:nvSpPr>
      <xdr:spPr bwMode="auto">
        <a:xfrm rot="-5400000">
          <a:off x="9629775" y="37966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46">
          <a:extLst>
            <a:ext uri="{FF2B5EF4-FFF2-40B4-BE49-F238E27FC236}">
              <a16:creationId xmlns:a16="http://schemas.microsoft.com/office/drawing/2014/main" id="{00000000-0008-0000-1000-0000244E0E00}"/>
            </a:ext>
          </a:extLst>
        </xdr:cNvPr>
        <xdr:cNvGrpSpPr>
          <a:grpSpLocks/>
        </xdr:cNvGrpSpPr>
      </xdr:nvGrpSpPr>
      <xdr:grpSpPr bwMode="auto">
        <a:xfrm>
          <a:off x="180975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0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0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000-0000254E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000-0000264E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104775</xdr:colOff>
      <xdr:row>16</xdr:row>
      <xdr:rowOff>257175</xdr:rowOff>
    </xdr:from>
    <xdr:to>
      <xdr:col>23</xdr:col>
      <xdr:colOff>142875</xdr:colOff>
      <xdr:row>16</xdr:row>
      <xdr:rowOff>257175</xdr:rowOff>
    </xdr:to>
    <xdr:sp macro="" textlink="">
      <xdr:nvSpPr>
        <xdr:cNvPr id="31" name="Line 223">
          <a:extLst>
            <a:ext uri="{FF2B5EF4-FFF2-40B4-BE49-F238E27FC236}">
              <a16:creationId xmlns:a16="http://schemas.microsoft.com/office/drawing/2014/main" id="{00000000-0008-0000-1000-0000274E0E00}"/>
            </a:ext>
          </a:extLst>
        </xdr:cNvPr>
        <xdr:cNvSpPr>
          <a:spLocks noChangeShapeType="1"/>
        </xdr:cNvSpPr>
      </xdr:nvSpPr>
      <xdr:spPr bwMode="auto">
        <a:xfrm rot="-5400000">
          <a:off x="7305675" y="47682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000-0000284E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000-0000294E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100-00006B3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100-00006C3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100-00006D3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100-00006E3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100-00006F3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100-0000703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100-0000713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100-0000723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100-0000733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100-000074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100-0000753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100-0000763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100-0000773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100-000078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100-000079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100-00007A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100-00007B3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100-00007C3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100-00007D3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133350</xdr:rowOff>
    </xdr:from>
    <xdr:to>
      <xdr:col>44</xdr:col>
      <xdr:colOff>0</xdr:colOff>
      <xdr:row>17</xdr:row>
      <xdr:rowOff>133350</xdr:rowOff>
    </xdr:to>
    <xdr:sp macro="" textlink="">
      <xdr:nvSpPr>
        <xdr:cNvPr id="21" name="AutoShape 211">
          <a:extLst>
            <a:ext uri="{FF2B5EF4-FFF2-40B4-BE49-F238E27FC236}">
              <a16:creationId xmlns:a16="http://schemas.microsoft.com/office/drawing/2014/main" id="{00000000-0008-0000-1100-00007E3A0E00}"/>
            </a:ext>
          </a:extLst>
        </xdr:cNvPr>
        <xdr:cNvSpPr>
          <a:spLocks/>
        </xdr:cNvSpPr>
      </xdr:nvSpPr>
      <xdr:spPr bwMode="auto">
        <a:xfrm>
          <a:off x="13087350" y="4444365"/>
          <a:ext cx="180975" cy="657225"/>
        </a:xfrm>
        <a:prstGeom prst="leftBracket">
          <a:avLst>
            <a:gd name="adj" fmla="val 29809"/>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133350</xdr:rowOff>
    </xdr:from>
    <xdr:to>
      <xdr:col>44</xdr:col>
      <xdr:colOff>0</xdr:colOff>
      <xdr:row>16</xdr:row>
      <xdr:rowOff>133350</xdr:rowOff>
    </xdr:to>
    <xdr:sp macro="" textlink="">
      <xdr:nvSpPr>
        <xdr:cNvPr id="22" name="Line 212">
          <a:extLst>
            <a:ext uri="{FF2B5EF4-FFF2-40B4-BE49-F238E27FC236}">
              <a16:creationId xmlns:a16="http://schemas.microsoft.com/office/drawing/2014/main" id="{00000000-0008-0000-1100-00007F3A0E00}"/>
            </a:ext>
          </a:extLst>
        </xdr:cNvPr>
        <xdr:cNvSpPr>
          <a:spLocks noChangeShapeType="1"/>
        </xdr:cNvSpPr>
      </xdr:nvSpPr>
      <xdr:spPr bwMode="auto">
        <a:xfrm flipH="1">
          <a:off x="13087350" y="47586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276225</xdr:rowOff>
    </xdr:from>
    <xdr:to>
      <xdr:col>32</xdr:col>
      <xdr:colOff>114300</xdr:colOff>
      <xdr:row>16</xdr:row>
      <xdr:rowOff>276225</xdr:rowOff>
    </xdr:to>
    <xdr:sp macro="" textlink="">
      <xdr:nvSpPr>
        <xdr:cNvPr id="23" name="Line 223">
          <a:extLst>
            <a:ext uri="{FF2B5EF4-FFF2-40B4-BE49-F238E27FC236}">
              <a16:creationId xmlns:a16="http://schemas.microsoft.com/office/drawing/2014/main" id="{00000000-0008-0000-1100-0000803A0E00}"/>
            </a:ext>
          </a:extLst>
        </xdr:cNvPr>
        <xdr:cNvSpPr>
          <a:spLocks noChangeShapeType="1"/>
        </xdr:cNvSpPr>
      </xdr:nvSpPr>
      <xdr:spPr bwMode="auto">
        <a:xfrm rot="-5400000">
          <a:off x="9548812" y="47920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219075</xdr:rowOff>
    </xdr:from>
    <xdr:to>
      <xdr:col>33</xdr:col>
      <xdr:colOff>0</xdr:colOff>
      <xdr:row>13</xdr:row>
      <xdr:rowOff>219075</xdr:rowOff>
    </xdr:to>
    <xdr:sp macro="" textlink="">
      <xdr:nvSpPr>
        <xdr:cNvPr id="24" name="Line 221">
          <a:extLst>
            <a:ext uri="{FF2B5EF4-FFF2-40B4-BE49-F238E27FC236}">
              <a16:creationId xmlns:a16="http://schemas.microsoft.com/office/drawing/2014/main" id="{00000000-0008-0000-1100-0000813A0E00}"/>
            </a:ext>
          </a:extLst>
        </xdr:cNvPr>
        <xdr:cNvSpPr>
          <a:spLocks noChangeShapeType="1"/>
        </xdr:cNvSpPr>
      </xdr:nvSpPr>
      <xdr:spPr bwMode="auto">
        <a:xfrm rot="-5400000">
          <a:off x="9629775" y="378714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161925</xdr:rowOff>
    </xdr:from>
    <xdr:to>
      <xdr:col>4</xdr:col>
      <xdr:colOff>323850</xdr:colOff>
      <xdr:row>10</xdr:row>
      <xdr:rowOff>171450</xdr:rowOff>
    </xdr:to>
    <xdr:grpSp>
      <xdr:nvGrpSpPr>
        <xdr:cNvPr id="28" name="グループ化 36">
          <a:extLst>
            <a:ext uri="{FF2B5EF4-FFF2-40B4-BE49-F238E27FC236}">
              <a16:creationId xmlns:a16="http://schemas.microsoft.com/office/drawing/2014/main" id="{00000000-0008-0000-1100-0000823A0E00}"/>
            </a:ext>
          </a:extLst>
        </xdr:cNvPr>
        <xdr:cNvGrpSpPr>
          <a:grpSpLocks/>
        </xdr:cNvGrpSpPr>
      </xdr:nvGrpSpPr>
      <xdr:grpSpPr bwMode="auto">
        <a:xfrm>
          <a:off x="1809750" y="2209800"/>
          <a:ext cx="647700" cy="638175"/>
          <a:chOff x="1828800" y="2215515"/>
          <a:chExt cx="647700" cy="638175"/>
        </a:xfrm>
        <a:noFill/>
      </xdr:grpSpPr>
      <xdr:cxnSp macro="">
        <xdr:nvCxnSpPr>
          <xdr:cNvPr id="25" name="直線コネクタ 195">
            <a:extLst>
              <a:ext uri="{FF2B5EF4-FFF2-40B4-BE49-F238E27FC236}">
                <a16:creationId xmlns:a16="http://schemas.microsoft.com/office/drawing/2014/main" id="{00000000-0008-0000-1100-0000C4000000}"/>
              </a:ext>
            </a:extLst>
          </xdr:cNvPr>
          <xdr:cNvCxnSpPr/>
        </xdr:nvCxnSpPr>
        <xdr:spPr bwMode="auto">
          <a:xfrm>
            <a:off x="1828800" y="285368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810095" y="253460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100-0000C6000000}"/>
              </a:ext>
            </a:extLst>
          </xdr:cNvPr>
          <xdr:cNvCxnSpPr/>
        </xdr:nvCxnSpPr>
        <xdr:spPr bwMode="auto">
          <a:xfrm>
            <a:off x="2119795" y="222504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85725</xdr:rowOff>
    </xdr:from>
    <xdr:to>
      <xdr:col>5</xdr:col>
      <xdr:colOff>0</xdr:colOff>
      <xdr:row>8</xdr:row>
      <xdr:rowOff>85725</xdr:rowOff>
    </xdr:to>
    <xdr:sp macro="" textlink="">
      <xdr:nvSpPr>
        <xdr:cNvPr id="29" name="Line 5">
          <a:extLst>
            <a:ext uri="{FF2B5EF4-FFF2-40B4-BE49-F238E27FC236}">
              <a16:creationId xmlns:a16="http://schemas.microsoft.com/office/drawing/2014/main" id="{00000000-0008-0000-1100-0000833A0E00}"/>
            </a:ext>
          </a:extLst>
        </xdr:cNvPr>
        <xdr:cNvSpPr>
          <a:spLocks noChangeShapeType="1"/>
        </xdr:cNvSpPr>
      </xdr:nvSpPr>
      <xdr:spPr bwMode="auto">
        <a:xfrm rot="-5400000">
          <a:off x="2314575" y="19773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95250</xdr:rowOff>
    </xdr:from>
    <xdr:to>
      <xdr:col>5</xdr:col>
      <xdr:colOff>0</xdr:colOff>
      <xdr:row>10</xdr:row>
      <xdr:rowOff>95250</xdr:rowOff>
    </xdr:to>
    <xdr:sp macro="" textlink="">
      <xdr:nvSpPr>
        <xdr:cNvPr id="30" name="Line 5">
          <a:extLst>
            <a:ext uri="{FF2B5EF4-FFF2-40B4-BE49-F238E27FC236}">
              <a16:creationId xmlns:a16="http://schemas.microsoft.com/office/drawing/2014/main" id="{00000000-0008-0000-1100-0000843A0E00}"/>
            </a:ext>
          </a:extLst>
        </xdr:cNvPr>
        <xdr:cNvSpPr>
          <a:spLocks noChangeShapeType="1"/>
        </xdr:cNvSpPr>
      </xdr:nvSpPr>
      <xdr:spPr bwMode="auto">
        <a:xfrm rot="-5400000">
          <a:off x="2314575" y="26155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100-0000853A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100-0000863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100-0000873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200-00004E46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200-00004F46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200-00005046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200-00005146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200-00005246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200-00005346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200-00005446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200-00005546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200-00005646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200-000057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200-00005846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200-00005946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200-00005A46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200-00005B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200-00005C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200-00005D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200-00005E46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200-00005F46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200-00006046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171450</xdr:rowOff>
    </xdr:from>
    <xdr:to>
      <xdr:col>44</xdr:col>
      <xdr:colOff>0</xdr:colOff>
      <xdr:row>17</xdr:row>
      <xdr:rowOff>161925</xdr:rowOff>
    </xdr:to>
    <xdr:sp macro="" textlink="">
      <xdr:nvSpPr>
        <xdr:cNvPr id="21" name="AutoShape 211">
          <a:extLst>
            <a:ext uri="{FF2B5EF4-FFF2-40B4-BE49-F238E27FC236}">
              <a16:creationId xmlns:a16="http://schemas.microsoft.com/office/drawing/2014/main" id="{00000000-0008-0000-1200-000061460E00}"/>
            </a:ext>
          </a:extLst>
        </xdr:cNvPr>
        <xdr:cNvSpPr>
          <a:spLocks/>
        </xdr:cNvSpPr>
      </xdr:nvSpPr>
      <xdr:spPr bwMode="auto">
        <a:xfrm>
          <a:off x="13087350" y="448246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171450</xdr:rowOff>
    </xdr:from>
    <xdr:to>
      <xdr:col>44</xdr:col>
      <xdr:colOff>0</xdr:colOff>
      <xdr:row>16</xdr:row>
      <xdr:rowOff>171450</xdr:rowOff>
    </xdr:to>
    <xdr:sp macro="" textlink="">
      <xdr:nvSpPr>
        <xdr:cNvPr id="22" name="Line 212">
          <a:extLst>
            <a:ext uri="{FF2B5EF4-FFF2-40B4-BE49-F238E27FC236}">
              <a16:creationId xmlns:a16="http://schemas.microsoft.com/office/drawing/2014/main" id="{00000000-0008-0000-1200-000062460E00}"/>
            </a:ext>
          </a:extLst>
        </xdr:cNvPr>
        <xdr:cNvSpPr>
          <a:spLocks noChangeShapeType="1"/>
        </xdr:cNvSpPr>
      </xdr:nvSpPr>
      <xdr:spPr bwMode="auto">
        <a:xfrm flipH="1">
          <a:off x="13087350" y="479679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285750</xdr:rowOff>
    </xdr:from>
    <xdr:to>
      <xdr:col>32</xdr:col>
      <xdr:colOff>114300</xdr:colOff>
      <xdr:row>16</xdr:row>
      <xdr:rowOff>285750</xdr:rowOff>
    </xdr:to>
    <xdr:sp macro="" textlink="">
      <xdr:nvSpPr>
        <xdr:cNvPr id="23" name="Line 223">
          <a:extLst>
            <a:ext uri="{FF2B5EF4-FFF2-40B4-BE49-F238E27FC236}">
              <a16:creationId xmlns:a16="http://schemas.microsoft.com/office/drawing/2014/main" id="{00000000-0008-0000-1200-000063460E00}"/>
            </a:ext>
          </a:extLst>
        </xdr:cNvPr>
        <xdr:cNvSpPr>
          <a:spLocks noChangeShapeType="1"/>
        </xdr:cNvSpPr>
      </xdr:nvSpPr>
      <xdr:spPr bwMode="auto">
        <a:xfrm rot="-5400000">
          <a:off x="9548812" y="48015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238125</xdr:rowOff>
    </xdr:from>
    <xdr:to>
      <xdr:col>33</xdr:col>
      <xdr:colOff>0</xdr:colOff>
      <xdr:row>13</xdr:row>
      <xdr:rowOff>238125</xdr:rowOff>
    </xdr:to>
    <xdr:sp macro="" textlink="">
      <xdr:nvSpPr>
        <xdr:cNvPr id="24" name="Line 221">
          <a:extLst>
            <a:ext uri="{FF2B5EF4-FFF2-40B4-BE49-F238E27FC236}">
              <a16:creationId xmlns:a16="http://schemas.microsoft.com/office/drawing/2014/main" id="{00000000-0008-0000-1200-000064460E00}"/>
            </a:ext>
          </a:extLst>
        </xdr:cNvPr>
        <xdr:cNvSpPr>
          <a:spLocks noChangeShapeType="1"/>
        </xdr:cNvSpPr>
      </xdr:nvSpPr>
      <xdr:spPr bwMode="auto">
        <a:xfrm rot="-5400000">
          <a:off x="9629775" y="3806190"/>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152400</xdr:rowOff>
    </xdr:from>
    <xdr:to>
      <xdr:col>4</xdr:col>
      <xdr:colOff>323850</xdr:colOff>
      <xdr:row>10</xdr:row>
      <xdr:rowOff>161925</xdr:rowOff>
    </xdr:to>
    <xdr:grpSp>
      <xdr:nvGrpSpPr>
        <xdr:cNvPr id="28" name="グループ化 36">
          <a:extLst>
            <a:ext uri="{FF2B5EF4-FFF2-40B4-BE49-F238E27FC236}">
              <a16:creationId xmlns:a16="http://schemas.microsoft.com/office/drawing/2014/main" id="{00000000-0008-0000-1200-000065460E00}"/>
            </a:ext>
          </a:extLst>
        </xdr:cNvPr>
        <xdr:cNvGrpSpPr>
          <a:grpSpLocks/>
        </xdr:cNvGrpSpPr>
      </xdr:nvGrpSpPr>
      <xdr:grpSpPr bwMode="auto">
        <a:xfrm>
          <a:off x="1809750" y="2200275"/>
          <a:ext cx="647700" cy="638175"/>
          <a:chOff x="1828800" y="2205990"/>
          <a:chExt cx="647700" cy="638175"/>
        </a:xfrm>
        <a:noFill/>
      </xdr:grpSpPr>
      <xdr:cxnSp macro="">
        <xdr:nvCxnSpPr>
          <xdr:cNvPr id="25" name="直線コネクタ 195">
            <a:extLst>
              <a:ext uri="{FF2B5EF4-FFF2-40B4-BE49-F238E27FC236}">
                <a16:creationId xmlns:a16="http://schemas.microsoft.com/office/drawing/2014/main" id="{00000000-0008-0000-1200-0000C4000000}"/>
              </a:ext>
            </a:extLst>
          </xdr:cNvPr>
          <xdr:cNvCxnSpPr/>
        </xdr:nvCxnSpPr>
        <xdr:spPr bwMode="auto">
          <a:xfrm>
            <a:off x="1828800" y="284416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810095" y="252507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200-0000C6000000}"/>
              </a:ext>
            </a:extLst>
          </xdr:cNvPr>
          <xdr:cNvCxnSpPr/>
        </xdr:nvCxnSpPr>
        <xdr:spPr bwMode="auto">
          <a:xfrm>
            <a:off x="2119795" y="221551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76200</xdr:rowOff>
    </xdr:from>
    <xdr:to>
      <xdr:col>5</xdr:col>
      <xdr:colOff>0</xdr:colOff>
      <xdr:row>8</xdr:row>
      <xdr:rowOff>76200</xdr:rowOff>
    </xdr:to>
    <xdr:sp macro="" textlink="">
      <xdr:nvSpPr>
        <xdr:cNvPr id="29" name="Line 5">
          <a:extLst>
            <a:ext uri="{FF2B5EF4-FFF2-40B4-BE49-F238E27FC236}">
              <a16:creationId xmlns:a16="http://schemas.microsoft.com/office/drawing/2014/main" id="{00000000-0008-0000-1200-000066460E00}"/>
            </a:ext>
          </a:extLst>
        </xdr:cNvPr>
        <xdr:cNvSpPr>
          <a:spLocks noChangeShapeType="1"/>
        </xdr:cNvSpPr>
      </xdr:nvSpPr>
      <xdr:spPr bwMode="auto">
        <a:xfrm rot="-5400000">
          <a:off x="2314575" y="196786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85725</xdr:rowOff>
    </xdr:from>
    <xdr:to>
      <xdr:col>5</xdr:col>
      <xdr:colOff>0</xdr:colOff>
      <xdr:row>10</xdr:row>
      <xdr:rowOff>85725</xdr:rowOff>
    </xdr:to>
    <xdr:sp macro="" textlink="">
      <xdr:nvSpPr>
        <xdr:cNvPr id="30" name="Line 5">
          <a:extLst>
            <a:ext uri="{FF2B5EF4-FFF2-40B4-BE49-F238E27FC236}">
              <a16:creationId xmlns:a16="http://schemas.microsoft.com/office/drawing/2014/main" id="{00000000-0008-0000-1200-000067460E00}"/>
            </a:ext>
          </a:extLst>
        </xdr:cNvPr>
        <xdr:cNvSpPr>
          <a:spLocks noChangeShapeType="1"/>
        </xdr:cNvSpPr>
      </xdr:nvSpPr>
      <xdr:spPr bwMode="auto">
        <a:xfrm rot="-5400000">
          <a:off x="2314575" y="26060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76200</xdr:colOff>
      <xdr:row>16</xdr:row>
      <xdr:rowOff>247650</xdr:rowOff>
    </xdr:from>
    <xdr:to>
      <xdr:col>23</xdr:col>
      <xdr:colOff>114300</xdr:colOff>
      <xdr:row>16</xdr:row>
      <xdr:rowOff>247650</xdr:rowOff>
    </xdr:to>
    <xdr:sp macro="" textlink="">
      <xdr:nvSpPr>
        <xdr:cNvPr id="31" name="Line 223">
          <a:extLst>
            <a:ext uri="{FF2B5EF4-FFF2-40B4-BE49-F238E27FC236}">
              <a16:creationId xmlns:a16="http://schemas.microsoft.com/office/drawing/2014/main" id="{00000000-0008-0000-1200-000068460E00}"/>
            </a:ext>
          </a:extLst>
        </xdr:cNvPr>
        <xdr:cNvSpPr>
          <a:spLocks noChangeShapeType="1"/>
        </xdr:cNvSpPr>
      </xdr:nvSpPr>
      <xdr:spPr bwMode="auto">
        <a:xfrm rot="-5400000">
          <a:off x="7277100" y="475869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200-00006946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200-00006A46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300-0000454A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300-0000464A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300-0000474A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300-0000484A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300-0000494A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300-00004A4A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300-00004B4A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300-00004C4A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300-00004D4A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300-00004E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300-00004F4A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300-0000504A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300-0000514A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300-000052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300-000053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300-000054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300-0000554A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300-0000564A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300-0000574A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152400</xdr:rowOff>
    </xdr:from>
    <xdr:to>
      <xdr:col>44</xdr:col>
      <xdr:colOff>0</xdr:colOff>
      <xdr:row>17</xdr:row>
      <xdr:rowOff>142875</xdr:rowOff>
    </xdr:to>
    <xdr:sp macro="" textlink="">
      <xdr:nvSpPr>
        <xdr:cNvPr id="21" name="AutoShape 211">
          <a:extLst>
            <a:ext uri="{FF2B5EF4-FFF2-40B4-BE49-F238E27FC236}">
              <a16:creationId xmlns:a16="http://schemas.microsoft.com/office/drawing/2014/main" id="{00000000-0008-0000-1300-0000584A0E00}"/>
            </a:ext>
          </a:extLst>
        </xdr:cNvPr>
        <xdr:cNvSpPr>
          <a:spLocks/>
        </xdr:cNvSpPr>
      </xdr:nvSpPr>
      <xdr:spPr bwMode="auto">
        <a:xfrm>
          <a:off x="13087350" y="4463415"/>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152400</xdr:rowOff>
    </xdr:from>
    <xdr:to>
      <xdr:col>44</xdr:col>
      <xdr:colOff>0</xdr:colOff>
      <xdr:row>16</xdr:row>
      <xdr:rowOff>152400</xdr:rowOff>
    </xdr:to>
    <xdr:sp macro="" textlink="">
      <xdr:nvSpPr>
        <xdr:cNvPr id="22" name="Line 212">
          <a:extLst>
            <a:ext uri="{FF2B5EF4-FFF2-40B4-BE49-F238E27FC236}">
              <a16:creationId xmlns:a16="http://schemas.microsoft.com/office/drawing/2014/main" id="{00000000-0008-0000-1300-0000594A0E00}"/>
            </a:ext>
          </a:extLst>
        </xdr:cNvPr>
        <xdr:cNvSpPr>
          <a:spLocks noChangeShapeType="1"/>
        </xdr:cNvSpPr>
      </xdr:nvSpPr>
      <xdr:spPr bwMode="auto">
        <a:xfrm flipH="1">
          <a:off x="13087350" y="4777740"/>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247650</xdr:rowOff>
    </xdr:from>
    <xdr:to>
      <xdr:col>32</xdr:col>
      <xdr:colOff>114300</xdr:colOff>
      <xdr:row>16</xdr:row>
      <xdr:rowOff>247650</xdr:rowOff>
    </xdr:to>
    <xdr:sp macro="" textlink="">
      <xdr:nvSpPr>
        <xdr:cNvPr id="23" name="Line 223">
          <a:extLst>
            <a:ext uri="{FF2B5EF4-FFF2-40B4-BE49-F238E27FC236}">
              <a16:creationId xmlns:a16="http://schemas.microsoft.com/office/drawing/2014/main" id="{00000000-0008-0000-1300-00005A4A0E00}"/>
            </a:ext>
          </a:extLst>
        </xdr:cNvPr>
        <xdr:cNvSpPr>
          <a:spLocks noChangeShapeType="1"/>
        </xdr:cNvSpPr>
      </xdr:nvSpPr>
      <xdr:spPr bwMode="auto">
        <a:xfrm rot="-5400000">
          <a:off x="9548812" y="476345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209550</xdr:rowOff>
    </xdr:from>
    <xdr:to>
      <xdr:col>33</xdr:col>
      <xdr:colOff>0</xdr:colOff>
      <xdr:row>13</xdr:row>
      <xdr:rowOff>209550</xdr:rowOff>
    </xdr:to>
    <xdr:sp macro="" textlink="">
      <xdr:nvSpPr>
        <xdr:cNvPr id="24" name="Line 221">
          <a:extLst>
            <a:ext uri="{FF2B5EF4-FFF2-40B4-BE49-F238E27FC236}">
              <a16:creationId xmlns:a16="http://schemas.microsoft.com/office/drawing/2014/main" id="{00000000-0008-0000-1300-00005B4A0E00}"/>
            </a:ext>
          </a:extLst>
        </xdr:cNvPr>
        <xdr:cNvSpPr>
          <a:spLocks noChangeShapeType="1"/>
        </xdr:cNvSpPr>
      </xdr:nvSpPr>
      <xdr:spPr bwMode="auto">
        <a:xfrm rot="-5400000">
          <a:off x="9629775" y="37776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142875</xdr:rowOff>
    </xdr:from>
    <xdr:to>
      <xdr:col>4</xdr:col>
      <xdr:colOff>323850</xdr:colOff>
      <xdr:row>10</xdr:row>
      <xdr:rowOff>152400</xdr:rowOff>
    </xdr:to>
    <xdr:grpSp>
      <xdr:nvGrpSpPr>
        <xdr:cNvPr id="28" name="グループ化 36">
          <a:extLst>
            <a:ext uri="{FF2B5EF4-FFF2-40B4-BE49-F238E27FC236}">
              <a16:creationId xmlns:a16="http://schemas.microsoft.com/office/drawing/2014/main" id="{00000000-0008-0000-1300-00005C4A0E00}"/>
            </a:ext>
          </a:extLst>
        </xdr:cNvPr>
        <xdr:cNvGrpSpPr>
          <a:grpSpLocks/>
        </xdr:cNvGrpSpPr>
      </xdr:nvGrpSpPr>
      <xdr:grpSpPr bwMode="auto">
        <a:xfrm>
          <a:off x="1809750" y="2190750"/>
          <a:ext cx="647700" cy="638175"/>
          <a:chOff x="1828800" y="2196465"/>
          <a:chExt cx="647700" cy="638175"/>
        </a:xfrm>
        <a:noFill/>
      </xdr:grpSpPr>
      <xdr:cxnSp macro="">
        <xdr:nvCxnSpPr>
          <xdr:cNvPr id="25" name="直線コネクタ 195">
            <a:extLst>
              <a:ext uri="{FF2B5EF4-FFF2-40B4-BE49-F238E27FC236}">
                <a16:creationId xmlns:a16="http://schemas.microsoft.com/office/drawing/2014/main" id="{00000000-0008-0000-1300-0000C4000000}"/>
              </a:ext>
            </a:extLst>
          </xdr:cNvPr>
          <xdr:cNvCxnSpPr/>
        </xdr:nvCxnSpPr>
        <xdr:spPr bwMode="auto">
          <a:xfrm>
            <a:off x="1828800" y="2834639"/>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810095" y="2515552"/>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300-0000C6000000}"/>
              </a:ext>
            </a:extLst>
          </xdr:cNvPr>
          <xdr:cNvCxnSpPr/>
        </xdr:nvCxnSpPr>
        <xdr:spPr bwMode="auto">
          <a:xfrm>
            <a:off x="2119795" y="2205990"/>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66675</xdr:rowOff>
    </xdr:from>
    <xdr:to>
      <xdr:col>5</xdr:col>
      <xdr:colOff>0</xdr:colOff>
      <xdr:row>8</xdr:row>
      <xdr:rowOff>66675</xdr:rowOff>
    </xdr:to>
    <xdr:sp macro="" textlink="">
      <xdr:nvSpPr>
        <xdr:cNvPr id="29" name="Line 5">
          <a:extLst>
            <a:ext uri="{FF2B5EF4-FFF2-40B4-BE49-F238E27FC236}">
              <a16:creationId xmlns:a16="http://schemas.microsoft.com/office/drawing/2014/main" id="{00000000-0008-0000-1300-00005D4A0E00}"/>
            </a:ext>
          </a:extLst>
        </xdr:cNvPr>
        <xdr:cNvSpPr>
          <a:spLocks noChangeShapeType="1"/>
        </xdr:cNvSpPr>
      </xdr:nvSpPr>
      <xdr:spPr bwMode="auto">
        <a:xfrm rot="-5400000">
          <a:off x="2314575" y="195834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76200</xdr:rowOff>
    </xdr:from>
    <xdr:to>
      <xdr:col>5</xdr:col>
      <xdr:colOff>0</xdr:colOff>
      <xdr:row>10</xdr:row>
      <xdr:rowOff>76200</xdr:rowOff>
    </xdr:to>
    <xdr:sp macro="" textlink="">
      <xdr:nvSpPr>
        <xdr:cNvPr id="30" name="Line 5">
          <a:extLst>
            <a:ext uri="{FF2B5EF4-FFF2-40B4-BE49-F238E27FC236}">
              <a16:creationId xmlns:a16="http://schemas.microsoft.com/office/drawing/2014/main" id="{00000000-0008-0000-1300-00005E4A0E00}"/>
            </a:ext>
          </a:extLst>
        </xdr:cNvPr>
        <xdr:cNvSpPr>
          <a:spLocks noChangeShapeType="1"/>
        </xdr:cNvSpPr>
      </xdr:nvSpPr>
      <xdr:spPr bwMode="auto">
        <a:xfrm rot="-5400000">
          <a:off x="2314575" y="25965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238125</xdr:rowOff>
    </xdr:from>
    <xdr:to>
      <xdr:col>23</xdr:col>
      <xdr:colOff>152400</xdr:colOff>
      <xdr:row>16</xdr:row>
      <xdr:rowOff>238125</xdr:rowOff>
    </xdr:to>
    <xdr:sp macro="" textlink="">
      <xdr:nvSpPr>
        <xdr:cNvPr id="31" name="Line 223">
          <a:extLst>
            <a:ext uri="{FF2B5EF4-FFF2-40B4-BE49-F238E27FC236}">
              <a16:creationId xmlns:a16="http://schemas.microsoft.com/office/drawing/2014/main" id="{00000000-0008-0000-1300-00005F4A0E00}"/>
            </a:ext>
          </a:extLst>
        </xdr:cNvPr>
        <xdr:cNvSpPr>
          <a:spLocks noChangeShapeType="1"/>
        </xdr:cNvSpPr>
      </xdr:nvSpPr>
      <xdr:spPr bwMode="auto">
        <a:xfrm rot="-5400000">
          <a:off x="7319962" y="475392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300-0000604A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300-0000614A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0.xml><?xml version="1.0" encoding="utf-8"?>
<xdr:wsDr xmlns:xdr="http://schemas.openxmlformats.org/drawingml/2006/spreadsheetDrawing" xmlns:a="http://schemas.openxmlformats.org/drawingml/2006/main">
  <xdr:twoCellAnchor>
    <xdr:from>
      <xdr:col>10</xdr:col>
      <xdr:colOff>133350</xdr:colOff>
      <xdr:row>23</xdr:row>
      <xdr:rowOff>304800</xdr:rowOff>
    </xdr:from>
    <xdr:to>
      <xdr:col>10</xdr:col>
      <xdr:colOff>133350</xdr:colOff>
      <xdr:row>25</xdr:row>
      <xdr:rowOff>133350</xdr:rowOff>
    </xdr:to>
    <xdr:sp macro="" textlink="">
      <xdr:nvSpPr>
        <xdr:cNvPr id="2" name="Line 1">
          <a:extLst>
            <a:ext uri="{FF2B5EF4-FFF2-40B4-BE49-F238E27FC236}">
              <a16:creationId xmlns:a16="http://schemas.microsoft.com/office/drawing/2014/main" id="{00000000-0008-0000-1400-00004B370E00}"/>
            </a:ext>
          </a:extLst>
        </xdr:cNvPr>
        <xdr:cNvSpPr>
          <a:spLocks noChangeShapeType="1"/>
        </xdr:cNvSpPr>
      </xdr:nvSpPr>
      <xdr:spPr bwMode="auto">
        <a:xfrm>
          <a:off x="4210050" y="7230745"/>
          <a:ext cx="0" cy="5143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133350</xdr:colOff>
      <xdr:row>14</xdr:row>
      <xdr:rowOff>38100</xdr:rowOff>
    </xdr:from>
    <xdr:to>
      <xdr:col>10</xdr:col>
      <xdr:colOff>133350</xdr:colOff>
      <xdr:row>15</xdr:row>
      <xdr:rowOff>38100</xdr:rowOff>
    </xdr:to>
    <xdr:sp macro="" textlink="">
      <xdr:nvSpPr>
        <xdr:cNvPr id="3" name="Line 2">
          <a:extLst>
            <a:ext uri="{FF2B5EF4-FFF2-40B4-BE49-F238E27FC236}">
              <a16:creationId xmlns:a16="http://schemas.microsoft.com/office/drawing/2014/main" id="{00000000-0008-0000-1400-00004C370E00}"/>
            </a:ext>
          </a:extLst>
        </xdr:cNvPr>
        <xdr:cNvSpPr>
          <a:spLocks noChangeShapeType="1"/>
        </xdr:cNvSpPr>
      </xdr:nvSpPr>
      <xdr:spPr bwMode="auto">
        <a:xfrm>
          <a:off x="4210050" y="4034790"/>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10</xdr:col>
      <xdr:colOff>152400</xdr:colOff>
      <xdr:row>10</xdr:row>
      <xdr:rowOff>257175</xdr:rowOff>
    </xdr:from>
    <xdr:to>
      <xdr:col>11</xdr:col>
      <xdr:colOff>190500</xdr:colOff>
      <xdr:row>10</xdr:row>
      <xdr:rowOff>257175</xdr:rowOff>
    </xdr:to>
    <xdr:sp macro="" textlink="">
      <xdr:nvSpPr>
        <xdr:cNvPr id="4" name="Line 3">
          <a:extLst>
            <a:ext uri="{FF2B5EF4-FFF2-40B4-BE49-F238E27FC236}">
              <a16:creationId xmlns:a16="http://schemas.microsoft.com/office/drawing/2014/main" id="{00000000-0008-0000-1400-00004D370E00}"/>
            </a:ext>
          </a:extLst>
        </xdr:cNvPr>
        <xdr:cNvSpPr>
          <a:spLocks noChangeShapeType="1"/>
        </xdr:cNvSpPr>
      </xdr:nvSpPr>
      <xdr:spPr bwMode="auto">
        <a:xfrm rot="-5400000">
          <a:off x="43434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9</xdr:col>
      <xdr:colOff>133350</xdr:colOff>
      <xdr:row>11</xdr:row>
      <xdr:rowOff>257175</xdr:rowOff>
    </xdr:from>
    <xdr:to>
      <xdr:col>9</xdr:col>
      <xdr:colOff>133350</xdr:colOff>
      <xdr:row>13</xdr:row>
      <xdr:rowOff>85725</xdr:rowOff>
    </xdr:to>
    <xdr:sp macro="" textlink="">
      <xdr:nvSpPr>
        <xdr:cNvPr id="5" name="Line 4">
          <a:extLst>
            <a:ext uri="{FF2B5EF4-FFF2-40B4-BE49-F238E27FC236}">
              <a16:creationId xmlns:a16="http://schemas.microsoft.com/office/drawing/2014/main" id="{00000000-0008-0000-1400-00004E370E00}"/>
            </a:ext>
          </a:extLst>
        </xdr:cNvPr>
        <xdr:cNvSpPr>
          <a:spLocks noChangeShapeType="1"/>
        </xdr:cNvSpPr>
      </xdr:nvSpPr>
      <xdr:spPr bwMode="auto">
        <a:xfrm flipV="1">
          <a:off x="4019550" y="3282315"/>
          <a:ext cx="0" cy="4572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142875</xdr:colOff>
      <xdr:row>10</xdr:row>
      <xdr:rowOff>257175</xdr:rowOff>
    </xdr:from>
    <xdr:to>
      <xdr:col>14</xdr:col>
      <xdr:colOff>161925</xdr:colOff>
      <xdr:row>10</xdr:row>
      <xdr:rowOff>257175</xdr:rowOff>
    </xdr:to>
    <xdr:sp macro="" textlink="">
      <xdr:nvSpPr>
        <xdr:cNvPr id="6" name="Line 5">
          <a:extLst>
            <a:ext uri="{FF2B5EF4-FFF2-40B4-BE49-F238E27FC236}">
              <a16:creationId xmlns:a16="http://schemas.microsoft.com/office/drawing/2014/main" id="{00000000-0008-0000-1400-00004F370E00}"/>
            </a:ext>
          </a:extLst>
        </xdr:cNvPr>
        <xdr:cNvSpPr>
          <a:spLocks noChangeShapeType="1"/>
        </xdr:cNvSpPr>
      </xdr:nvSpPr>
      <xdr:spPr bwMode="auto">
        <a:xfrm rot="-5400000">
          <a:off x="4953000" y="2825115"/>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0</xdr:colOff>
      <xdr:row>13</xdr:row>
      <xdr:rowOff>247650</xdr:rowOff>
    </xdr:from>
    <xdr:to>
      <xdr:col>14</xdr:col>
      <xdr:colOff>180975</xdr:colOff>
      <xdr:row>13</xdr:row>
      <xdr:rowOff>247650</xdr:rowOff>
    </xdr:to>
    <xdr:sp macro="" textlink="">
      <xdr:nvSpPr>
        <xdr:cNvPr id="7" name="Line 6">
          <a:extLst>
            <a:ext uri="{FF2B5EF4-FFF2-40B4-BE49-F238E27FC236}">
              <a16:creationId xmlns:a16="http://schemas.microsoft.com/office/drawing/2014/main" id="{00000000-0008-0000-1400-000050370E00}"/>
            </a:ext>
          </a:extLst>
        </xdr:cNvPr>
        <xdr:cNvSpPr>
          <a:spLocks noChangeShapeType="1"/>
        </xdr:cNvSpPr>
      </xdr:nvSpPr>
      <xdr:spPr bwMode="auto">
        <a:xfrm rot="-5400000">
          <a:off x="4995862" y="3810953"/>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9525</xdr:colOff>
      <xdr:row>16</xdr:row>
      <xdr:rowOff>238125</xdr:rowOff>
    </xdr:from>
    <xdr:to>
      <xdr:col>14</xdr:col>
      <xdr:colOff>190500</xdr:colOff>
      <xdr:row>16</xdr:row>
      <xdr:rowOff>238125</xdr:rowOff>
    </xdr:to>
    <xdr:sp macro="" textlink="">
      <xdr:nvSpPr>
        <xdr:cNvPr id="8" name="Line 7">
          <a:extLst>
            <a:ext uri="{FF2B5EF4-FFF2-40B4-BE49-F238E27FC236}">
              <a16:creationId xmlns:a16="http://schemas.microsoft.com/office/drawing/2014/main" id="{00000000-0008-0000-1400-000051370E00}"/>
            </a:ext>
          </a:extLst>
        </xdr:cNvPr>
        <xdr:cNvSpPr>
          <a:spLocks noChangeShapeType="1"/>
        </xdr:cNvSpPr>
      </xdr:nvSpPr>
      <xdr:spPr bwMode="auto">
        <a:xfrm rot="-5400000">
          <a:off x="5005388" y="4772978"/>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14</xdr:col>
      <xdr:colOff>19050</xdr:colOff>
      <xdr:row>22</xdr:row>
      <xdr:rowOff>257175</xdr:rowOff>
    </xdr:from>
    <xdr:to>
      <xdr:col>14</xdr:col>
      <xdr:colOff>200025</xdr:colOff>
      <xdr:row>22</xdr:row>
      <xdr:rowOff>257175</xdr:rowOff>
    </xdr:to>
    <xdr:sp macro="" textlink="">
      <xdr:nvSpPr>
        <xdr:cNvPr id="9" name="Line 8">
          <a:extLst>
            <a:ext uri="{FF2B5EF4-FFF2-40B4-BE49-F238E27FC236}">
              <a16:creationId xmlns:a16="http://schemas.microsoft.com/office/drawing/2014/main" id="{00000000-0008-0000-1400-000052370E00}"/>
            </a:ext>
          </a:extLst>
        </xdr:cNvPr>
        <xdr:cNvSpPr>
          <a:spLocks noChangeShapeType="1"/>
        </xdr:cNvSpPr>
      </xdr:nvSpPr>
      <xdr:spPr bwMode="auto">
        <a:xfrm rot="-5400000">
          <a:off x="5014912" y="6749732"/>
          <a:ext cx="0" cy="1809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13</xdr:col>
      <xdr:colOff>104775</xdr:colOff>
      <xdr:row>25</xdr:row>
      <xdr:rowOff>257175</xdr:rowOff>
    </xdr:from>
    <xdr:to>
      <xdr:col>14</xdr:col>
      <xdr:colOff>123825</xdr:colOff>
      <xdr:row>25</xdr:row>
      <xdr:rowOff>257175</xdr:rowOff>
    </xdr:to>
    <xdr:sp macro="" textlink="">
      <xdr:nvSpPr>
        <xdr:cNvPr id="10" name="Line 9">
          <a:extLst>
            <a:ext uri="{FF2B5EF4-FFF2-40B4-BE49-F238E27FC236}">
              <a16:creationId xmlns:a16="http://schemas.microsoft.com/office/drawing/2014/main" id="{00000000-0008-0000-1400-000053370E00}"/>
            </a:ext>
          </a:extLst>
        </xdr:cNvPr>
        <xdr:cNvSpPr>
          <a:spLocks noChangeShapeType="1"/>
        </xdr:cNvSpPr>
      </xdr:nvSpPr>
      <xdr:spPr bwMode="auto">
        <a:xfrm rot="-5400000">
          <a:off x="4914900" y="7754620"/>
          <a:ext cx="0" cy="22860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1" name="Line 16">
          <a:extLst>
            <a:ext uri="{FF2B5EF4-FFF2-40B4-BE49-F238E27FC236}">
              <a16:creationId xmlns:a16="http://schemas.microsoft.com/office/drawing/2014/main" id="{00000000-0008-0000-1400-000054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123825</xdr:colOff>
      <xdr:row>7</xdr:row>
      <xdr:rowOff>257175</xdr:rowOff>
    </xdr:from>
    <xdr:to>
      <xdr:col>32</xdr:col>
      <xdr:colOff>171450</xdr:colOff>
      <xdr:row>7</xdr:row>
      <xdr:rowOff>257175</xdr:rowOff>
    </xdr:to>
    <xdr:sp macro="" textlink="">
      <xdr:nvSpPr>
        <xdr:cNvPr id="12" name="Line 27">
          <a:extLst>
            <a:ext uri="{FF2B5EF4-FFF2-40B4-BE49-F238E27FC236}">
              <a16:creationId xmlns:a16="http://schemas.microsoft.com/office/drawing/2014/main" id="{00000000-0008-0000-1400-000055370E00}"/>
            </a:ext>
          </a:extLst>
        </xdr:cNvPr>
        <xdr:cNvSpPr>
          <a:spLocks noChangeShapeType="1"/>
        </xdr:cNvSpPr>
      </xdr:nvSpPr>
      <xdr:spPr bwMode="auto">
        <a:xfrm rot="-5400000">
          <a:off x="9605962" y="184372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9525</xdr:colOff>
      <xdr:row>10</xdr:row>
      <xdr:rowOff>247650</xdr:rowOff>
    </xdr:from>
    <xdr:to>
      <xdr:col>33</xdr:col>
      <xdr:colOff>9525</xdr:colOff>
      <xdr:row>10</xdr:row>
      <xdr:rowOff>247650</xdr:rowOff>
    </xdr:to>
    <xdr:sp macro="" textlink="">
      <xdr:nvSpPr>
        <xdr:cNvPr id="13" name="Line 28">
          <a:extLst>
            <a:ext uri="{FF2B5EF4-FFF2-40B4-BE49-F238E27FC236}">
              <a16:creationId xmlns:a16="http://schemas.microsoft.com/office/drawing/2014/main" id="{00000000-0008-0000-1400-000056370E00}"/>
            </a:ext>
          </a:extLst>
        </xdr:cNvPr>
        <xdr:cNvSpPr>
          <a:spLocks noChangeShapeType="1"/>
        </xdr:cNvSpPr>
      </xdr:nvSpPr>
      <xdr:spPr bwMode="auto">
        <a:xfrm rot="-5400000">
          <a:off x="9639300" y="284416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28</xdr:col>
      <xdr:colOff>123825</xdr:colOff>
      <xdr:row>12</xdr:row>
      <xdr:rowOff>38100</xdr:rowOff>
    </xdr:from>
    <xdr:to>
      <xdr:col>28</xdr:col>
      <xdr:colOff>123825</xdr:colOff>
      <xdr:row>13</xdr:row>
      <xdr:rowOff>38100</xdr:rowOff>
    </xdr:to>
    <xdr:sp macro="" textlink="">
      <xdr:nvSpPr>
        <xdr:cNvPr id="14" name="Line 29">
          <a:extLst>
            <a:ext uri="{FF2B5EF4-FFF2-40B4-BE49-F238E27FC236}">
              <a16:creationId xmlns:a16="http://schemas.microsoft.com/office/drawing/2014/main" id="{00000000-0008-0000-1400-000057370E00}"/>
            </a:ext>
          </a:extLst>
        </xdr:cNvPr>
        <xdr:cNvSpPr>
          <a:spLocks noChangeShapeType="1"/>
        </xdr:cNvSpPr>
      </xdr:nvSpPr>
      <xdr:spPr bwMode="auto">
        <a:xfrm flipV="1">
          <a:off x="8915400" y="3377565"/>
          <a:ext cx="0" cy="3143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5" name="Line 85">
          <a:extLst>
            <a:ext uri="{FF2B5EF4-FFF2-40B4-BE49-F238E27FC236}">
              <a16:creationId xmlns:a16="http://schemas.microsoft.com/office/drawing/2014/main" id="{00000000-0008-0000-1400-000058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6" name="Line 116">
          <a:extLst>
            <a:ext uri="{FF2B5EF4-FFF2-40B4-BE49-F238E27FC236}">
              <a16:creationId xmlns:a16="http://schemas.microsoft.com/office/drawing/2014/main" id="{00000000-0008-0000-1400-000059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7" name="Line 147">
          <a:extLst>
            <a:ext uri="{FF2B5EF4-FFF2-40B4-BE49-F238E27FC236}">
              <a16:creationId xmlns:a16="http://schemas.microsoft.com/office/drawing/2014/main" id="{00000000-0008-0000-1400-00005A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18" name="Line 178">
          <a:extLst>
            <a:ext uri="{FF2B5EF4-FFF2-40B4-BE49-F238E27FC236}">
              <a16:creationId xmlns:a16="http://schemas.microsoft.com/office/drawing/2014/main" id="{00000000-0008-0000-1400-00005B370E00}"/>
            </a:ext>
          </a:extLst>
        </xdr:cNvPr>
        <xdr:cNvSpPr>
          <a:spLocks noChangeShapeType="1"/>
        </xdr:cNvSpPr>
      </xdr:nvSpPr>
      <xdr:spPr bwMode="auto">
        <a:xfrm flipH="1">
          <a:off x="7277100" y="8783320"/>
          <a:ext cx="190500" cy="0"/>
        </a:xfrm>
        <a:prstGeom prst="line">
          <a:avLst/>
        </a:prstGeom>
        <a:noFill/>
        <a:ln w="9525">
          <a:solidFill>
            <a:srgbClr val="000000"/>
          </a:solidFill>
          <a:prstDash val="dash"/>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27</xdr:row>
      <xdr:rowOff>152400</xdr:rowOff>
    </xdr:from>
    <xdr:to>
      <xdr:col>23</xdr:col>
      <xdr:colOff>180975</xdr:colOff>
      <xdr:row>29</xdr:row>
      <xdr:rowOff>142875</xdr:rowOff>
    </xdr:to>
    <xdr:sp macro="" textlink="">
      <xdr:nvSpPr>
        <xdr:cNvPr id="19" name="AutoShape 208">
          <a:extLst>
            <a:ext uri="{FF2B5EF4-FFF2-40B4-BE49-F238E27FC236}">
              <a16:creationId xmlns:a16="http://schemas.microsoft.com/office/drawing/2014/main" id="{00000000-0008-0000-1400-00005C370E00}"/>
            </a:ext>
          </a:extLst>
        </xdr:cNvPr>
        <xdr:cNvSpPr>
          <a:spLocks/>
        </xdr:cNvSpPr>
      </xdr:nvSpPr>
      <xdr:spPr bwMode="auto">
        <a:xfrm>
          <a:off x="7277100" y="8449945"/>
          <a:ext cx="180975" cy="676275"/>
        </a:xfrm>
        <a:prstGeom prst="leftBracket">
          <a:avLst>
            <a:gd name="adj" fmla="val 30673"/>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23</xdr:col>
      <xdr:colOff>0</xdr:colOff>
      <xdr:row>28</xdr:row>
      <xdr:rowOff>142875</xdr:rowOff>
    </xdr:from>
    <xdr:to>
      <xdr:col>24</xdr:col>
      <xdr:colOff>0</xdr:colOff>
      <xdr:row>28</xdr:row>
      <xdr:rowOff>142875</xdr:rowOff>
    </xdr:to>
    <xdr:sp macro="" textlink="">
      <xdr:nvSpPr>
        <xdr:cNvPr id="20" name="Line 209">
          <a:extLst>
            <a:ext uri="{FF2B5EF4-FFF2-40B4-BE49-F238E27FC236}">
              <a16:creationId xmlns:a16="http://schemas.microsoft.com/office/drawing/2014/main" id="{00000000-0008-0000-1400-00005D370E00}"/>
            </a:ext>
          </a:extLst>
        </xdr:cNvPr>
        <xdr:cNvSpPr>
          <a:spLocks noChangeShapeType="1"/>
        </xdr:cNvSpPr>
      </xdr:nvSpPr>
      <xdr:spPr bwMode="auto">
        <a:xfrm flipH="1">
          <a:off x="7277100" y="8783320"/>
          <a:ext cx="190500"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15</xdr:row>
      <xdr:rowOff>161925</xdr:rowOff>
    </xdr:from>
    <xdr:to>
      <xdr:col>44</xdr:col>
      <xdr:colOff>0</xdr:colOff>
      <xdr:row>17</xdr:row>
      <xdr:rowOff>152400</xdr:rowOff>
    </xdr:to>
    <xdr:sp macro="" textlink="">
      <xdr:nvSpPr>
        <xdr:cNvPr id="21" name="AutoShape 211">
          <a:extLst>
            <a:ext uri="{FF2B5EF4-FFF2-40B4-BE49-F238E27FC236}">
              <a16:creationId xmlns:a16="http://schemas.microsoft.com/office/drawing/2014/main" id="{00000000-0008-0000-1400-00005E370E00}"/>
            </a:ext>
          </a:extLst>
        </xdr:cNvPr>
        <xdr:cNvSpPr>
          <a:spLocks/>
        </xdr:cNvSpPr>
      </xdr:nvSpPr>
      <xdr:spPr bwMode="auto">
        <a:xfrm>
          <a:off x="13087350" y="4472940"/>
          <a:ext cx="180975" cy="647700"/>
        </a:xfrm>
        <a:prstGeom prst="leftBracket">
          <a:avLst>
            <a:gd name="adj" fmla="val 29377"/>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43</xdr:col>
      <xdr:colOff>9525</xdr:colOff>
      <xdr:row>16</xdr:row>
      <xdr:rowOff>161925</xdr:rowOff>
    </xdr:from>
    <xdr:to>
      <xdr:col>44</xdr:col>
      <xdr:colOff>0</xdr:colOff>
      <xdr:row>16</xdr:row>
      <xdr:rowOff>161925</xdr:rowOff>
    </xdr:to>
    <xdr:sp macro="" textlink="">
      <xdr:nvSpPr>
        <xdr:cNvPr id="22" name="Line 212">
          <a:extLst>
            <a:ext uri="{FF2B5EF4-FFF2-40B4-BE49-F238E27FC236}">
              <a16:creationId xmlns:a16="http://schemas.microsoft.com/office/drawing/2014/main" id="{00000000-0008-0000-1400-00005F370E00}"/>
            </a:ext>
          </a:extLst>
        </xdr:cNvPr>
        <xdr:cNvSpPr>
          <a:spLocks noChangeShapeType="1"/>
        </xdr:cNvSpPr>
      </xdr:nvSpPr>
      <xdr:spPr bwMode="auto">
        <a:xfrm flipH="1">
          <a:off x="13087350" y="4787265"/>
          <a:ext cx="180975" cy="0"/>
        </a:xfrm>
        <a:prstGeom prst="line">
          <a:avLst/>
        </a:prstGeom>
        <a:noFill/>
        <a:ln w="22225">
          <a:solidFill>
            <a:srgbClr val="000000"/>
          </a:solidFill>
          <a:round/>
          <a:headEnd/>
          <a:tailEnd/>
        </a:ln>
      </xdr:spPr>
      <xdr:style>
        <a:lnRef idx="2">
          <a:scrgbClr r="0" g="0" b="0"/>
        </a:lnRef>
        <a:fillRef idx="1">
          <a:scrgbClr r="0" g="0" b="0"/>
        </a:fillRef>
        <a:effectRef idx="0">
          <a:schemeClr val="accent1"/>
        </a:effectRef>
        <a:fontRef idx="major"/>
      </xdr:style>
    </xdr:sp>
    <xdr:clientData/>
  </xdr:twoCellAnchor>
  <xdr:twoCellAnchor>
    <xdr:from>
      <xdr:col>31</xdr:col>
      <xdr:colOff>66675</xdr:colOff>
      <xdr:row>16</xdr:row>
      <xdr:rowOff>266700</xdr:rowOff>
    </xdr:from>
    <xdr:to>
      <xdr:col>32</xdr:col>
      <xdr:colOff>114300</xdr:colOff>
      <xdr:row>16</xdr:row>
      <xdr:rowOff>266700</xdr:rowOff>
    </xdr:to>
    <xdr:sp macro="" textlink="">
      <xdr:nvSpPr>
        <xdr:cNvPr id="23" name="Line 223">
          <a:extLst>
            <a:ext uri="{FF2B5EF4-FFF2-40B4-BE49-F238E27FC236}">
              <a16:creationId xmlns:a16="http://schemas.microsoft.com/office/drawing/2014/main" id="{00000000-0008-0000-1400-000060370E00}"/>
            </a:ext>
          </a:extLst>
        </xdr:cNvPr>
        <xdr:cNvSpPr>
          <a:spLocks noChangeShapeType="1"/>
        </xdr:cNvSpPr>
      </xdr:nvSpPr>
      <xdr:spPr bwMode="auto">
        <a:xfrm rot="-5400000">
          <a:off x="9548812" y="4782503"/>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32</xdr:col>
      <xdr:colOff>0</xdr:colOff>
      <xdr:row>13</xdr:row>
      <xdr:rowOff>247650</xdr:rowOff>
    </xdr:from>
    <xdr:to>
      <xdr:col>33</xdr:col>
      <xdr:colOff>0</xdr:colOff>
      <xdr:row>13</xdr:row>
      <xdr:rowOff>247650</xdr:rowOff>
    </xdr:to>
    <xdr:sp macro="" textlink="">
      <xdr:nvSpPr>
        <xdr:cNvPr id="24" name="Line 221">
          <a:extLst>
            <a:ext uri="{FF2B5EF4-FFF2-40B4-BE49-F238E27FC236}">
              <a16:creationId xmlns:a16="http://schemas.microsoft.com/office/drawing/2014/main" id="{00000000-0008-0000-1400-000061370E00}"/>
            </a:ext>
          </a:extLst>
        </xdr:cNvPr>
        <xdr:cNvSpPr>
          <a:spLocks noChangeShapeType="1"/>
        </xdr:cNvSpPr>
      </xdr:nvSpPr>
      <xdr:spPr bwMode="auto">
        <a:xfrm rot="-5400000">
          <a:off x="9629775" y="3815715"/>
          <a:ext cx="0" cy="1714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0</xdr:colOff>
      <xdr:row>8</xdr:row>
      <xdr:rowOff>133350</xdr:rowOff>
    </xdr:from>
    <xdr:to>
      <xdr:col>4</xdr:col>
      <xdr:colOff>323850</xdr:colOff>
      <xdr:row>10</xdr:row>
      <xdr:rowOff>142875</xdr:rowOff>
    </xdr:to>
    <xdr:grpSp>
      <xdr:nvGrpSpPr>
        <xdr:cNvPr id="28" name="グループ化 36">
          <a:extLst>
            <a:ext uri="{FF2B5EF4-FFF2-40B4-BE49-F238E27FC236}">
              <a16:creationId xmlns:a16="http://schemas.microsoft.com/office/drawing/2014/main" id="{00000000-0008-0000-1400-000062370E00}"/>
            </a:ext>
          </a:extLst>
        </xdr:cNvPr>
        <xdr:cNvGrpSpPr>
          <a:grpSpLocks/>
        </xdr:cNvGrpSpPr>
      </xdr:nvGrpSpPr>
      <xdr:grpSpPr bwMode="auto">
        <a:xfrm>
          <a:off x="1809750" y="2181225"/>
          <a:ext cx="647700" cy="638175"/>
          <a:chOff x="1828800" y="2186940"/>
          <a:chExt cx="647700" cy="638175"/>
        </a:xfrm>
        <a:noFill/>
      </xdr:grpSpPr>
      <xdr:cxnSp macro="">
        <xdr:nvCxnSpPr>
          <xdr:cNvPr id="25" name="直線コネクタ 195">
            <a:extLst>
              <a:ext uri="{FF2B5EF4-FFF2-40B4-BE49-F238E27FC236}">
                <a16:creationId xmlns:a16="http://schemas.microsoft.com/office/drawing/2014/main" id="{00000000-0008-0000-1400-0000C4000000}"/>
              </a:ext>
            </a:extLst>
          </xdr:cNvPr>
          <xdr:cNvCxnSpPr/>
        </xdr:nvCxnSpPr>
        <xdr:spPr bwMode="auto">
          <a:xfrm>
            <a:off x="1828800" y="2825114"/>
            <a:ext cx="628926"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6"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810095" y="2506027"/>
            <a:ext cx="638174"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cxnSp macro="">
        <xdr:nvCxnSpPr>
          <xdr:cNvPr id="27" name="直線コネクタ 197">
            <a:extLst>
              <a:ext uri="{FF2B5EF4-FFF2-40B4-BE49-F238E27FC236}">
                <a16:creationId xmlns:a16="http://schemas.microsoft.com/office/drawing/2014/main" id="{00000000-0008-0000-1400-0000C6000000}"/>
              </a:ext>
            </a:extLst>
          </xdr:cNvPr>
          <xdr:cNvCxnSpPr/>
        </xdr:nvCxnSpPr>
        <xdr:spPr bwMode="auto">
          <a:xfrm>
            <a:off x="2119795" y="2196465"/>
            <a:ext cx="356705" cy="0"/>
          </a:xfrm>
          <a:prstGeom prst="straightConnector1">
            <a:avLst/>
          </a:prstGeom>
          <a:noFill/>
          <a:ln w="22225" cap="flat">
            <a:solidFill>
              <a:sysClr val="windowText" lastClr="000000"/>
            </a:solidFill>
            <a:prstDash val="solid"/>
          </a:ln>
        </xdr:spPr>
        <xdr:style>
          <a:lnRef idx="1">
            <a:schemeClr val="accent1"/>
          </a:lnRef>
          <a:fillRef idx="0">
            <a:scrgbClr r="0" g="0" b="0"/>
          </a:fillRef>
          <a:effectRef idx="0">
            <a:schemeClr val="accent1"/>
          </a:effectRef>
          <a:fontRef idx="minor">
            <a:schemeClr val="tx1"/>
          </a:fontRef>
        </xdr:style>
      </xdr:cxnSp>
    </xdr:grpSp>
    <xdr:clientData/>
  </xdr:twoCellAnchor>
  <xdr:twoCellAnchor>
    <xdr:from>
      <xdr:col>3</xdr:col>
      <xdr:colOff>323850</xdr:colOff>
      <xdr:row>8</xdr:row>
      <xdr:rowOff>57150</xdr:rowOff>
    </xdr:from>
    <xdr:to>
      <xdr:col>5</xdr:col>
      <xdr:colOff>0</xdr:colOff>
      <xdr:row>8</xdr:row>
      <xdr:rowOff>57150</xdr:rowOff>
    </xdr:to>
    <xdr:sp macro="" textlink="">
      <xdr:nvSpPr>
        <xdr:cNvPr id="29" name="Line 5">
          <a:extLst>
            <a:ext uri="{FF2B5EF4-FFF2-40B4-BE49-F238E27FC236}">
              <a16:creationId xmlns:a16="http://schemas.microsoft.com/office/drawing/2014/main" id="{00000000-0008-0000-1400-000063370E00}"/>
            </a:ext>
          </a:extLst>
        </xdr:cNvPr>
        <xdr:cNvSpPr>
          <a:spLocks noChangeShapeType="1"/>
        </xdr:cNvSpPr>
      </xdr:nvSpPr>
      <xdr:spPr bwMode="auto">
        <a:xfrm rot="-5400000">
          <a:off x="2314575" y="1948815"/>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xdr:col>
      <xdr:colOff>323850</xdr:colOff>
      <xdr:row>10</xdr:row>
      <xdr:rowOff>66675</xdr:rowOff>
    </xdr:from>
    <xdr:to>
      <xdr:col>5</xdr:col>
      <xdr:colOff>0</xdr:colOff>
      <xdr:row>10</xdr:row>
      <xdr:rowOff>66675</xdr:rowOff>
    </xdr:to>
    <xdr:sp macro="" textlink="">
      <xdr:nvSpPr>
        <xdr:cNvPr id="30" name="Line 5">
          <a:extLst>
            <a:ext uri="{FF2B5EF4-FFF2-40B4-BE49-F238E27FC236}">
              <a16:creationId xmlns:a16="http://schemas.microsoft.com/office/drawing/2014/main" id="{00000000-0008-0000-1400-000064370E00}"/>
            </a:ext>
          </a:extLst>
        </xdr:cNvPr>
        <xdr:cNvSpPr>
          <a:spLocks noChangeShapeType="1"/>
        </xdr:cNvSpPr>
      </xdr:nvSpPr>
      <xdr:spPr bwMode="auto">
        <a:xfrm rot="-5400000">
          <a:off x="2314575" y="2586990"/>
          <a:ext cx="0" cy="32385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22</xdr:col>
      <xdr:colOff>123825</xdr:colOff>
      <xdr:row>16</xdr:row>
      <xdr:rowOff>257175</xdr:rowOff>
    </xdr:from>
    <xdr:to>
      <xdr:col>23</xdr:col>
      <xdr:colOff>152400</xdr:colOff>
      <xdr:row>16</xdr:row>
      <xdr:rowOff>257175</xdr:rowOff>
    </xdr:to>
    <xdr:sp macro="" textlink="">
      <xdr:nvSpPr>
        <xdr:cNvPr id="31" name="Line 223">
          <a:extLst>
            <a:ext uri="{FF2B5EF4-FFF2-40B4-BE49-F238E27FC236}">
              <a16:creationId xmlns:a16="http://schemas.microsoft.com/office/drawing/2014/main" id="{00000000-0008-0000-1400-000065370E00}"/>
            </a:ext>
          </a:extLst>
        </xdr:cNvPr>
        <xdr:cNvSpPr>
          <a:spLocks noChangeShapeType="1"/>
        </xdr:cNvSpPr>
      </xdr:nvSpPr>
      <xdr:spPr bwMode="auto">
        <a:xfrm rot="-5400000">
          <a:off x="7319962" y="4772978"/>
          <a:ext cx="0" cy="21907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25</xdr:col>
      <xdr:colOff>38100</xdr:colOff>
      <xdr:row>25</xdr:row>
      <xdr:rowOff>247650</xdr:rowOff>
    </xdr:from>
    <xdr:to>
      <xdr:col>25</xdr:col>
      <xdr:colOff>542925</xdr:colOff>
      <xdr:row>25</xdr:row>
      <xdr:rowOff>247650</xdr:rowOff>
    </xdr:to>
    <xdr:sp macro="" textlink="">
      <xdr:nvSpPr>
        <xdr:cNvPr id="32" name="Line 1">
          <a:extLst>
            <a:ext uri="{FF2B5EF4-FFF2-40B4-BE49-F238E27FC236}">
              <a16:creationId xmlns:a16="http://schemas.microsoft.com/office/drawing/2014/main" id="{00000000-0008-0000-1400-000066370E00}"/>
            </a:ext>
          </a:extLst>
        </xdr:cNvPr>
        <xdr:cNvSpPr>
          <a:spLocks noChangeShapeType="1"/>
        </xdr:cNvSpPr>
      </xdr:nvSpPr>
      <xdr:spPr bwMode="auto">
        <a:xfrm rot="-5400000">
          <a:off x="7977188" y="7606982"/>
          <a:ext cx="0" cy="504825"/>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twoCellAnchor>
    <xdr:from>
      <xdr:col>34</xdr:col>
      <xdr:colOff>476250</xdr:colOff>
      <xdr:row>20</xdr:row>
      <xdr:rowOff>0</xdr:rowOff>
    </xdr:from>
    <xdr:to>
      <xdr:col>34</xdr:col>
      <xdr:colOff>476250</xdr:colOff>
      <xdr:row>21</xdr:row>
      <xdr:rowOff>142875</xdr:rowOff>
    </xdr:to>
    <xdr:sp macro="" textlink="">
      <xdr:nvSpPr>
        <xdr:cNvPr id="33" name="Line 1">
          <a:extLst>
            <a:ext uri="{FF2B5EF4-FFF2-40B4-BE49-F238E27FC236}">
              <a16:creationId xmlns:a16="http://schemas.microsoft.com/office/drawing/2014/main" id="{00000000-0008-0000-1400-000067370E00}"/>
            </a:ext>
          </a:extLst>
        </xdr:cNvPr>
        <xdr:cNvSpPr>
          <a:spLocks noChangeShapeType="1"/>
        </xdr:cNvSpPr>
      </xdr:nvSpPr>
      <xdr:spPr bwMode="auto">
        <a:xfrm>
          <a:off x="10410825" y="5939790"/>
          <a:ext cx="0" cy="462280"/>
        </a:xfrm>
        <a:prstGeom prst="line">
          <a:avLst/>
        </a:prstGeom>
        <a:noFill/>
        <a:ln w="9525">
          <a:solidFill>
            <a:srgbClr val="000000"/>
          </a:solidFill>
          <a:round/>
          <a:headEnd/>
          <a:tailEnd type="triangle" len="lg"/>
        </a:ln>
      </xdr:spPr>
      <xdr:style>
        <a:lnRef idx="2">
          <a:scrgbClr r="0" g="0" b="0"/>
        </a:lnRef>
        <a:fillRef idx="1">
          <a:scrgbClr r="0" g="0" b="0"/>
        </a:fillRef>
        <a:effectRef idx="0">
          <a:schemeClr val="accent1"/>
        </a:effectRef>
        <a:fontRef idx="major"/>
      </xdr:style>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123825</xdr:colOff>
      <xdr:row>1</xdr:row>
      <xdr:rowOff>66675</xdr:rowOff>
    </xdr:from>
    <xdr:to>
      <xdr:col>3</xdr:col>
      <xdr:colOff>266700</xdr:colOff>
      <xdr:row>1</xdr:row>
      <xdr:rowOff>266700</xdr:rowOff>
    </xdr:to>
    <xdr:sp macro="" textlink="">
      <xdr:nvSpPr>
        <xdr:cNvPr id="2" name="Rectangle 1">
          <a:extLst>
            <a:ext uri="{FF2B5EF4-FFF2-40B4-BE49-F238E27FC236}">
              <a16:creationId xmlns:a16="http://schemas.microsoft.com/office/drawing/2014/main" id="{00000000-0008-0000-1500-00001F540600}"/>
            </a:ext>
          </a:extLst>
        </xdr:cNvPr>
        <xdr:cNvSpPr>
          <a:spLocks noChangeArrowheads="1"/>
        </xdr:cNvSpPr>
      </xdr:nvSpPr>
      <xdr:spPr bwMode="auto">
        <a:xfrm>
          <a:off x="600075" y="333375"/>
          <a:ext cx="428625" cy="200025"/>
        </a:xfrm>
        <a:prstGeom prst="rect">
          <a:avLst/>
        </a:prstGeom>
        <a:solidFill>
          <a:srgbClr val="FF0000"/>
        </a:solidFill>
        <a:ln w="9525">
          <a:solidFill>
            <a:srgbClr val="000000"/>
          </a:solidFill>
          <a:miter lim="800000"/>
          <a:headEnd/>
          <a:tailEnd/>
        </a:ln>
      </xdr:spPr>
      <xdr:style>
        <a:lnRef idx="2">
          <a:scrgbClr r="0" g="0" b="0"/>
        </a:lnRef>
        <a:fillRef idx="1">
          <a:scrgbClr r="0" g="0" b="0"/>
        </a:fillRef>
        <a:effectRef idx="0">
          <a:schemeClr val="accent1"/>
        </a:effectRef>
        <a:fontRef idx="major"/>
      </xdr:style>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22225">
          <a:solidFill>
            <a:srgbClr val="000000"/>
          </a:solidFill>
          <a:round/>
          <a:headEnd/>
          <a:tailEnd/>
        </a:ln>
        <a:extLst>
          <a:ext uri="{909E8E84-426E-40DD-AFC4-6F175D3DCCD1}">
            <a14:hiddenFill xmlns:a14="http://schemas.microsoft.com/office/drawing/2010/main">
              <a:noFill/>
            </a14:hiddenFill>
          </a:ext>
        </a:extLst>
      </a:spPr>
      <a:bodyPr/>
      <a:lstStyle/>
    </a:sp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8.xml"/><Relationship Id="rId1" Type="http://schemas.openxmlformats.org/officeDocument/2006/relationships/printerSettings" Target="../printerSettings/printerSettings19.bin"/><Relationship Id="rId4" Type="http://schemas.openxmlformats.org/officeDocument/2006/relationships/comments" Target="../comments19.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19.xml"/><Relationship Id="rId1" Type="http://schemas.openxmlformats.org/officeDocument/2006/relationships/printerSettings" Target="../printerSettings/printerSettings20.bin"/><Relationship Id="rId4" Type="http://schemas.openxmlformats.org/officeDocument/2006/relationships/comments" Target="../comments20.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0.xml"/><Relationship Id="rId1" Type="http://schemas.openxmlformats.org/officeDocument/2006/relationships/printerSettings" Target="../printerSettings/printerSettings21.bin"/><Relationship Id="rId4" Type="http://schemas.openxmlformats.org/officeDocument/2006/relationships/comments" Target="../comments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B144"/>
  <sheetViews>
    <sheetView showGridLines="0" tabSelected="1" view="pageBreakPreview" topLeftCell="C1" zoomScaleNormal="100" zoomScaleSheetLayoutView="100" workbookViewId="0">
      <selection activeCell="U56" sqref="U56"/>
    </sheetView>
  </sheetViews>
  <sheetFormatPr defaultColWidth="9" defaultRowHeight="12"/>
  <cols>
    <col min="1" max="1" width="1" style="22" customWidth="1"/>
    <col min="2" max="2" width="3.25" style="22" customWidth="1"/>
    <col min="3" max="3" width="3.25" style="21" customWidth="1"/>
    <col min="4" max="4" width="3.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8" width="9" style="21" customWidth="1"/>
    <col min="19" max="19" width="10.75" style="21" customWidth="1"/>
    <col min="20" max="20" width="9" style="21" customWidth="1"/>
    <col min="21" max="21" width="13.25" style="21" customWidth="1"/>
    <col min="22" max="27" width="9" style="21" customWidth="1"/>
    <col min="28" max="28" width="33.75" style="21" customWidth="1"/>
    <col min="29" max="29" width="9" style="21" customWidth="1"/>
    <col min="30" max="16384" width="9" style="21"/>
  </cols>
  <sheetData>
    <row r="2" spans="1:25" ht="13.5">
      <c r="C2" s="20" t="s">
        <v>0</v>
      </c>
    </row>
    <row r="3" spans="1:25" ht="13.5">
      <c r="C3" s="20" t="s">
        <v>1</v>
      </c>
    </row>
    <row r="4" spans="1:25" s="73" customFormat="1" ht="13.5">
      <c r="A4" s="72"/>
      <c r="B4" s="72"/>
      <c r="C4" s="20" t="s">
        <v>2</v>
      </c>
      <c r="E4" s="92"/>
    </row>
    <row r="5" spans="1:25" s="272" customFormat="1" ht="13.5">
      <c r="A5" s="270"/>
      <c r="B5" s="270"/>
      <c r="C5" s="275" t="s">
        <v>3</v>
      </c>
      <c r="E5" s="273"/>
    </row>
    <row r="6" spans="1:25" ht="13.5">
      <c r="C6" s="20"/>
    </row>
    <row r="7" spans="1:25" ht="13.5">
      <c r="C7" s="20" t="s">
        <v>4</v>
      </c>
      <c r="Q7" s="20"/>
    </row>
    <row r="8" spans="1:25" s="272" customFormat="1" ht="13.5">
      <c r="A8" s="270"/>
      <c r="B8" s="270"/>
      <c r="C8" s="275" t="s">
        <v>5</v>
      </c>
      <c r="D8" s="276"/>
      <c r="E8" s="276"/>
      <c r="F8" s="276"/>
      <c r="G8" s="277"/>
      <c r="H8" s="277"/>
      <c r="I8" s="277"/>
      <c r="J8" s="277"/>
      <c r="K8" s="277"/>
      <c r="L8" s="277"/>
      <c r="M8" s="277"/>
      <c r="N8" s="277"/>
      <c r="O8" s="277"/>
      <c r="P8" s="277"/>
      <c r="Q8" s="277"/>
      <c r="R8" s="277"/>
      <c r="W8" s="271"/>
      <c r="X8" s="271"/>
      <c r="Y8" s="274"/>
    </row>
    <row r="9" spans="1:25" s="272" customFormat="1" ht="13.5">
      <c r="A9" s="270"/>
      <c r="B9" s="270"/>
      <c r="C9" s="275"/>
      <c r="D9" s="275" t="s">
        <v>6</v>
      </c>
      <c r="E9" s="276"/>
      <c r="F9" s="276"/>
      <c r="G9" s="277"/>
      <c r="H9" s="277"/>
      <c r="I9" s="277"/>
      <c r="J9" s="277"/>
      <c r="K9" s="277"/>
      <c r="L9" s="277"/>
      <c r="M9" s="277"/>
      <c r="N9" s="277"/>
      <c r="O9" s="277"/>
      <c r="P9" s="277"/>
      <c r="Q9" s="277"/>
      <c r="R9" s="277"/>
      <c r="W9" s="271"/>
      <c r="X9" s="271"/>
      <c r="Y9" s="274"/>
    </row>
    <row r="10" spans="1:25" s="272" customFormat="1" ht="13.5">
      <c r="A10" s="270"/>
      <c r="B10" s="270"/>
      <c r="C10" s="277"/>
      <c r="D10" s="277"/>
      <c r="E10" s="275" t="s">
        <v>7</v>
      </c>
      <c r="F10" s="277"/>
      <c r="G10" s="277"/>
      <c r="H10" s="277"/>
      <c r="I10" s="277"/>
      <c r="J10" s="277"/>
      <c r="K10" s="277"/>
      <c r="L10" s="277"/>
      <c r="M10" s="277"/>
      <c r="N10" s="277"/>
      <c r="O10" s="277"/>
      <c r="P10" s="277"/>
      <c r="Q10" s="277"/>
      <c r="R10" s="277"/>
      <c r="W10" s="271"/>
      <c r="X10" s="271"/>
      <c r="Y10" s="274"/>
    </row>
    <row r="11" spans="1:25" ht="13.5">
      <c r="C11" s="275" t="s">
        <v>8</v>
      </c>
      <c r="D11" s="277"/>
      <c r="E11" s="277"/>
      <c r="F11" s="277"/>
      <c r="G11" s="277"/>
      <c r="H11" s="277"/>
      <c r="I11" s="277"/>
      <c r="J11" s="277"/>
      <c r="K11" s="277"/>
      <c r="L11" s="277"/>
      <c r="M11" s="277"/>
      <c r="N11" s="277"/>
      <c r="O11" s="277"/>
      <c r="P11" s="277"/>
      <c r="Q11" s="277"/>
      <c r="R11" s="277"/>
      <c r="W11" s="20"/>
      <c r="X11" s="20"/>
      <c r="Y11" s="264"/>
    </row>
    <row r="12" spans="1:25" ht="13.5">
      <c r="C12" s="275" t="s">
        <v>9</v>
      </c>
      <c r="D12" s="277"/>
      <c r="E12" s="277"/>
      <c r="F12" s="277"/>
      <c r="G12" s="277"/>
      <c r="H12" s="277"/>
      <c r="I12" s="277"/>
      <c r="J12" s="277"/>
      <c r="K12" s="277"/>
      <c r="L12" s="277"/>
      <c r="M12" s="277"/>
      <c r="N12" s="277"/>
      <c r="O12" s="277"/>
      <c r="P12" s="277"/>
      <c r="Q12" s="277"/>
      <c r="R12" s="277"/>
      <c r="W12" s="20"/>
      <c r="X12" s="20"/>
      <c r="Y12" s="264"/>
    </row>
    <row r="13" spans="1:25" ht="13.5">
      <c r="C13" s="275" t="s">
        <v>10</v>
      </c>
      <c r="D13" s="277"/>
      <c r="E13" s="277"/>
      <c r="F13" s="277"/>
      <c r="G13" s="277"/>
      <c r="H13" s="277"/>
      <c r="I13" s="277"/>
      <c r="J13" s="277"/>
      <c r="K13" s="277"/>
      <c r="L13" s="277"/>
      <c r="M13" s="277"/>
      <c r="N13" s="277"/>
      <c r="O13" s="277"/>
      <c r="P13" s="277"/>
      <c r="Q13" s="277"/>
      <c r="R13" s="277"/>
      <c r="X13" s="20"/>
      <c r="Y13" s="264"/>
    </row>
    <row r="14" spans="1:25" ht="13.5">
      <c r="C14" s="275"/>
      <c r="D14" s="277"/>
      <c r="E14" s="277"/>
      <c r="F14" s="277"/>
      <c r="G14" s="277"/>
      <c r="H14" s="277"/>
      <c r="I14" s="277"/>
      <c r="J14" s="277"/>
      <c r="K14" s="277"/>
      <c r="L14" s="277"/>
      <c r="M14" s="277"/>
      <c r="N14" s="277"/>
      <c r="O14" s="277"/>
      <c r="P14" s="277"/>
      <c r="Q14" s="277"/>
      <c r="R14" s="277"/>
      <c r="X14" s="20"/>
      <c r="Y14" s="264"/>
    </row>
    <row r="15" spans="1:25" ht="13.5">
      <c r="B15" s="72"/>
      <c r="C15" s="275" t="s">
        <v>11</v>
      </c>
      <c r="D15" s="278"/>
      <c r="E15" s="278"/>
      <c r="F15" s="277"/>
      <c r="G15" s="277"/>
      <c r="H15" s="277"/>
      <c r="I15" s="277"/>
      <c r="J15" s="277"/>
      <c r="K15" s="277"/>
      <c r="L15" s="277"/>
      <c r="M15" s="277"/>
      <c r="N15" s="277"/>
      <c r="O15" s="277"/>
      <c r="P15" s="277"/>
      <c r="Q15" s="277"/>
      <c r="R15" s="277"/>
      <c r="W15" s="20"/>
      <c r="X15" s="20"/>
      <c r="Y15" s="264"/>
    </row>
    <row r="16" spans="1:25" s="73" customFormat="1" ht="13.5">
      <c r="A16" s="72"/>
      <c r="B16" s="72"/>
      <c r="C16" s="275" t="s">
        <v>12</v>
      </c>
      <c r="D16" s="278"/>
      <c r="E16" s="278"/>
      <c r="F16" s="278"/>
      <c r="G16" s="278"/>
      <c r="H16" s="278"/>
      <c r="I16" s="278"/>
      <c r="J16" s="278"/>
      <c r="K16" s="278"/>
      <c r="L16" s="278"/>
      <c r="M16" s="278"/>
      <c r="N16" s="278"/>
      <c r="O16" s="278"/>
      <c r="P16" s="278"/>
      <c r="Q16" s="278"/>
      <c r="R16" s="278"/>
      <c r="W16" s="20"/>
      <c r="X16" s="268"/>
      <c r="Y16" s="268"/>
    </row>
    <row r="17" spans="1:25" ht="36.75" customHeight="1">
      <c r="C17" s="648" t="s">
        <v>13</v>
      </c>
      <c r="D17" s="649"/>
      <c r="E17" s="649"/>
      <c r="F17" s="649"/>
      <c r="G17" s="649"/>
      <c r="H17" s="649"/>
      <c r="I17" s="649"/>
      <c r="J17" s="649"/>
      <c r="K17" s="649"/>
      <c r="L17" s="649"/>
      <c r="M17" s="649"/>
      <c r="N17" s="649"/>
      <c r="O17" s="649"/>
      <c r="P17" s="649"/>
      <c r="Q17" s="649"/>
      <c r="R17" s="649"/>
      <c r="S17" s="269"/>
      <c r="T17" s="269"/>
      <c r="U17" s="269"/>
      <c r="V17" s="269"/>
      <c r="W17" s="269"/>
      <c r="X17" s="269"/>
      <c r="Y17" s="264"/>
    </row>
    <row r="19" spans="1:25" ht="13.5">
      <c r="C19" s="20" t="s">
        <v>14</v>
      </c>
      <c r="Q19" s="20"/>
      <c r="R19" s="20"/>
      <c r="S19" s="88"/>
    </row>
    <row r="20" spans="1:25" ht="13.5">
      <c r="C20" s="646"/>
      <c r="D20" s="647"/>
      <c r="E20" s="20" t="s">
        <v>15</v>
      </c>
      <c r="Q20" s="20"/>
      <c r="R20" s="88"/>
      <c r="S20" s="88"/>
    </row>
    <row r="21" spans="1:25" ht="13.5">
      <c r="C21" s="650" t="s">
        <v>16</v>
      </c>
      <c r="D21" s="651"/>
      <c r="E21" s="20" t="s">
        <v>17</v>
      </c>
      <c r="Q21" s="20"/>
      <c r="R21" s="88"/>
      <c r="S21" s="88"/>
    </row>
    <row r="22" spans="1:25" ht="13.5">
      <c r="C22" s="664" t="s">
        <v>18</v>
      </c>
      <c r="D22" s="665"/>
      <c r="E22" s="20" t="s">
        <v>19</v>
      </c>
      <c r="Q22" s="20"/>
      <c r="R22" s="88"/>
      <c r="S22" s="88"/>
    </row>
    <row r="23" spans="1:25" ht="13.5">
      <c r="C23" s="666" t="s">
        <v>20</v>
      </c>
      <c r="D23" s="667"/>
      <c r="E23" s="20" t="s">
        <v>21</v>
      </c>
      <c r="Q23" s="20"/>
      <c r="R23" s="20"/>
      <c r="S23" s="88"/>
    </row>
    <row r="24" spans="1:25" ht="13.5">
      <c r="C24" s="668" t="s">
        <v>22</v>
      </c>
      <c r="D24" s="669"/>
      <c r="E24" s="275" t="s">
        <v>23</v>
      </c>
      <c r="Q24" s="20"/>
      <c r="R24" s="20"/>
      <c r="S24" s="88"/>
    </row>
    <row r="25" spans="1:25" ht="13.5">
      <c r="E25" s="275" t="s">
        <v>24</v>
      </c>
      <c r="Q25" s="20"/>
      <c r="R25" s="20"/>
      <c r="S25" s="88"/>
    </row>
    <row r="26" spans="1:25" ht="14.25" thickBot="1">
      <c r="E26" s="374"/>
      <c r="O26" s="98" t="s">
        <v>25</v>
      </c>
      <c r="Q26" s="20"/>
      <c r="R26" s="20"/>
      <c r="S26" s="88"/>
    </row>
    <row r="27" spans="1:25" ht="13.5">
      <c r="A27" s="21">
        <v>14</v>
      </c>
      <c r="M27" s="652" t="s">
        <v>26</v>
      </c>
      <c r="N27" s="96" t="s">
        <v>27</v>
      </c>
      <c r="O27" s="97" t="s">
        <v>28</v>
      </c>
      <c r="Q27" s="20"/>
      <c r="R27" s="20"/>
      <c r="S27" s="88"/>
    </row>
    <row r="28" spans="1:25" ht="20.25" customHeight="1" thickBot="1">
      <c r="A28" s="22">
        <f>+R86</f>
        <v>0</v>
      </c>
      <c r="C28" s="21" t="s">
        <v>29</v>
      </c>
      <c r="M28" s="653"/>
      <c r="N28" s="235" t="s">
        <v>173</v>
      </c>
      <c r="O28" s="236" t="s">
        <v>442</v>
      </c>
      <c r="Q28" s="20"/>
      <c r="R28" s="20"/>
      <c r="S28" s="88"/>
    </row>
    <row r="29" spans="1:25" ht="13.5">
      <c r="C29" s="600" t="s">
        <v>30</v>
      </c>
      <c r="D29" s="601"/>
      <c r="E29" s="601"/>
      <c r="F29" s="601"/>
      <c r="G29" s="601"/>
      <c r="H29" s="601"/>
      <c r="I29" s="601"/>
      <c r="J29" s="601"/>
      <c r="K29" s="601"/>
      <c r="L29" s="601"/>
      <c r="M29" s="601"/>
      <c r="N29" s="601"/>
      <c r="O29" s="601"/>
      <c r="Q29" s="20"/>
      <c r="R29" s="20"/>
      <c r="S29" s="264"/>
    </row>
    <row r="30" spans="1:25" ht="13.5">
      <c r="C30" s="75"/>
      <c r="D30" s="76"/>
      <c r="E30" s="76"/>
      <c r="F30" s="76"/>
      <c r="G30" s="76"/>
      <c r="H30" s="76"/>
      <c r="I30" s="76"/>
      <c r="J30" s="76"/>
      <c r="K30" s="76"/>
      <c r="L30" s="76"/>
      <c r="M30" s="76"/>
      <c r="N30" s="76"/>
      <c r="O30" s="77"/>
      <c r="Q30" s="20"/>
      <c r="R30" s="20"/>
      <c r="S30" s="264"/>
      <c r="U30" s="89"/>
    </row>
    <row r="31" spans="1:25" ht="12" customHeight="1">
      <c r="C31" s="623" t="s">
        <v>31</v>
      </c>
      <c r="D31" s="624"/>
      <c r="E31" s="624"/>
      <c r="F31" s="624"/>
      <c r="G31" s="624"/>
      <c r="H31" s="624"/>
      <c r="I31" s="624"/>
      <c r="J31" s="624"/>
      <c r="K31" s="624"/>
      <c r="L31" s="624"/>
      <c r="M31" s="624"/>
      <c r="N31" s="624"/>
      <c r="O31" s="625"/>
      <c r="P31" s="20"/>
      <c r="Q31" s="20"/>
      <c r="S31" s="20"/>
      <c r="T31" s="20"/>
      <c r="U31" s="264"/>
    </row>
    <row r="32" spans="1:25" ht="12" customHeight="1">
      <c r="C32" s="626"/>
      <c r="D32" s="627"/>
      <c r="E32" s="627"/>
      <c r="F32" s="627"/>
      <c r="G32" s="627"/>
      <c r="H32" s="627"/>
      <c r="I32" s="627"/>
      <c r="J32" s="627"/>
      <c r="K32" s="627"/>
      <c r="L32" s="627"/>
      <c r="M32" s="627"/>
      <c r="N32" s="627"/>
      <c r="O32" s="628"/>
      <c r="Q32" s="20"/>
      <c r="R32" s="20"/>
      <c r="S32" s="88"/>
    </row>
    <row r="33" spans="1:19" ht="10.15" customHeight="1">
      <c r="C33" s="78"/>
      <c r="O33" s="79"/>
      <c r="Q33" s="20"/>
      <c r="R33" s="20"/>
      <c r="S33" s="20"/>
    </row>
    <row r="34" spans="1:19" ht="14.25">
      <c r="C34" s="78"/>
      <c r="L34" s="670" t="s">
        <v>443</v>
      </c>
      <c r="M34" s="671"/>
      <c r="N34" s="671"/>
      <c r="O34" s="672"/>
      <c r="Q34" s="20"/>
      <c r="R34" s="20"/>
      <c r="S34" s="20"/>
    </row>
    <row r="35" spans="1:19" ht="11.25" customHeight="1">
      <c r="C35" s="78"/>
      <c r="O35" s="80"/>
      <c r="Q35" s="20"/>
      <c r="R35" s="20"/>
      <c r="S35" s="20"/>
    </row>
    <row r="36" spans="1:19" ht="13.5">
      <c r="C36" s="662" t="s">
        <v>97</v>
      </c>
      <c r="D36" s="663"/>
      <c r="E36" s="663"/>
      <c r="F36" s="663"/>
      <c r="G36" s="264" t="s">
        <v>32</v>
      </c>
      <c r="O36" s="79"/>
      <c r="Q36" s="20"/>
      <c r="R36" s="20"/>
      <c r="S36" s="20"/>
    </row>
    <row r="37" spans="1:19" ht="13.5">
      <c r="C37" s="78"/>
      <c r="O37" s="79"/>
      <c r="Q37" s="20"/>
      <c r="R37" s="20"/>
      <c r="S37" s="88"/>
    </row>
    <row r="38" spans="1:19" ht="13.5">
      <c r="A38" s="22">
        <v>3</v>
      </c>
      <c r="C38" s="78"/>
      <c r="H38" s="214" t="s">
        <v>33</v>
      </c>
      <c r="I38" s="214"/>
      <c r="O38" s="79"/>
      <c r="Q38" s="20"/>
      <c r="R38" s="20"/>
      <c r="S38" s="88"/>
    </row>
    <row r="39" spans="1:19" ht="26.25" customHeight="1">
      <c r="C39" s="78"/>
      <c r="H39" s="23" t="s">
        <v>34</v>
      </c>
      <c r="I39" s="23"/>
      <c r="J39" s="673" t="s">
        <v>444</v>
      </c>
      <c r="K39" s="673"/>
      <c r="L39" s="674"/>
      <c r="M39" s="674"/>
      <c r="N39" s="674"/>
      <c r="O39" s="675"/>
      <c r="Q39" s="20"/>
      <c r="R39" s="20"/>
    </row>
    <row r="40" spans="1:19" ht="26.25" customHeight="1">
      <c r="C40" s="78"/>
      <c r="H40" s="23" t="s">
        <v>35</v>
      </c>
      <c r="I40" s="23"/>
      <c r="J40" s="673" t="s">
        <v>445</v>
      </c>
      <c r="K40" s="673"/>
      <c r="L40" s="674"/>
      <c r="M40" s="674"/>
      <c r="N40" s="674"/>
      <c r="O40" s="675"/>
    </row>
    <row r="41" spans="1:19">
      <c r="C41" s="78"/>
      <c r="J41" s="21" t="s">
        <v>36</v>
      </c>
      <c r="O41" s="79"/>
    </row>
    <row r="42" spans="1:19">
      <c r="C42" s="78"/>
      <c r="J42" s="24" t="s">
        <v>37</v>
      </c>
      <c r="K42" s="24"/>
      <c r="L42" s="676" t="s">
        <v>446</v>
      </c>
      <c r="M42" s="676"/>
      <c r="N42" s="676"/>
      <c r="O42" s="677"/>
    </row>
    <row r="43" spans="1:19">
      <c r="C43" s="78"/>
      <c r="J43" s="24"/>
      <c r="K43" s="24"/>
      <c r="O43" s="79"/>
    </row>
    <row r="44" spans="1:19" ht="8.25" customHeight="1">
      <c r="C44" s="78"/>
      <c r="O44" s="79"/>
    </row>
    <row r="45" spans="1:19" ht="30" customHeight="1">
      <c r="A45" s="22">
        <v>4</v>
      </c>
      <c r="C45" s="629" t="s">
        <v>38</v>
      </c>
      <c r="D45" s="630"/>
      <c r="E45" s="630"/>
      <c r="F45" s="630"/>
      <c r="G45" s="630"/>
      <c r="H45" s="630"/>
      <c r="I45" s="630"/>
      <c r="J45" s="630"/>
      <c r="K45" s="630"/>
      <c r="L45" s="630"/>
      <c r="M45" s="630"/>
      <c r="N45" s="630"/>
      <c r="O45" s="631"/>
    </row>
    <row r="46" spans="1:19">
      <c r="C46" s="81"/>
      <c r="D46" s="25"/>
      <c r="E46" s="25"/>
      <c r="F46" s="25"/>
      <c r="G46" s="25"/>
      <c r="H46" s="25"/>
      <c r="I46" s="25"/>
      <c r="J46" s="25"/>
      <c r="K46" s="25"/>
      <c r="L46" s="25"/>
      <c r="M46" s="25"/>
      <c r="N46" s="25"/>
      <c r="O46" s="82"/>
    </row>
    <row r="47" spans="1:19" ht="18" customHeight="1">
      <c r="C47" s="617" t="s">
        <v>39</v>
      </c>
      <c r="D47" s="657"/>
      <c r="E47" s="658"/>
      <c r="F47" s="635" t="s">
        <v>449</v>
      </c>
      <c r="G47" s="636"/>
      <c r="H47" s="637"/>
      <c r="I47" s="637"/>
      <c r="J47" s="637"/>
      <c r="K47" s="637"/>
      <c r="L47" s="637"/>
      <c r="M47" s="654" t="s">
        <v>40</v>
      </c>
      <c r="N47" s="655"/>
      <c r="O47" s="656"/>
    </row>
    <row r="48" spans="1:19" ht="18" customHeight="1">
      <c r="C48" s="659"/>
      <c r="D48" s="660"/>
      <c r="E48" s="661"/>
      <c r="F48" s="638"/>
      <c r="G48" s="639"/>
      <c r="H48" s="639"/>
      <c r="I48" s="639"/>
      <c r="J48" s="639"/>
      <c r="K48" s="639"/>
      <c r="L48" s="639"/>
      <c r="M48" s="632">
        <v>2210</v>
      </c>
      <c r="N48" s="633"/>
      <c r="O48" s="634"/>
    </row>
    <row r="49" spans="3:21" ht="18" customHeight="1">
      <c r="C49" s="617" t="s">
        <v>41</v>
      </c>
      <c r="D49" s="618"/>
      <c r="E49" s="619"/>
      <c r="F49" s="640" t="s">
        <v>450</v>
      </c>
      <c r="G49" s="641"/>
      <c r="H49" s="641"/>
      <c r="I49" s="641"/>
      <c r="J49" s="641"/>
      <c r="K49" s="641"/>
      <c r="L49" s="124" t="s">
        <v>42</v>
      </c>
      <c r="M49" s="375"/>
      <c r="N49" s="644" t="s">
        <v>446</v>
      </c>
      <c r="O49" s="645"/>
    </row>
    <row r="50" spans="3:21" ht="18" customHeight="1">
      <c r="C50" s="620"/>
      <c r="D50" s="621"/>
      <c r="E50" s="622"/>
      <c r="F50" s="642"/>
      <c r="G50" s="643"/>
      <c r="H50" s="643"/>
      <c r="I50" s="643"/>
      <c r="J50" s="643"/>
      <c r="K50" s="643"/>
      <c r="L50" s="376"/>
      <c r="M50" s="615"/>
      <c r="N50" s="616"/>
      <c r="O50" s="265"/>
    </row>
    <row r="51" spans="3:21" ht="26.25" customHeight="1">
      <c r="C51" s="174" t="s">
        <v>43</v>
      </c>
      <c r="D51" s="175"/>
      <c r="E51" s="175"/>
      <c r="F51" s="279"/>
      <c r="G51" s="279"/>
      <c r="H51" s="279"/>
      <c r="I51" s="279"/>
      <c r="J51" s="279"/>
      <c r="K51" s="279"/>
      <c r="L51" s="280"/>
      <c r="M51" s="281"/>
      <c r="N51" s="377"/>
      <c r="O51" s="282"/>
    </row>
    <row r="52" spans="3:21" ht="24" customHeight="1">
      <c r="C52" s="283"/>
      <c r="D52" s="293" t="s">
        <v>44</v>
      </c>
      <c r="E52" s="294" t="s">
        <v>45</v>
      </c>
      <c r="F52" s="576" t="s">
        <v>132</v>
      </c>
      <c r="G52" s="577"/>
      <c r="H52" s="577"/>
      <c r="I52" s="577"/>
      <c r="J52" s="30" t="s">
        <v>46</v>
      </c>
      <c r="K52" s="30"/>
      <c r="L52" s="586" t="s">
        <v>447</v>
      </c>
      <c r="M52" s="586"/>
      <c r="N52" s="587"/>
      <c r="O52" s="588"/>
    </row>
    <row r="53" spans="3:21" ht="22.5" customHeight="1">
      <c r="C53" s="284"/>
      <c r="D53" s="295" t="s">
        <v>47</v>
      </c>
      <c r="E53" s="296" t="s">
        <v>48</v>
      </c>
      <c r="F53" s="569" t="s">
        <v>49</v>
      </c>
      <c r="G53" s="570"/>
      <c r="H53" s="571"/>
      <c r="I53" s="569" t="s">
        <v>50</v>
      </c>
      <c r="J53" s="573"/>
      <c r="K53" s="578"/>
      <c r="L53" s="574"/>
      <c r="M53" s="575"/>
      <c r="N53" s="378" t="s">
        <v>51</v>
      </c>
      <c r="O53" s="379"/>
    </row>
    <row r="54" spans="3:21" ht="22.5" customHeight="1">
      <c r="C54" s="284"/>
      <c r="D54" s="283"/>
      <c r="E54" s="299"/>
      <c r="F54" s="569" t="s">
        <v>52</v>
      </c>
      <c r="G54" s="570"/>
      <c r="H54" s="571"/>
      <c r="I54" s="572" t="s">
        <v>53</v>
      </c>
      <c r="J54" s="573"/>
      <c r="K54" s="573"/>
      <c r="L54" s="574">
        <v>1020</v>
      </c>
      <c r="M54" s="575"/>
      <c r="N54" s="378" t="s">
        <v>51</v>
      </c>
      <c r="O54" s="379"/>
    </row>
    <row r="55" spans="3:21" ht="22.5" customHeight="1">
      <c r="C55" s="284"/>
      <c r="D55" s="567" t="s">
        <v>54</v>
      </c>
      <c r="E55" s="568"/>
      <c r="F55" s="569" t="s">
        <v>55</v>
      </c>
      <c r="G55" s="570"/>
      <c r="H55" s="571"/>
      <c r="I55" s="572" t="s">
        <v>56</v>
      </c>
      <c r="J55" s="573"/>
      <c r="K55" s="573"/>
      <c r="L55" s="574"/>
      <c r="M55" s="575"/>
      <c r="N55" s="378" t="s">
        <v>57</v>
      </c>
      <c r="O55" s="379"/>
    </row>
    <row r="56" spans="3:21" ht="22.5" customHeight="1">
      <c r="C56" s="284"/>
      <c r="D56" s="567"/>
      <c r="E56" s="568"/>
      <c r="F56" s="569" t="s">
        <v>58</v>
      </c>
      <c r="G56" s="570"/>
      <c r="H56" s="571"/>
      <c r="I56" s="572" t="s">
        <v>59</v>
      </c>
      <c r="J56" s="573"/>
      <c r="K56" s="573"/>
      <c r="L56" s="574"/>
      <c r="M56" s="575"/>
      <c r="N56" s="378" t="s">
        <v>51</v>
      </c>
      <c r="O56" s="379"/>
    </row>
    <row r="57" spans="3:21" ht="26.25" customHeight="1">
      <c r="C57" s="284"/>
      <c r="D57" s="283"/>
      <c r="E57" s="299"/>
      <c r="F57" s="216" t="s">
        <v>60</v>
      </c>
      <c r="G57" s="285"/>
      <c r="H57" s="285"/>
      <c r="I57" s="285"/>
      <c r="J57" s="35"/>
      <c r="K57" s="35"/>
      <c r="L57" s="286"/>
      <c r="M57" s="286"/>
      <c r="N57" s="287"/>
      <c r="O57" s="288"/>
    </row>
    <row r="58" spans="3:21" ht="26.25" customHeight="1">
      <c r="C58" s="284"/>
      <c r="D58" s="304"/>
      <c r="E58" s="305"/>
      <c r="F58" s="589"/>
      <c r="G58" s="590"/>
      <c r="H58" s="590"/>
      <c r="I58" s="590"/>
      <c r="J58" s="590"/>
      <c r="K58" s="590"/>
      <c r="L58" s="590"/>
      <c r="M58" s="590"/>
      <c r="N58" s="590"/>
      <c r="O58" s="591"/>
    </row>
    <row r="59" spans="3:21" ht="26.25" customHeight="1">
      <c r="C59" s="289"/>
      <c r="D59" s="306" t="s">
        <v>61</v>
      </c>
      <c r="E59" s="307" t="s">
        <v>62</v>
      </c>
      <c r="F59" s="592" t="s">
        <v>448</v>
      </c>
      <c r="G59" s="593"/>
      <c r="H59" s="593"/>
      <c r="I59" s="593"/>
      <c r="J59" s="593"/>
      <c r="K59" s="593"/>
      <c r="L59" s="593"/>
      <c r="M59" s="593"/>
      <c r="N59" s="593"/>
      <c r="O59" s="594"/>
    </row>
    <row r="60" spans="3:21" ht="30" customHeight="1">
      <c r="C60" s="605" t="s">
        <v>63</v>
      </c>
      <c r="D60" s="606"/>
      <c r="E60" s="607"/>
      <c r="F60" s="608" t="s">
        <v>64</v>
      </c>
      <c r="G60" s="609"/>
      <c r="H60" s="609"/>
      <c r="I60" s="609"/>
      <c r="J60" s="609"/>
      <c r="K60" s="609"/>
      <c r="L60" s="609"/>
      <c r="M60" s="609"/>
      <c r="N60" s="609"/>
      <c r="O60" s="610"/>
      <c r="Q60" s="26"/>
    </row>
    <row r="61" spans="3:21" ht="18" customHeight="1">
      <c r="C61" s="174" t="s">
        <v>65</v>
      </c>
      <c r="D61" s="173"/>
      <c r="E61" s="175"/>
      <c r="F61" s="27"/>
      <c r="G61" s="27"/>
      <c r="H61" s="28"/>
      <c r="I61" s="28"/>
      <c r="J61" s="29"/>
      <c r="K61" s="29"/>
      <c r="L61" s="30"/>
      <c r="M61" s="30"/>
      <c r="N61" s="30"/>
      <c r="O61" s="31"/>
      <c r="Q61" s="26"/>
    </row>
    <row r="62" spans="3:21" ht="24.75" customHeight="1">
      <c r="C62" s="614"/>
      <c r="D62" s="611" t="s">
        <v>66</v>
      </c>
      <c r="E62" s="613"/>
      <c r="F62" s="613"/>
      <c r="G62" s="612"/>
      <c r="H62" s="611" t="s">
        <v>67</v>
      </c>
      <c r="I62" s="612"/>
      <c r="J62" s="611" t="s">
        <v>68</v>
      </c>
      <c r="K62" s="613"/>
      <c r="L62" s="612"/>
      <c r="M62" s="611" t="s">
        <v>69</v>
      </c>
      <c r="N62" s="613"/>
      <c r="O62" s="612"/>
      <c r="Q62" s="26"/>
    </row>
    <row r="63" spans="3:21" ht="24.75" customHeight="1">
      <c r="C63" s="614"/>
      <c r="D63" s="597" t="s">
        <v>70</v>
      </c>
      <c r="E63" s="598"/>
      <c r="F63" s="598"/>
      <c r="G63" s="599"/>
      <c r="H63" s="368">
        <f>+別紙!AA9</f>
        <v>959</v>
      </c>
      <c r="I63" s="232" t="s">
        <v>71</v>
      </c>
      <c r="J63" s="583" t="s">
        <v>72</v>
      </c>
      <c r="K63" s="584"/>
      <c r="L63" s="585"/>
      <c r="M63" s="581">
        <f>+別紙!AA14</f>
        <v>959</v>
      </c>
      <c r="N63" s="582"/>
      <c r="O63" s="380" t="s">
        <v>71</v>
      </c>
      <c r="P63" s="159"/>
      <c r="Q63" s="125"/>
      <c r="R63" s="125"/>
      <c r="S63" s="125"/>
      <c r="T63" s="125"/>
      <c r="U63" s="125"/>
    </row>
    <row r="64" spans="3:21" ht="24.75" customHeight="1">
      <c r="C64" s="614"/>
      <c r="D64" s="597" t="s">
        <v>73</v>
      </c>
      <c r="E64" s="598"/>
      <c r="F64" s="598"/>
      <c r="G64" s="599"/>
      <c r="H64" s="368" t="str">
        <f>+別紙!AA10</f>
        <v>0</v>
      </c>
      <c r="I64" s="232" t="s">
        <v>71</v>
      </c>
      <c r="J64" s="583" t="s">
        <v>74</v>
      </c>
      <c r="K64" s="584"/>
      <c r="L64" s="585"/>
      <c r="M64" s="581">
        <f>+別紙!AA15</f>
        <v>57.699999999999996</v>
      </c>
      <c r="N64" s="582"/>
      <c r="O64" s="31" t="s">
        <v>71</v>
      </c>
      <c r="P64" s="579"/>
      <c r="Q64" s="580"/>
      <c r="R64" s="580"/>
      <c r="S64" s="580"/>
    </row>
    <row r="65" spans="1:22" ht="24.75" customHeight="1">
      <c r="C65" s="614"/>
      <c r="D65" s="597" t="s">
        <v>75</v>
      </c>
      <c r="E65" s="598"/>
      <c r="F65" s="598"/>
      <c r="G65" s="599"/>
      <c r="H65" s="368" t="str">
        <f>+別紙!AA11</f>
        <v>0</v>
      </c>
      <c r="I65" s="232" t="s">
        <v>71</v>
      </c>
      <c r="J65" s="597" t="s">
        <v>76</v>
      </c>
      <c r="K65" s="598"/>
      <c r="L65" s="599"/>
      <c r="M65" s="581">
        <f>+別紙!AA16</f>
        <v>954.90000000000009</v>
      </c>
      <c r="N65" s="582"/>
      <c r="O65" s="367" t="s">
        <v>71</v>
      </c>
      <c r="P65" s="157"/>
      <c r="Q65" s="158"/>
      <c r="R65" s="158"/>
      <c r="S65" s="158"/>
    </row>
    <row r="66" spans="1:22" ht="24.75" customHeight="1">
      <c r="C66" s="381"/>
      <c r="D66" s="597" t="s">
        <v>77</v>
      </c>
      <c r="E66" s="598"/>
      <c r="F66" s="598"/>
      <c r="G66" s="599"/>
      <c r="H66" s="368" t="str">
        <f>+別紙!AA12</f>
        <v>0</v>
      </c>
      <c r="I66" s="232" t="s">
        <v>71</v>
      </c>
      <c r="J66" s="597" t="s">
        <v>78</v>
      </c>
      <c r="K66" s="598"/>
      <c r="L66" s="599"/>
      <c r="M66" s="581" t="str">
        <f>+別紙!AA17</f>
        <v>0</v>
      </c>
      <c r="N66" s="582"/>
      <c r="O66" s="367" t="s">
        <v>71</v>
      </c>
      <c r="P66" s="157"/>
      <c r="Q66" s="158"/>
      <c r="R66" s="158"/>
      <c r="S66" s="158"/>
    </row>
    <row r="67" spans="1:22" ht="24.75" customHeight="1">
      <c r="C67" s="382"/>
      <c r="D67" s="597" t="s">
        <v>79</v>
      </c>
      <c r="E67" s="598"/>
      <c r="F67" s="598"/>
      <c r="G67" s="599"/>
      <c r="H67" s="368" t="str">
        <f>+別紙!AA13</f>
        <v>0</v>
      </c>
      <c r="I67" s="232" t="s">
        <v>71</v>
      </c>
      <c r="J67" s="597" t="s">
        <v>80</v>
      </c>
      <c r="K67" s="598"/>
      <c r="L67" s="599"/>
      <c r="M67" s="581" t="str">
        <f>+別紙!AA18</f>
        <v>0</v>
      </c>
      <c r="N67" s="582"/>
      <c r="O67" s="367" t="s">
        <v>71</v>
      </c>
      <c r="P67" s="157"/>
      <c r="Q67" s="158"/>
      <c r="R67" s="158"/>
      <c r="S67" s="158"/>
    </row>
    <row r="68" spans="1:22" ht="24" customHeight="1">
      <c r="C68" s="602" t="s">
        <v>81</v>
      </c>
      <c r="D68" s="603"/>
      <c r="E68" s="604"/>
      <c r="F68" s="27"/>
      <c r="G68" s="27"/>
      <c r="H68" s="28"/>
      <c r="I68" s="28"/>
      <c r="J68" s="29"/>
      <c r="K68" s="29"/>
      <c r="L68" s="30"/>
      <c r="M68" s="30"/>
      <c r="N68" s="30"/>
      <c r="O68" s="31"/>
    </row>
    <row r="69" spans="1:22" ht="10.15" customHeight="1">
      <c r="C69" s="383"/>
      <c r="D69" s="384"/>
      <c r="E69" s="384"/>
      <c r="F69" s="32"/>
      <c r="G69" s="32"/>
      <c r="H69" s="33"/>
      <c r="I69" s="33"/>
      <c r="J69" s="34"/>
      <c r="K69" s="34"/>
      <c r="L69" s="35"/>
      <c r="M69" s="35"/>
      <c r="N69" s="35"/>
      <c r="O69" s="33"/>
    </row>
    <row r="70" spans="1:22" ht="15" customHeight="1">
      <c r="C70" s="600" t="s">
        <v>82</v>
      </c>
      <c r="D70" s="601"/>
      <c r="E70" s="601"/>
      <c r="F70" s="601"/>
      <c r="G70" s="601"/>
      <c r="H70" s="601"/>
      <c r="I70" s="601"/>
      <c r="J70" s="601"/>
      <c r="K70" s="601"/>
      <c r="L70" s="601"/>
      <c r="M70" s="601"/>
      <c r="N70" s="601"/>
      <c r="O70" s="601"/>
    </row>
    <row r="71" spans="1:22" ht="13.5">
      <c r="C71" s="216" t="s">
        <v>83</v>
      </c>
      <c r="D71" s="384"/>
      <c r="E71" s="384"/>
      <c r="F71" s="32"/>
      <c r="G71" s="32"/>
      <c r="H71" s="33"/>
      <c r="I71" s="33"/>
      <c r="J71" s="34"/>
      <c r="K71" s="34"/>
      <c r="L71" s="35"/>
      <c r="M71" s="35"/>
      <c r="N71" s="35"/>
      <c r="O71" s="217"/>
    </row>
    <row r="72" spans="1:22" ht="15" customHeight="1">
      <c r="A72" s="22">
        <v>11</v>
      </c>
      <c r="C72" s="385"/>
      <c r="D72" s="219"/>
      <c r="E72" s="219"/>
      <c r="F72" s="219"/>
      <c r="G72" s="219"/>
      <c r="H72" s="219"/>
      <c r="I72" s="219"/>
      <c r="J72" s="219"/>
      <c r="K72" s="219"/>
      <c r="L72" s="219"/>
      <c r="M72" s="219"/>
      <c r="N72" s="219"/>
      <c r="O72" s="220"/>
    </row>
    <row r="73" spans="1:22" ht="15" customHeight="1">
      <c r="C73" s="178">
        <v>1</v>
      </c>
      <c r="D73" s="595" t="s">
        <v>84</v>
      </c>
      <c r="E73" s="595"/>
      <c r="F73" s="595"/>
      <c r="G73" s="595"/>
      <c r="H73" s="595"/>
      <c r="I73" s="595"/>
      <c r="J73" s="595"/>
      <c r="K73" s="595"/>
      <c r="L73" s="595"/>
      <c r="M73" s="595"/>
      <c r="N73" s="595"/>
      <c r="O73" s="596"/>
    </row>
    <row r="74" spans="1:22" ht="15" customHeight="1">
      <c r="C74" s="178">
        <v>2</v>
      </c>
      <c r="D74" s="595" t="s">
        <v>85</v>
      </c>
      <c r="E74" s="595"/>
      <c r="F74" s="595"/>
      <c r="G74" s="595"/>
      <c r="H74" s="595"/>
      <c r="I74" s="595"/>
      <c r="J74" s="595"/>
      <c r="K74" s="595"/>
      <c r="L74" s="595"/>
      <c r="M74" s="595"/>
      <c r="N74" s="595"/>
      <c r="O74" s="596"/>
    </row>
    <row r="75" spans="1:22" ht="15" customHeight="1">
      <c r="C75" s="178"/>
      <c r="D75" s="595" t="s">
        <v>86</v>
      </c>
      <c r="E75" s="595"/>
      <c r="F75" s="595"/>
      <c r="G75" s="595"/>
      <c r="H75" s="595"/>
      <c r="I75" s="595"/>
      <c r="J75" s="595"/>
      <c r="K75" s="595"/>
      <c r="L75" s="595"/>
      <c r="M75" s="595"/>
      <c r="N75" s="595"/>
      <c r="O75" s="596"/>
    </row>
    <row r="76" spans="1:22" ht="41.25" customHeight="1">
      <c r="C76" s="178"/>
      <c r="D76" s="595" t="s">
        <v>87</v>
      </c>
      <c r="E76" s="595"/>
      <c r="F76" s="595"/>
      <c r="G76" s="595"/>
      <c r="H76" s="595"/>
      <c r="I76" s="595"/>
      <c r="J76" s="595"/>
      <c r="K76" s="595"/>
      <c r="L76" s="595"/>
      <c r="M76" s="595"/>
      <c r="N76" s="595"/>
      <c r="O76" s="596"/>
    </row>
    <row r="77" spans="1:22" ht="28.15" customHeight="1">
      <c r="A77" s="21"/>
      <c r="B77" s="21"/>
      <c r="C77" s="178">
        <v>3</v>
      </c>
      <c r="D77" s="595" t="s">
        <v>88</v>
      </c>
      <c r="E77" s="595"/>
      <c r="F77" s="595"/>
      <c r="G77" s="595"/>
      <c r="H77" s="595"/>
      <c r="I77" s="595"/>
      <c r="J77" s="595"/>
      <c r="K77" s="595"/>
      <c r="L77" s="595"/>
      <c r="M77" s="595"/>
      <c r="N77" s="595"/>
      <c r="O77" s="596"/>
    </row>
    <row r="78" spans="1:22" ht="28.15" customHeight="1">
      <c r="A78" s="21"/>
      <c r="B78" s="21"/>
      <c r="C78" s="178">
        <v>4</v>
      </c>
      <c r="D78" s="595" t="s">
        <v>89</v>
      </c>
      <c r="E78" s="595"/>
      <c r="F78" s="595"/>
      <c r="G78" s="595"/>
      <c r="H78" s="595"/>
      <c r="I78" s="595"/>
      <c r="J78" s="595"/>
      <c r="K78" s="595"/>
      <c r="L78" s="595"/>
      <c r="M78" s="595"/>
      <c r="N78" s="595"/>
      <c r="O78" s="596"/>
    </row>
    <row r="79" spans="1:22" ht="15" customHeight="1">
      <c r="A79" s="21"/>
      <c r="B79" s="21"/>
      <c r="C79" s="178"/>
      <c r="D79" s="179" t="s">
        <v>90</v>
      </c>
      <c r="E79" s="595" t="s">
        <v>91</v>
      </c>
      <c r="F79" s="595"/>
      <c r="G79" s="595"/>
      <c r="H79" s="595"/>
      <c r="I79" s="595"/>
      <c r="J79" s="595"/>
      <c r="K79" s="595"/>
      <c r="L79" s="595"/>
      <c r="M79" s="595"/>
      <c r="N79" s="595"/>
      <c r="O79" s="596"/>
    </row>
    <row r="80" spans="1:22" ht="15" customHeight="1">
      <c r="A80" s="21"/>
      <c r="B80" s="21"/>
      <c r="C80" s="178"/>
      <c r="D80" s="179" t="s">
        <v>92</v>
      </c>
      <c r="E80" s="595" t="s">
        <v>93</v>
      </c>
      <c r="F80" s="595"/>
      <c r="G80" s="595"/>
      <c r="H80" s="595"/>
      <c r="I80" s="595"/>
      <c r="J80" s="595"/>
      <c r="K80" s="595"/>
      <c r="L80" s="595"/>
      <c r="M80" s="595"/>
      <c r="N80" s="595"/>
      <c r="O80" s="596"/>
      <c r="Q80" s="250" t="s">
        <v>94</v>
      </c>
      <c r="U80"/>
      <c r="V80"/>
    </row>
    <row r="81" spans="1:28" ht="15" customHeight="1">
      <c r="A81" s="21"/>
      <c r="B81" s="21"/>
      <c r="C81" s="178"/>
      <c r="D81" s="179" t="s">
        <v>95</v>
      </c>
      <c r="E81" s="595" t="s">
        <v>96</v>
      </c>
      <c r="F81" s="595"/>
      <c r="G81" s="595"/>
      <c r="H81" s="595"/>
      <c r="I81" s="595"/>
      <c r="J81" s="595"/>
      <c r="K81" s="595"/>
      <c r="L81" s="595"/>
      <c r="M81" s="595"/>
      <c r="N81" s="595"/>
      <c r="O81" s="596"/>
      <c r="Q81" s="250" t="s">
        <v>97</v>
      </c>
      <c r="R81" s="1"/>
      <c r="T81" s="2"/>
      <c r="U81" s="2"/>
    </row>
    <row r="82" spans="1:28" ht="15" customHeight="1">
      <c r="A82" s="21"/>
      <c r="B82" s="21"/>
      <c r="C82" s="178"/>
      <c r="D82" s="179" t="s">
        <v>98</v>
      </c>
      <c r="E82" s="595" t="s">
        <v>99</v>
      </c>
      <c r="F82" s="595"/>
      <c r="G82" s="595"/>
      <c r="H82" s="595"/>
      <c r="I82" s="595"/>
      <c r="J82" s="595"/>
      <c r="K82" s="595"/>
      <c r="L82" s="595"/>
      <c r="M82" s="595"/>
      <c r="N82" s="595"/>
      <c r="O82" s="596"/>
      <c r="Q82" s="250" t="s">
        <v>100</v>
      </c>
      <c r="R82" s="1"/>
      <c r="T82" s="2"/>
      <c r="U82" s="2"/>
    </row>
    <row r="83" spans="1:28" ht="15" customHeight="1">
      <c r="A83" s="21"/>
      <c r="B83" s="21"/>
      <c r="C83" s="178"/>
      <c r="D83" s="179" t="s">
        <v>101</v>
      </c>
      <c r="E83" s="595" t="s">
        <v>102</v>
      </c>
      <c r="F83" s="595"/>
      <c r="G83" s="595"/>
      <c r="H83" s="595"/>
      <c r="I83" s="595"/>
      <c r="J83" s="595"/>
      <c r="K83" s="595"/>
      <c r="L83" s="595"/>
      <c r="M83" s="595"/>
      <c r="N83" s="595"/>
      <c r="O83" s="596"/>
      <c r="Q83" s="250" t="s">
        <v>103</v>
      </c>
      <c r="T83" s="2"/>
      <c r="U83" s="2"/>
    </row>
    <row r="84" spans="1:28" ht="15" customHeight="1">
      <c r="A84" s="21"/>
      <c r="B84" s="21"/>
      <c r="C84" s="178"/>
      <c r="D84" s="179" t="s">
        <v>104</v>
      </c>
      <c r="E84" s="595" t="s">
        <v>105</v>
      </c>
      <c r="F84" s="595"/>
      <c r="G84" s="595"/>
      <c r="H84" s="595"/>
      <c r="I84" s="595"/>
      <c r="J84" s="595"/>
      <c r="K84" s="595"/>
      <c r="L84" s="595"/>
      <c r="M84" s="595"/>
      <c r="N84" s="595"/>
      <c r="O84" s="596"/>
      <c r="Q84" s="250" t="s">
        <v>106</v>
      </c>
      <c r="T84" s="2"/>
      <c r="U84" s="2"/>
    </row>
    <row r="85" spans="1:28" ht="15" customHeight="1">
      <c r="A85" s="21"/>
      <c r="B85" s="21"/>
      <c r="C85" s="178"/>
      <c r="D85" s="179" t="s">
        <v>107</v>
      </c>
      <c r="E85" s="595" t="s">
        <v>108</v>
      </c>
      <c r="F85" s="595"/>
      <c r="G85" s="595"/>
      <c r="H85" s="595"/>
      <c r="I85" s="595"/>
      <c r="J85" s="595"/>
      <c r="K85" s="595"/>
      <c r="L85" s="595"/>
      <c r="M85" s="595"/>
      <c r="N85" s="595"/>
      <c r="O85" s="596"/>
      <c r="R85" s="38"/>
      <c r="T85" s="2"/>
      <c r="U85" s="2"/>
    </row>
    <row r="86" spans="1:28" ht="15" customHeight="1">
      <c r="A86" s="21"/>
      <c r="B86" s="21"/>
      <c r="C86" s="178"/>
      <c r="D86" s="179" t="s">
        <v>109</v>
      </c>
      <c r="E86" s="595" t="s">
        <v>110</v>
      </c>
      <c r="F86" s="595"/>
      <c r="G86" s="595"/>
      <c r="H86" s="595"/>
      <c r="I86" s="595"/>
      <c r="J86" s="595"/>
      <c r="K86" s="595"/>
      <c r="L86" s="595"/>
      <c r="M86" s="595"/>
      <c r="N86" s="595"/>
      <c r="O86" s="596"/>
      <c r="Q86" s="24"/>
      <c r="R86" s="24"/>
      <c r="S86" s="24"/>
      <c r="T86" s="24"/>
      <c r="U86" s="24"/>
      <c r="V86" s="24"/>
      <c r="W86" s="24"/>
      <c r="X86" s="24"/>
      <c r="Y86" s="24"/>
      <c r="Z86" s="24"/>
    </row>
    <row r="87" spans="1:28" ht="15" customHeight="1">
      <c r="A87" s="21"/>
      <c r="B87" s="21"/>
      <c r="C87" s="178"/>
      <c r="D87" s="179" t="s">
        <v>111</v>
      </c>
      <c r="E87" s="595" t="s">
        <v>112</v>
      </c>
      <c r="F87" s="595"/>
      <c r="G87" s="595"/>
      <c r="H87" s="595"/>
      <c r="I87" s="595"/>
      <c r="J87" s="595"/>
      <c r="K87" s="595"/>
      <c r="L87" s="595"/>
      <c r="M87" s="595"/>
      <c r="N87" s="595"/>
      <c r="O87" s="596"/>
      <c r="Q87" s="227"/>
      <c r="R87" s="227"/>
      <c r="S87" s="227"/>
      <c r="T87" s="227"/>
      <c r="U87" s="227"/>
      <c r="V87" s="227"/>
      <c r="W87" s="227"/>
      <c r="X87" s="227"/>
      <c r="Y87" s="227"/>
      <c r="Z87" s="227"/>
      <c r="AA87"/>
    </row>
    <row r="88" spans="1:28" ht="15" customHeight="1">
      <c r="A88" s="21"/>
      <c r="B88" s="21"/>
      <c r="C88" s="178"/>
      <c r="D88" s="179" t="s">
        <v>113</v>
      </c>
      <c r="E88" s="595" t="s">
        <v>114</v>
      </c>
      <c r="F88" s="595"/>
      <c r="G88" s="595"/>
      <c r="H88" s="595"/>
      <c r="I88" s="595"/>
      <c r="J88" s="595"/>
      <c r="K88" s="595"/>
      <c r="L88" s="595"/>
      <c r="M88" s="595"/>
      <c r="N88" s="595"/>
      <c r="O88" s="596"/>
      <c r="Q88" s="3"/>
      <c r="R88" s="3"/>
      <c r="S88" s="3"/>
      <c r="T88" s="3"/>
      <c r="U88" s="3"/>
      <c r="V88" s="3"/>
      <c r="W88" s="3"/>
      <c r="X88" s="3"/>
      <c r="Y88" s="3"/>
      <c r="AA88" s="91"/>
    </row>
    <row r="89" spans="1:28" ht="28.15" customHeight="1">
      <c r="A89" s="21"/>
      <c r="B89" s="21"/>
      <c r="C89" s="178"/>
      <c r="D89" s="179" t="s">
        <v>115</v>
      </c>
      <c r="E89" s="595" t="s">
        <v>116</v>
      </c>
      <c r="F89" s="595"/>
      <c r="G89" s="595"/>
      <c r="H89" s="595"/>
      <c r="I89" s="595"/>
      <c r="J89" s="595"/>
      <c r="K89" s="595"/>
      <c r="L89" s="595"/>
      <c r="M89" s="595"/>
      <c r="N89" s="595"/>
      <c r="O89" s="596"/>
      <c r="Q89" s="3"/>
      <c r="R89" s="3"/>
      <c r="S89" s="3"/>
      <c r="T89" s="3"/>
      <c r="U89" s="91"/>
      <c r="V89" s="3"/>
      <c r="W89" s="3"/>
      <c r="X89" s="3"/>
      <c r="Y89" s="3"/>
      <c r="AA89" s="91"/>
    </row>
    <row r="90" spans="1:28" ht="15" customHeight="1">
      <c r="A90" s="21"/>
      <c r="B90" s="21"/>
      <c r="C90" s="178"/>
      <c r="D90" s="179" t="s">
        <v>117</v>
      </c>
      <c r="E90" s="595" t="s">
        <v>118</v>
      </c>
      <c r="F90" s="595"/>
      <c r="G90" s="595"/>
      <c r="H90" s="595"/>
      <c r="I90" s="595"/>
      <c r="J90" s="595"/>
      <c r="K90" s="595"/>
      <c r="L90" s="595"/>
      <c r="M90" s="595"/>
      <c r="N90" s="595"/>
      <c r="O90" s="596"/>
      <c r="Q90" s="91"/>
      <c r="R90" s="3"/>
      <c r="S90" s="3"/>
      <c r="T90" s="3"/>
      <c r="U90" s="3"/>
      <c r="V90" s="3"/>
      <c r="W90" s="3"/>
      <c r="X90" s="3"/>
      <c r="Y90" s="3"/>
      <c r="AA90" s="91"/>
      <c r="AB90" s="228"/>
    </row>
    <row r="91" spans="1:28" ht="28.15" customHeight="1">
      <c r="A91" s="21"/>
      <c r="B91" s="21"/>
      <c r="C91" s="178"/>
      <c r="D91" s="179" t="s">
        <v>119</v>
      </c>
      <c r="E91" s="595" t="s">
        <v>120</v>
      </c>
      <c r="F91" s="595"/>
      <c r="G91" s="595"/>
      <c r="H91" s="595"/>
      <c r="I91" s="595"/>
      <c r="J91" s="595"/>
      <c r="K91" s="595"/>
      <c r="L91" s="595"/>
      <c r="M91" s="595"/>
      <c r="N91" s="595"/>
      <c r="O91" s="596"/>
      <c r="Q91" s="3"/>
      <c r="R91" s="3"/>
      <c r="S91" s="3"/>
      <c r="T91" s="3"/>
      <c r="U91" s="91"/>
      <c r="V91" s="3"/>
      <c r="W91" s="3"/>
      <c r="X91" s="3"/>
      <c r="Y91" s="3"/>
      <c r="Z91" s="3"/>
      <c r="AA91" s="91"/>
    </row>
    <row r="92" spans="1:28" ht="28.15" customHeight="1">
      <c r="A92" s="21"/>
      <c r="B92" s="21"/>
      <c r="C92" s="178"/>
      <c r="D92" s="179" t="s">
        <v>121</v>
      </c>
      <c r="E92" s="595" t="s">
        <v>122</v>
      </c>
      <c r="F92" s="595"/>
      <c r="G92" s="595"/>
      <c r="H92" s="595"/>
      <c r="I92" s="595"/>
      <c r="J92" s="595"/>
      <c r="K92" s="595"/>
      <c r="L92" s="595"/>
      <c r="M92" s="595"/>
      <c r="N92" s="595"/>
      <c r="O92" s="596"/>
      <c r="Q92" s="3"/>
      <c r="R92" s="3"/>
      <c r="S92" s="3"/>
      <c r="T92" s="3"/>
      <c r="U92" s="3"/>
      <c r="V92" s="3"/>
      <c r="W92" s="3"/>
      <c r="X92" s="3"/>
      <c r="Y92" s="3"/>
      <c r="Z92" s="3"/>
      <c r="AA92" s="3"/>
    </row>
    <row r="93" spans="1:28" ht="28.15" customHeight="1">
      <c r="A93" s="21"/>
      <c r="B93" s="21"/>
      <c r="C93" s="178">
        <v>5</v>
      </c>
      <c r="D93" s="595" t="s">
        <v>123</v>
      </c>
      <c r="E93" s="595"/>
      <c r="F93" s="595"/>
      <c r="G93" s="595"/>
      <c r="H93" s="595"/>
      <c r="I93" s="595"/>
      <c r="J93" s="595"/>
      <c r="K93" s="595"/>
      <c r="L93" s="595"/>
      <c r="M93" s="595"/>
      <c r="N93" s="595"/>
      <c r="O93" s="596"/>
      <c r="Q93" s="3"/>
      <c r="R93" s="3"/>
      <c r="S93" s="3"/>
      <c r="T93" s="3"/>
      <c r="U93" s="3"/>
      <c r="V93" s="3"/>
      <c r="W93" s="3"/>
      <c r="X93" s="3"/>
      <c r="Y93" s="3"/>
      <c r="Z93" s="3"/>
      <c r="AA93" s="3"/>
    </row>
    <row r="94" spans="1:28" ht="15" customHeight="1">
      <c r="A94" s="21"/>
      <c r="B94" s="21"/>
      <c r="C94" s="178">
        <v>6</v>
      </c>
      <c r="D94" s="595" t="s">
        <v>124</v>
      </c>
      <c r="E94" s="595"/>
      <c r="F94" s="595"/>
      <c r="G94" s="595"/>
      <c r="H94" s="595"/>
      <c r="I94" s="595"/>
      <c r="J94" s="595"/>
      <c r="K94" s="595"/>
      <c r="L94" s="595"/>
      <c r="M94" s="595"/>
      <c r="N94" s="595"/>
      <c r="O94" s="596"/>
      <c r="Q94"/>
      <c r="R94"/>
      <c r="S94"/>
      <c r="T94"/>
      <c r="U94"/>
      <c r="V94"/>
      <c r="W94"/>
      <c r="X94"/>
      <c r="Y94"/>
      <c r="Z94"/>
    </row>
    <row r="95" spans="1:28" ht="13.15" customHeight="1">
      <c r="C95" s="180"/>
      <c r="D95" s="36"/>
      <c r="E95" s="36"/>
      <c r="F95" s="36"/>
      <c r="G95" s="36"/>
      <c r="H95" s="36"/>
      <c r="I95" s="36"/>
      <c r="J95" s="36"/>
      <c r="K95" s="36"/>
      <c r="L95" s="36"/>
      <c r="M95" s="36"/>
      <c r="N95" s="36"/>
      <c r="O95" s="37"/>
      <c r="Q95" s="251" t="s">
        <v>125</v>
      </c>
      <c r="R95" s="251" t="s">
        <v>126</v>
      </c>
      <c r="S95"/>
      <c r="T95"/>
      <c r="U95"/>
      <c r="V95"/>
      <c r="W95"/>
      <c r="X95"/>
      <c r="Y95"/>
      <c r="Z95"/>
    </row>
    <row r="96" spans="1:28" ht="13.5">
      <c r="Q96" s="251" t="s">
        <v>127</v>
      </c>
      <c r="R96" s="253" t="s">
        <v>128</v>
      </c>
      <c r="S96"/>
      <c r="T96"/>
      <c r="U96"/>
      <c r="V96"/>
      <c r="W96"/>
      <c r="X96"/>
      <c r="Y96"/>
      <c r="Z96"/>
    </row>
    <row r="97" spans="17:26" ht="13.5">
      <c r="Q97" s="251"/>
      <c r="R97"/>
      <c r="S97"/>
      <c r="T97"/>
      <c r="U97"/>
      <c r="V97"/>
      <c r="W97"/>
      <c r="X97"/>
      <c r="Y97"/>
      <c r="Z97"/>
    </row>
    <row r="98" spans="17:26" ht="13.5">
      <c r="Q98" s="251" t="s">
        <v>129</v>
      </c>
      <c r="R98"/>
    </row>
    <row r="99" spans="17:26" ht="13.5">
      <c r="Q99" s="251" t="s">
        <v>130</v>
      </c>
      <c r="R99"/>
    </row>
    <row r="100" spans="17:26" ht="13.5">
      <c r="Q100" s="251" t="s">
        <v>131</v>
      </c>
      <c r="R100"/>
    </row>
    <row r="101" spans="17:26" ht="13.5">
      <c r="Q101" s="251" t="s">
        <v>132</v>
      </c>
      <c r="R101"/>
    </row>
    <row r="102" spans="17:26" ht="13.5">
      <c r="Q102" s="251" t="s">
        <v>133</v>
      </c>
      <c r="R102"/>
    </row>
    <row r="103" spans="17:26" ht="13.5">
      <c r="Q103" s="251" t="s">
        <v>134</v>
      </c>
    </row>
    <row r="104" spans="17:26" ht="13.5">
      <c r="Q104" s="251" t="s">
        <v>135</v>
      </c>
    </row>
    <row r="105" spans="17:26" ht="13.5">
      <c r="Q105" s="251" t="s">
        <v>136</v>
      </c>
    </row>
    <row r="106" spans="17:26" ht="13.5">
      <c r="Q106" s="251" t="s">
        <v>137</v>
      </c>
    </row>
    <row r="107" spans="17:26" ht="13.5">
      <c r="Q107" s="251" t="s">
        <v>138</v>
      </c>
    </row>
    <row r="108" spans="17:26" ht="13.5">
      <c r="Q108" s="251" t="s">
        <v>139</v>
      </c>
    </row>
    <row r="109" spans="17:26" ht="13.5">
      <c r="Q109" s="251" t="s">
        <v>140</v>
      </c>
    </row>
    <row r="110" spans="17:26" ht="13.5">
      <c r="Q110" s="251" t="s">
        <v>141</v>
      </c>
    </row>
    <row r="111" spans="17:26" ht="13.5">
      <c r="Q111" s="251" t="s">
        <v>142</v>
      </c>
    </row>
    <row r="112" spans="17:26" ht="13.5">
      <c r="Q112" s="251" t="s">
        <v>143</v>
      </c>
    </row>
    <row r="113" spans="17:17" ht="13.5">
      <c r="Q113" s="251" t="s">
        <v>144</v>
      </c>
    </row>
    <row r="114" spans="17:17" ht="13.5">
      <c r="Q114" s="251" t="s">
        <v>145</v>
      </c>
    </row>
    <row r="115" spans="17:17" ht="13.5">
      <c r="Q115" s="251" t="s">
        <v>146</v>
      </c>
    </row>
    <row r="116" spans="17:17" ht="13.5">
      <c r="Q116" s="251" t="s">
        <v>147</v>
      </c>
    </row>
    <row r="117" spans="17:17" ht="13.5">
      <c r="Q117" s="251" t="s">
        <v>148</v>
      </c>
    </row>
    <row r="118" spans="17:17" ht="13.5">
      <c r="Q118" s="251" t="s">
        <v>149</v>
      </c>
    </row>
    <row r="119" spans="17:17" ht="13.5">
      <c r="Q119" s="251" t="s">
        <v>150</v>
      </c>
    </row>
    <row r="120" spans="17:17" ht="13.5">
      <c r="Q120" s="251" t="s">
        <v>151</v>
      </c>
    </row>
    <row r="121" spans="17:17" ht="13.5">
      <c r="Q121" s="251" t="s">
        <v>152</v>
      </c>
    </row>
    <row r="122" spans="17:17" ht="13.5">
      <c r="Q122" s="251" t="s">
        <v>153</v>
      </c>
    </row>
    <row r="123" spans="17:17" ht="13.5">
      <c r="Q123" s="251" t="s">
        <v>154</v>
      </c>
    </row>
    <row r="124" spans="17:17" ht="13.5">
      <c r="Q124" s="251" t="s">
        <v>155</v>
      </c>
    </row>
    <row r="125" spans="17:17" ht="13.5">
      <c r="Q125" s="251" t="s">
        <v>156</v>
      </c>
    </row>
    <row r="126" spans="17:17" ht="13.5">
      <c r="Q126" s="251" t="s">
        <v>157</v>
      </c>
    </row>
    <row r="127" spans="17:17" ht="13.5">
      <c r="Q127" s="251" t="s">
        <v>158</v>
      </c>
    </row>
    <row r="128" spans="17:17" ht="13.5">
      <c r="Q128" s="251" t="s">
        <v>159</v>
      </c>
    </row>
    <row r="129" spans="17:17" ht="13.5">
      <c r="Q129" s="251" t="s">
        <v>160</v>
      </c>
    </row>
    <row r="130" spans="17:17" ht="13.5">
      <c r="Q130" s="251" t="s">
        <v>161</v>
      </c>
    </row>
    <row r="131" spans="17:17" ht="13.5">
      <c r="Q131" s="251" t="s">
        <v>162</v>
      </c>
    </row>
    <row r="132" spans="17:17" ht="13.5">
      <c r="Q132" s="252" t="s">
        <v>163</v>
      </c>
    </row>
    <row r="133" spans="17:17" ht="13.5">
      <c r="Q133" s="252" t="s">
        <v>164</v>
      </c>
    </row>
    <row r="134" spans="17:17" ht="13.5">
      <c r="Q134" s="252" t="s">
        <v>165</v>
      </c>
    </row>
    <row r="135" spans="17:17" ht="13.5">
      <c r="Q135" s="252" t="s">
        <v>166</v>
      </c>
    </row>
    <row r="136" spans="17:17" ht="13.5">
      <c r="Q136" s="252" t="s">
        <v>167</v>
      </c>
    </row>
    <row r="137" spans="17:17" ht="13.5">
      <c r="Q137" s="252" t="s">
        <v>168</v>
      </c>
    </row>
    <row r="138" spans="17:17" ht="13.5">
      <c r="Q138" s="252" t="s">
        <v>169</v>
      </c>
    </row>
    <row r="139" spans="17:17" ht="13.5">
      <c r="Q139" s="252" t="s">
        <v>170</v>
      </c>
    </row>
    <row r="140" spans="17:17" ht="13.5">
      <c r="Q140" s="252" t="s">
        <v>171</v>
      </c>
    </row>
    <row r="141" spans="17:17">
      <c r="Q141" s="250"/>
    </row>
    <row r="142" spans="17:17" ht="13.5">
      <c r="Q142" s="251" t="s">
        <v>172</v>
      </c>
    </row>
    <row r="143" spans="17:17">
      <c r="Q143" s="250" t="s">
        <v>173</v>
      </c>
    </row>
    <row r="144" spans="17:17">
      <c r="Q144" s="21" t="s">
        <v>174</v>
      </c>
    </row>
  </sheetData>
  <sheetProtection algorithmName="SHA-512" hashValue="xovWxySMnithxakhLQ9mWwy5Z9o/dcgNj/R9PYf+/DVd7+qv33Y7Ko5uNBjul7x4EFirtBdbV0tRzF0ZKZ5XUg==" saltValue="4dNJ/U6nqc8LxTGaxBDTzA==" spinCount="100000" sheet="1" objects="1" scenarios="1"/>
  <mergeCells count="87">
    <mergeCell ref="C20:D20"/>
    <mergeCell ref="C17:R17"/>
    <mergeCell ref="C21:D21"/>
    <mergeCell ref="D62:G62"/>
    <mergeCell ref="J62:L62"/>
    <mergeCell ref="M27:M28"/>
    <mergeCell ref="M47:O47"/>
    <mergeCell ref="C47:E48"/>
    <mergeCell ref="C36:F36"/>
    <mergeCell ref="C22:D22"/>
    <mergeCell ref="C23:D23"/>
    <mergeCell ref="C24:D24"/>
    <mergeCell ref="L34:O34"/>
    <mergeCell ref="J39:O39"/>
    <mergeCell ref="J40:O40"/>
    <mergeCell ref="L42:O42"/>
    <mergeCell ref="M50:N50"/>
    <mergeCell ref="C29:O29"/>
    <mergeCell ref="C49:E50"/>
    <mergeCell ref="C31:O32"/>
    <mergeCell ref="C45:O45"/>
    <mergeCell ref="M48:O48"/>
    <mergeCell ref="F47:L48"/>
    <mergeCell ref="F49:K50"/>
    <mergeCell ref="N49:O49"/>
    <mergeCell ref="E83:O83"/>
    <mergeCell ref="E79:O79"/>
    <mergeCell ref="D63:G63"/>
    <mergeCell ref="J65:L65"/>
    <mergeCell ref="C60:E60"/>
    <mergeCell ref="F60:O60"/>
    <mergeCell ref="H62:I62"/>
    <mergeCell ref="M62:O62"/>
    <mergeCell ref="C62:C65"/>
    <mergeCell ref="M63:N63"/>
    <mergeCell ref="J63:L63"/>
    <mergeCell ref="D75:O75"/>
    <mergeCell ref="E81:O81"/>
    <mergeCell ref="D74:O74"/>
    <mergeCell ref="D64:G64"/>
    <mergeCell ref="M67:N67"/>
    <mergeCell ref="D94:O94"/>
    <mergeCell ref="C70:O70"/>
    <mergeCell ref="C68:E68"/>
    <mergeCell ref="D93:O93"/>
    <mergeCell ref="E91:O91"/>
    <mergeCell ref="E85:O85"/>
    <mergeCell ref="E84:O84"/>
    <mergeCell ref="E90:O90"/>
    <mergeCell ref="E82:O82"/>
    <mergeCell ref="E87:O87"/>
    <mergeCell ref="E92:O92"/>
    <mergeCell ref="D77:O77"/>
    <mergeCell ref="D78:O78"/>
    <mergeCell ref="E89:O89"/>
    <mergeCell ref="E88:O88"/>
    <mergeCell ref="E86:O86"/>
    <mergeCell ref="D73:O73"/>
    <mergeCell ref="E80:O80"/>
    <mergeCell ref="D76:O76"/>
    <mergeCell ref="M65:N65"/>
    <mergeCell ref="M66:N66"/>
    <mergeCell ref="J66:L66"/>
    <mergeCell ref="D65:G65"/>
    <mergeCell ref="D66:G66"/>
    <mergeCell ref="D67:G67"/>
    <mergeCell ref="J67:L67"/>
    <mergeCell ref="F52:I52"/>
    <mergeCell ref="F53:H53"/>
    <mergeCell ref="I53:K53"/>
    <mergeCell ref="L53:M53"/>
    <mergeCell ref="P64:S64"/>
    <mergeCell ref="M64:N64"/>
    <mergeCell ref="J64:L64"/>
    <mergeCell ref="L52:O52"/>
    <mergeCell ref="F58:O58"/>
    <mergeCell ref="F59:O59"/>
    <mergeCell ref="F54:H54"/>
    <mergeCell ref="I54:K54"/>
    <mergeCell ref="L54:M54"/>
    <mergeCell ref="D55:E56"/>
    <mergeCell ref="F55:H55"/>
    <mergeCell ref="I55:K55"/>
    <mergeCell ref="L55:M55"/>
    <mergeCell ref="F56:H56"/>
    <mergeCell ref="I56:K56"/>
    <mergeCell ref="L56:M56"/>
  </mergeCells>
  <phoneticPr fontId="3"/>
  <dataValidations count="3">
    <dataValidation type="list" allowBlank="1" showInputMessage="1" showErrorMessage="1" sqref="C36:F36" xr:uid="{00000000-0002-0000-0000-000000000000}">
      <formula1>$Q$80:$Q$84</formula1>
    </dataValidation>
    <dataValidation type="list" allowBlank="1" showInputMessage="1" showErrorMessage="1" sqref="N28:O28" xr:uid="{00000000-0002-0000-0000-000001000000}">
      <formula1>$Q$143:$Q$144</formula1>
    </dataValidation>
    <dataValidation type="list" allowBlank="1" showInputMessage="1" showErrorMessage="1" sqref="F52:I52" xr:uid="{00000000-0002-0000-0000-000002000000}">
      <formula1>$Q$98:$Q$140</formula1>
    </dataValidation>
  </dataValidations>
  <printOptions horizontalCentered="1"/>
  <pageMargins left="0.6692913385826772" right="0.62992125984251968" top="0.55118110236220474" bottom="0.55118110236220474" header="0" footer="0.51181102362204722"/>
  <pageSetup paperSize="9" scale="98" fitToHeight="2" orientation="portrait" r:id="rId1"/>
  <headerFooter alignWithMargins="0"/>
  <rowBreaks count="1" manualBreakCount="1">
    <brk id="69" min="2" max="14"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0" width="9" style="40" customWidth="1"/>
    <col min="51" max="51" width="49.75" style="40" bestFit="1" customWidth="1"/>
    <col min="52" max="53" width="9" style="40" customWidth="1"/>
    <col min="54" max="54" width="54.5" style="40" bestFit="1" customWidth="1"/>
    <col min="55" max="55" width="13" style="40" bestFit="1" customWidth="1"/>
    <col min="56" max="56" width="24.25" style="40" bestFit="1" customWidth="1"/>
    <col min="57"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c r="J2"/>
      <c r="K2"/>
      <c r="L2"/>
      <c r="M2"/>
      <c r="N2"/>
      <c r="O2"/>
      <c r="P2"/>
      <c r="Q2"/>
      <c r="R2"/>
      <c r="S2"/>
      <c r="T2"/>
      <c r="U2"/>
      <c r="V2"/>
      <c r="W2"/>
      <c r="X2"/>
      <c r="Y2"/>
      <c r="Z2" s="41"/>
      <c r="AA2" s="41"/>
      <c r="AB2" s="41"/>
      <c r="AC2" s="41"/>
      <c r="AD2" s="41"/>
      <c r="AE2" s="41"/>
      <c r="AF2" s="41"/>
      <c r="AG2" s="41"/>
      <c r="AH2" s="41"/>
      <c r="AI2" s="41"/>
      <c r="AJ2" s="41"/>
      <c r="AK2" s="41"/>
      <c r="AL2" s="41"/>
      <c r="AM2" s="41"/>
      <c r="AN2" s="41"/>
      <c r="AO2" s="41"/>
      <c r="AP2" s="41"/>
      <c r="AQ2" s="41"/>
      <c r="AR2" s="41"/>
      <c r="AS2" s="41"/>
      <c r="AT2" s="41"/>
      <c r="AU2" s="118"/>
      <c r="AV2" s="115"/>
      <c r="AW2" s="434"/>
    </row>
    <row r="3" spans="2:49" ht="13.15" customHeight="1">
      <c r="B3" s="547"/>
      <c r="C3" s="547"/>
      <c r="D3" s="547"/>
      <c r="E3" s="547"/>
      <c r="F3" s="547"/>
      <c r="G3" s="547"/>
      <c r="H3" s="547"/>
      <c r="I3"/>
      <c r="J3"/>
      <c r="K3"/>
      <c r="L3"/>
      <c r="M3"/>
      <c r="N3"/>
      <c r="O3"/>
      <c r="P3"/>
      <c r="Q3"/>
      <c r="R3"/>
      <c r="S3"/>
      <c r="T3"/>
      <c r="U3"/>
      <c r="V3"/>
      <c r="W3"/>
      <c r="X3"/>
      <c r="Y3"/>
      <c r="Z3" s="42"/>
      <c r="AA3" s="42"/>
      <c r="AB3" s="496"/>
      <c r="AC3" s="678"/>
      <c r="AD3" s="678"/>
      <c r="AE3" s="86"/>
      <c r="AF3" s="108"/>
      <c r="AG3" s="108"/>
      <c r="AH3" s="108"/>
      <c r="AI3" s="108"/>
      <c r="AJ3" s="108"/>
      <c r="AK3" s="108"/>
      <c r="AL3" s="108"/>
      <c r="AM3" s="108"/>
      <c r="AN3" s="108"/>
      <c r="AO3" s="108"/>
      <c r="AP3" s="679" t="s">
        <v>178</v>
      </c>
      <c r="AQ3" s="498"/>
      <c r="AR3" s="499"/>
      <c r="AS3" s="503" t="s">
        <v>179</v>
      </c>
      <c r="AT3" s="504"/>
      <c r="AU3" s="435" t="s">
        <v>28</v>
      </c>
      <c r="AV3" s="116"/>
      <c r="AW3" s="434"/>
    </row>
    <row r="4" spans="2:49" ht="14.25" thickBot="1">
      <c r="C4"/>
      <c r="F4"/>
      <c r="G4"/>
      <c r="H4"/>
      <c r="I4"/>
      <c r="J4"/>
      <c r="K4"/>
      <c r="L4"/>
      <c r="M4"/>
      <c r="N4"/>
      <c r="O4"/>
      <c r="P4"/>
      <c r="Q4"/>
      <c r="R4"/>
      <c r="S4"/>
      <c r="T4"/>
      <c r="U4"/>
      <c r="V4"/>
      <c r="W4"/>
      <c r="X4"/>
      <c r="Y4"/>
      <c r="Z4" s="42"/>
      <c r="AA4" s="42"/>
      <c r="AB4" s="109"/>
      <c r="AC4" s="106"/>
      <c r="AD4" s="106"/>
      <c r="AE4" s="86"/>
      <c r="AF4" s="108"/>
      <c r="AG4" s="108"/>
      <c r="AH4" s="108"/>
      <c r="AI4" s="108"/>
      <c r="AJ4" s="108"/>
      <c r="AK4" s="108"/>
      <c r="AL4" s="108"/>
      <c r="AM4" s="108"/>
      <c r="AN4" s="108"/>
      <c r="AO4" s="108"/>
      <c r="AP4" s="500"/>
      <c r="AQ4" s="501"/>
      <c r="AR4" s="502"/>
      <c r="AS4" s="505" t="str">
        <f>+表紙!N28</f>
        <v>○</v>
      </c>
      <c r="AT4" s="506"/>
      <c r="AU4" s="436" t="str">
        <f>+表紙!O28</f>
        <v/>
      </c>
      <c r="AV4" s="116"/>
      <c r="AW4" s="434"/>
    </row>
    <row r="5" spans="2:49" ht="15" customHeight="1">
      <c r="B5" s="150" t="s">
        <v>180</v>
      </c>
      <c r="C5" s="150"/>
      <c r="F5" s="150"/>
      <c r="G5" s="106"/>
      <c r="H5" s="106"/>
      <c r="I5" s="106"/>
      <c r="J5" s="106"/>
      <c r="K5" s="106"/>
      <c r="L5" s="106"/>
      <c r="M5" s="42"/>
      <c r="N5" s="42"/>
      <c r="O5" s="42"/>
      <c r="P5" s="42"/>
      <c r="Q5" s="42"/>
      <c r="R5" s="42"/>
      <c r="S5" s="42"/>
      <c r="T5" s="42"/>
      <c r="U5" s="42"/>
      <c r="V5" s="42"/>
      <c r="W5" s="42"/>
      <c r="X5" s="42"/>
      <c r="Y5" s="42"/>
      <c r="Z5" s="680" t="s">
        <v>181</v>
      </c>
      <c r="AA5" s="680"/>
      <c r="AB5" s="681"/>
      <c r="AC5" s="681"/>
      <c r="AD5" s="681"/>
      <c r="AE5" s="86"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3"/>
      <c r="AW5" s="434"/>
    </row>
    <row r="6" spans="2:49" ht="24.75" customHeight="1" thickBot="1">
      <c r="B6" s="152" t="s">
        <v>183</v>
      </c>
      <c r="C6" s="152"/>
      <c r="F6" s="152"/>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34"/>
    </row>
    <row r="7" spans="2:49" ht="28.15" customHeight="1" thickBot="1">
      <c r="B7" s="524" t="s">
        <v>184</v>
      </c>
      <c r="C7" s="525"/>
      <c r="D7" s="527" t="s">
        <v>185</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3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3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3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6"/>
      <c r="AE10" s="509"/>
      <c r="AF10" s="56"/>
      <c r="AN10" s="53"/>
      <c r="AO10" s="53"/>
      <c r="AP10" s="53"/>
      <c r="AQ10" s="53"/>
      <c r="AR10" s="53"/>
      <c r="AS10"/>
      <c r="AT10"/>
      <c r="AU10"/>
      <c r="AV10"/>
      <c r="AW10" s="43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3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3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34"/>
    </row>
    <row r="14" spans="2:49" ht="27.2" customHeight="1" thickTop="1" thickBot="1">
      <c r="F14" s="51" t="s">
        <v>200</v>
      </c>
      <c r="G14" s="468" t="s">
        <v>201</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3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3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206</v>
      </c>
      <c r="AT16" s="514"/>
      <c r="AU16" s="95"/>
      <c r="AV16" s="44" t="s">
        <v>193</v>
      </c>
      <c r="AW16" s="43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3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8"/>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3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682" t="s">
        <v>217</v>
      </c>
    </row>
    <row r="20" spans="2:49" ht="27.2" customHeight="1" thickTop="1" thickBot="1">
      <c r="K20" s="56"/>
      <c r="L20" s="53"/>
      <c r="M20" s="466"/>
      <c r="N20" s="56"/>
      <c r="P20" s="45" t="s">
        <v>218</v>
      </c>
      <c r="Q20" s="472" t="s">
        <v>219</v>
      </c>
      <c r="R20" s="472"/>
      <c r="S20" s="472"/>
      <c r="T20" s="473"/>
      <c r="U20" s="131"/>
      <c r="V20" s="240"/>
      <c r="W20" s="242"/>
      <c r="X20" s="243"/>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683"/>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31"/>
      <c r="V21" s="131"/>
      <c r="W21" s="131"/>
      <c r="X21" s="131"/>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3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3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3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3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3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3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3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3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3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3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3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3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3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3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229"/>
      <c r="AZ36" s="229"/>
      <c r="BA36" s="229"/>
      <c r="BB36" s="229"/>
      <c r="BC36" s="229"/>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83"/>
      <c r="AZ37" s="230"/>
      <c r="BA37" s="230"/>
      <c r="BB37" s="230"/>
      <c r="BC37" s="230"/>
      <c r="BD37" s="230"/>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126"/>
      <c r="AZ38" s="126"/>
      <c r="BA38" s="126"/>
      <c r="BB38" s="126"/>
      <c r="BC38" s="126"/>
      <c r="BD38" s="126"/>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126"/>
      <c r="AZ39" s="126"/>
      <c r="BA39" s="126"/>
      <c r="BB39" s="126"/>
      <c r="BC39" s="126"/>
      <c r="BD39" s="126"/>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126"/>
      <c r="AZ40" s="126"/>
      <c r="BA40" s="126"/>
      <c r="BB40" s="126"/>
      <c r="BC40" s="126"/>
      <c r="BD40" s="126"/>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126"/>
      <c r="AZ41" s="126"/>
      <c r="BA41" s="126"/>
      <c r="BB41" s="126"/>
      <c r="BC41" s="126"/>
      <c r="BD41" s="126"/>
    </row>
    <row r="42" spans="2:62" ht="13.5">
      <c r="H42" s="267"/>
      <c r="I42" s="68"/>
      <c r="J42" s="68"/>
      <c r="K42" s="68"/>
      <c r="R42" s="68"/>
      <c r="S42" s="68"/>
      <c r="T42" s="68"/>
      <c r="AQ42" s="53"/>
      <c r="AR42" s="53"/>
      <c r="AS42" s="126"/>
      <c r="AT42" s="64"/>
      <c r="AY42" s="126"/>
      <c r="AZ42" s="126"/>
      <c r="BA42" s="126"/>
      <c r="BB42" s="126"/>
      <c r="BC42" s="126"/>
      <c r="BD42" s="126"/>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ht="13.5">
      <c r="H45" s="267"/>
      <c r="I45" s="68"/>
      <c r="J45" s="68"/>
      <c r="K45" s="68"/>
      <c r="R45" s="68"/>
      <c r="S45" s="68"/>
      <c r="T45" s="68"/>
      <c r="AY45" s="69"/>
      <c r="AZ45" s="69"/>
      <c r="BA45" s="69"/>
      <c r="BB45" s="69"/>
      <c r="BC45" s="69"/>
      <c r="BD45" s="69"/>
    </row>
    <row r="46" spans="2:62" ht="13.5">
      <c r="H46" s="267"/>
      <c r="I46" s="68"/>
      <c r="J46" s="68"/>
      <c r="K46" s="68"/>
      <c r="R46" s="68"/>
      <c r="S46" s="68"/>
      <c r="T46" s="68"/>
      <c r="AY46" s="69"/>
      <c r="AZ46" s="69"/>
      <c r="BA46" s="69"/>
      <c r="BB46" s="69"/>
      <c r="BC46" s="69"/>
      <c r="BD46" s="69"/>
    </row>
    <row r="47" spans="2:62" ht="13.5">
      <c r="H47" s="267"/>
      <c r="I47" s="68"/>
      <c r="J47" s="68"/>
      <c r="K47" s="68"/>
      <c r="R47" s="68"/>
      <c r="S47" s="68"/>
      <c r="T47" s="68"/>
      <c r="AY47" s="69"/>
      <c r="AZ47" s="69"/>
      <c r="BA47" s="69"/>
      <c r="BB47" s="69"/>
      <c r="BC47" s="69"/>
      <c r="BE47" s="67"/>
      <c r="BF47" s="67"/>
      <c r="BG47" s="69"/>
      <c r="BH47" s="69"/>
      <c r="BI47" s="69"/>
      <c r="BJ47" s="67"/>
    </row>
    <row r="48" spans="2:62">
      <c r="I48" s="68"/>
      <c r="J48" s="68"/>
      <c r="K48" s="68"/>
      <c r="R48" s="68"/>
      <c r="S48" s="68"/>
      <c r="T48" s="68"/>
      <c r="BE48" s="67"/>
      <c r="BF48" s="67"/>
      <c r="BG48" s="67"/>
      <c r="BH48" s="67"/>
    </row>
    <row r="49" spans="7:62">
      <c r="I49" s="68"/>
      <c r="J49" s="68"/>
      <c r="K49" s="68"/>
      <c r="R49" s="68"/>
      <c r="S49" s="68"/>
      <c r="T49" s="68"/>
      <c r="BE49" s="67"/>
      <c r="BF49" s="67"/>
      <c r="BG49" s="67"/>
      <c r="BH49" s="67"/>
    </row>
    <row r="50" spans="7:62">
      <c r="I50" s="68"/>
      <c r="J50" s="68"/>
      <c r="K50" s="68"/>
      <c r="R50" s="68"/>
      <c r="S50" s="68"/>
      <c r="T50" s="68"/>
      <c r="BE50" s="67"/>
      <c r="BF50" s="67"/>
      <c r="BG50" s="67"/>
      <c r="BH50" s="67"/>
    </row>
    <row r="51" spans="7:62">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3PZVnU7UZFugfzwipPYFm5YHm8vS77XnjxdsCAksQwcxO87sZQHwn16OtT2UZ57K02fTG2dWWIQ7PNnPTmZI0w==" saltValue="pwFug+P8Dr4gZNfx0YwZrw==" spinCount="100000" sheet="1" objects="1" scenarios="1"/>
  <mergeCells count="113">
    <mergeCell ref="AW19:AW20"/>
    <mergeCell ref="B33:C33"/>
    <mergeCell ref="B23:C23"/>
    <mergeCell ref="B24:C24"/>
    <mergeCell ref="B25:C25"/>
    <mergeCell ref="B2:H3"/>
    <mergeCell ref="AA32:AE34"/>
    <mergeCell ref="AF32:AK34"/>
    <mergeCell ref="AL32:AO34"/>
    <mergeCell ref="AF5:AU5"/>
    <mergeCell ref="H25:I25"/>
    <mergeCell ref="H26:I26"/>
    <mergeCell ref="H27:I27"/>
    <mergeCell ref="H28:I28"/>
    <mergeCell ref="H29:I29"/>
    <mergeCell ref="B26:C26"/>
    <mergeCell ref="B27:C27"/>
    <mergeCell ref="B29:C29"/>
    <mergeCell ref="B30:C30"/>
    <mergeCell ref="B31:C31"/>
    <mergeCell ref="B28:C28"/>
    <mergeCell ref="AT23:AV23"/>
    <mergeCell ref="AO20:AP20"/>
    <mergeCell ref="AE17:AE21"/>
    <mergeCell ref="B32:C32"/>
    <mergeCell ref="D24:F24"/>
    <mergeCell ref="D25:F25"/>
    <mergeCell ref="D26:F26"/>
    <mergeCell ref="D27:F27"/>
    <mergeCell ref="D28:F28"/>
    <mergeCell ref="D29:F29"/>
    <mergeCell ref="D30:F30"/>
    <mergeCell ref="D31:F31"/>
    <mergeCell ref="D32:F32"/>
    <mergeCell ref="AS18:AT18"/>
    <mergeCell ref="AH18:AK18"/>
    <mergeCell ref="Y28:Z28"/>
    <mergeCell ref="AB3:AD3"/>
    <mergeCell ref="AP3:AR4"/>
    <mergeCell ref="AS3:AT3"/>
    <mergeCell ref="AS4:AT4"/>
    <mergeCell ref="H23:J23"/>
    <mergeCell ref="F12:H12"/>
    <mergeCell ref="F15:H15"/>
    <mergeCell ref="H24:I24"/>
    <mergeCell ref="AS24:AU24"/>
    <mergeCell ref="AL27:AO27"/>
    <mergeCell ref="AT26:AV26"/>
    <mergeCell ref="AS27:AU27"/>
    <mergeCell ref="AM26:AP26"/>
    <mergeCell ref="Q20:T20"/>
    <mergeCell ref="B21:J22"/>
    <mergeCell ref="P15:S15"/>
    <mergeCell ref="Z17:AB17"/>
    <mergeCell ref="AI14:AN14"/>
    <mergeCell ref="Z5:AD5"/>
    <mergeCell ref="AO17:AP17"/>
    <mergeCell ref="D7:I7"/>
    <mergeCell ref="AS31:AU31"/>
    <mergeCell ref="AT29:AV30"/>
    <mergeCell ref="AS29:AS30"/>
    <mergeCell ref="H30:I30"/>
    <mergeCell ref="H31:I31"/>
    <mergeCell ref="H32:I32"/>
    <mergeCell ref="H33:I33"/>
    <mergeCell ref="M26:M33"/>
    <mergeCell ref="Q26:T26"/>
    <mergeCell ref="R33:U33"/>
    <mergeCell ref="S32:V32"/>
    <mergeCell ref="R30:U30"/>
    <mergeCell ref="P27:S27"/>
    <mergeCell ref="Y29:Z29"/>
    <mergeCell ref="Y30:Z30"/>
    <mergeCell ref="AA28:AE28"/>
    <mergeCell ref="P24:S24"/>
    <mergeCell ref="AH9:AM9"/>
    <mergeCell ref="AE9:AE14"/>
    <mergeCell ref="Q14:T14"/>
    <mergeCell ref="P12:S12"/>
    <mergeCell ref="AI17:AL17"/>
    <mergeCell ref="D33:F33"/>
    <mergeCell ref="AM29:AP29"/>
    <mergeCell ref="S29:V29"/>
    <mergeCell ref="AL30:AO30"/>
    <mergeCell ref="AL31:AQ31"/>
    <mergeCell ref="AA29:AE29"/>
    <mergeCell ref="AA30:AE30"/>
    <mergeCell ref="Z20:AB20"/>
    <mergeCell ref="Y21:AA21"/>
    <mergeCell ref="AS16:AT16"/>
    <mergeCell ref="AS17:AT17"/>
    <mergeCell ref="P16:AB16"/>
    <mergeCell ref="Q17:T17"/>
    <mergeCell ref="S7:V7"/>
    <mergeCell ref="AH12:AM12"/>
    <mergeCell ref="B7:C7"/>
    <mergeCell ref="D23:G23"/>
    <mergeCell ref="AI11:AN11"/>
    <mergeCell ref="U17:X17"/>
    <mergeCell ref="AH15:AM15"/>
    <mergeCell ref="F9:I9"/>
    <mergeCell ref="C8:K8"/>
    <mergeCell ref="AI8:AN8"/>
    <mergeCell ref="Y18:AA18"/>
    <mergeCell ref="G11:I11"/>
    <mergeCell ref="Q11:T11"/>
    <mergeCell ref="P18:S18"/>
    <mergeCell ref="M11:M24"/>
    <mergeCell ref="Q23:T23"/>
    <mergeCell ref="P22:V22"/>
    <mergeCell ref="U23:X23"/>
    <mergeCell ref="G14:I14"/>
    <mergeCell ref="P21:S21"/>
  </mergeCells>
  <phoneticPr fontId="3"/>
  <dataValidations count="3">
    <dataValidation type="custom" allowBlank="1" showInputMessage="1" showErrorMessage="1" error="入力は少数第1位までにして下さい。" sqref="W7:X7 AU13:AU14" xr:uid="{00000000-0002-0000-0100-000000000000}">
      <formula1>W7=ROUND(W7,1)</formula1>
    </dataValidation>
    <dataValidation type="custom" allowBlank="1" showInputMessage="1" showErrorMessage="1" sqref="H24:I33" xr:uid="{00000000-0002-0000-0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cellWatches>
    <cellWatch r="U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24" t="s">
        <v>184</v>
      </c>
      <c r="C7" s="525"/>
      <c r="D7" s="527" t="s">
        <v>265</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v>0</v>
      </c>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5776.6</v>
      </c>
      <c r="G12" s="471"/>
      <c r="H12" s="471"/>
      <c r="I12" s="52" t="s">
        <v>193</v>
      </c>
      <c r="J12" s="53"/>
      <c r="K12" s="54"/>
      <c r="L12" s="53"/>
      <c r="M12" s="466"/>
      <c r="N12" s="55"/>
      <c r="P12" s="487">
        <v>0</v>
      </c>
      <c r="Q12" s="494"/>
      <c r="R12" s="494"/>
      <c r="S12" s="494"/>
      <c r="T12" s="52" t="s">
        <v>193</v>
      </c>
      <c r="U12" s="53"/>
      <c r="V12" s="53"/>
      <c r="W12" s="53"/>
      <c r="X12" s="53"/>
      <c r="Y12"/>
      <c r="Z12"/>
      <c r="AA12"/>
      <c r="AB12"/>
      <c r="AC12" s="56"/>
      <c r="AE12" s="509"/>
      <c r="AG12" s="134"/>
      <c r="AH12" s="487">
        <v>0</v>
      </c>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v>0</v>
      </c>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v>0</v>
      </c>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v>0</v>
      </c>
      <c r="AV17" s="44" t="s">
        <v>193</v>
      </c>
      <c r="AW17" s="444"/>
    </row>
    <row r="18" spans="2:49" ht="24.75" customHeight="1" thickBot="1">
      <c r="K18" s="56"/>
      <c r="L18" s="53"/>
      <c r="M18" s="466"/>
      <c r="N18" s="56"/>
      <c r="P18" s="487">
        <v>0</v>
      </c>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v>0</v>
      </c>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v>0</v>
      </c>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755</v>
      </c>
      <c r="E24" s="534"/>
      <c r="F24" s="534"/>
      <c r="G24" s="188" t="s">
        <v>232</v>
      </c>
      <c r="H24" s="463">
        <f>+F12</f>
        <v>5776.6</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5776.5</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5776.6</v>
      </c>
      <c r="Q27" s="490"/>
      <c r="R27" s="490"/>
      <c r="S27" s="490"/>
      <c r="T27" s="44" t="s">
        <v>193</v>
      </c>
      <c r="U27" s="64"/>
      <c r="V27" s="64"/>
      <c r="Y27" s="62" t="s">
        <v>205</v>
      </c>
      <c r="Z27" s="65"/>
      <c r="AH27" s="53"/>
      <c r="AI27" s="53"/>
      <c r="AJ27" s="53"/>
      <c r="AK27" s="53"/>
      <c r="AL27" s="470">
        <f>+AH18+P27</f>
        <v>5776.6</v>
      </c>
      <c r="AM27" s="471"/>
      <c r="AN27" s="471"/>
      <c r="AO27" s="471"/>
      <c r="AP27" s="52" t="s">
        <v>193</v>
      </c>
      <c r="AQ27" s="257"/>
      <c r="AR27" s="126"/>
      <c r="AS27" s="487">
        <v>0</v>
      </c>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v>5776.5</v>
      </c>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755</v>
      </c>
      <c r="E29" s="534"/>
      <c r="F29" s="534"/>
      <c r="G29" s="188" t="s">
        <v>232</v>
      </c>
      <c r="H29" s="463">
        <f>+AL27</f>
        <v>5776.6</v>
      </c>
      <c r="I29" s="464"/>
      <c r="J29" s="188" t="s">
        <v>232</v>
      </c>
      <c r="M29" s="466"/>
      <c r="P29" s="56"/>
      <c r="Q29" s="141"/>
      <c r="R29" s="51" t="s">
        <v>246</v>
      </c>
      <c r="S29" s="468" t="s">
        <v>247</v>
      </c>
      <c r="T29" s="482"/>
      <c r="U29" s="482"/>
      <c r="V29" s="483"/>
      <c r="W29" s="48"/>
      <c r="X29" s="66"/>
      <c r="Y29" s="522" t="s">
        <v>248</v>
      </c>
      <c r="Z29" s="523"/>
      <c r="AA29" s="474">
        <v>0.1</v>
      </c>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5776.6</v>
      </c>
      <c r="S30" s="490"/>
      <c r="T30" s="490"/>
      <c r="U30" s="490"/>
      <c r="V30" s="44" t="s">
        <v>193</v>
      </c>
      <c r="Y30" s="522" t="s">
        <v>254</v>
      </c>
      <c r="Z30" s="523"/>
      <c r="AA30" s="474"/>
      <c r="AB30" s="475"/>
      <c r="AC30" s="475"/>
      <c r="AD30" s="475"/>
      <c r="AE30" s="475"/>
      <c r="AF30" s="44" t="s">
        <v>193</v>
      </c>
      <c r="AL30" s="487">
        <v>0</v>
      </c>
      <c r="AM30" s="488"/>
      <c r="AN30" s="488"/>
      <c r="AO30" s="488"/>
      <c r="AP30" s="52" t="s">
        <v>193</v>
      </c>
      <c r="AS30" s="564"/>
      <c r="AT30" s="561"/>
      <c r="AU30" s="561"/>
      <c r="AV30" s="562"/>
      <c r="AW30" s="444"/>
    </row>
    <row r="31" spans="2:49" ht="27.2" customHeight="1" thickTop="1" thickBot="1">
      <c r="B31" s="532" t="s">
        <v>255</v>
      </c>
      <c r="C31" s="533"/>
      <c r="D31" s="534">
        <v>755</v>
      </c>
      <c r="E31" s="534"/>
      <c r="F31" s="534"/>
      <c r="G31" s="188" t="s">
        <v>232</v>
      </c>
      <c r="H31" s="463">
        <f>+AS24</f>
        <v>5776.5</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v>0</v>
      </c>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v>0</v>
      </c>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7vA5B1ZJ7lxtlVbrVucMezAHoc2wABGoBG4MA4ogpRGh8cDdvi2uLSa6BSzjaT28qNNjKebUe0GZhk9uyOxqhw==" saltValue="acI16zYGiTVyC+r2MzxXUw=="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200-000000000000}">
      <formula1>W7=ROUND(W7,1)</formula1>
    </dataValidation>
    <dataValidation type="custom" allowBlank="1" showInputMessage="1" showErrorMessage="1" sqref="H24:I33" xr:uid="{00000000-0002-0000-0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24" t="s">
        <v>184</v>
      </c>
      <c r="C7" s="525"/>
      <c r="D7" s="527" t="s">
        <v>267</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4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4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YHeAcWJ+RvAnBPbWnnzFZxt2cKIlexB55s/6wFIPZTeMB1WV4aeEYbuf7uucNWd3txwvVgAq1Lz3peZjIvc7g==" saltValue="LIM8tRq3uTtLrmDlpbPZEg=="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300-000000000000}">
      <formula1>W7=ROUND(W7,1)</formula1>
    </dataValidation>
    <dataValidation type="custom" allowBlank="1" showInputMessage="1" showErrorMessage="1" sqref="H24:I33" xr:uid="{00000000-0002-0000-03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300-000002000000}">
      <formula1>D9=ROUND(D9,1)</formula1>
    </dataValidation>
    <dataValidation type="textLength" allowBlank="1" showInputMessage="1" showErrorMessage="1" errorTitle="要確認" error="「廃油」は、中間処理を経ずに「最終処分」はできません。" sqref="R33:U33" xr:uid="{00000000-0002-0000-03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24" t="s">
        <v>184</v>
      </c>
      <c r="C7" s="525"/>
      <c r="D7" s="527" t="s">
        <v>268</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4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4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2bxmqdPd9U2vHDXgvZrVzIPSrkxePLaetxFiQ4GUbLeQlXxu6puMQ9IDdwKUWAOF+TnbTF5VAPZeh2KNzIZRA==" saltValue="rRkccvvHjBufz8TpY203b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4">
    <dataValidation type="custom" allowBlank="1" showInputMessage="1" showErrorMessage="1" error="入力は少数第1位までにして下さい。" sqref="W7:X7 AU13:AU14" xr:uid="{00000000-0002-0000-0400-000000000000}">
      <formula1>W7=ROUND(W7,1)</formula1>
    </dataValidation>
    <dataValidation type="custom" allowBlank="1" showInputMessage="1" showErrorMessage="1" sqref="H24:I33" xr:uid="{00000000-0002-0000-04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400-000002000000}">
      <formula1>D9=ROUND(D9,1)</formula1>
    </dataValidation>
    <dataValidation type="textLength" allowBlank="1" showInputMessage="1" showErrorMessage="1" errorTitle="要確認" error="「廃酸」は、中間処理を経ずに「最終処分」はできません。" sqref="R33:U33" xr:uid="{00000000-0002-0000-04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24" t="s">
        <v>184</v>
      </c>
      <c r="C7" s="525"/>
      <c r="D7" s="527" t="s">
        <v>269</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4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4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XZlDYUBMzUFn4Oe/AHz/U8GWPVbIQlFryaH4SY2sa5iQnqFTMfFB5CZlnDKJAGo1rFaT2Gdy6RtPEgYEHFt5A==" saltValue="j2xg0Ouso4IBnUyHeuHnR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4">
    <dataValidation type="custom" allowBlank="1" showInputMessage="1" showErrorMessage="1" error="入力は少数第1位までにして下さい。" sqref="W7:X7 AU13:AU14" xr:uid="{00000000-0002-0000-0500-000000000000}">
      <formula1>W7=ROUND(W7,1)</formula1>
    </dataValidation>
    <dataValidation type="custom" allowBlank="1" showInputMessage="1" showErrorMessage="1" sqref="H24:I33" xr:uid="{00000000-0002-0000-0500-000001000000}">
      <formula1>H24=ROUND(H24,1)</formula1>
    </dataValidation>
    <dataValidation type="custom" allowBlank="1" showInputMessage="1" showErrorMessage="1" error="入力は少数第1位までにしてください。" sqref="D24:E33 F15 F24:F33 G15:H15 P12:S12 P15:S15 P18:S18 P21:S21 P24:S24 AA28:AE30 AH9:AK9 AH12:AK12 AH15:AK15 AL9:AM9 AL12:AM12 AL15:AM15 AL30:AM30 AN30 AO21 AO30 AS27:AT27 AS31:AT31 AU16:AU18 AU27 AU31" xr:uid="{00000000-0002-0000-0500-000002000000}">
      <formula1>D9=ROUND(D9,1)</formula1>
    </dataValidation>
    <dataValidation type="textLength" allowBlank="1" showInputMessage="1" showErrorMessage="1" errorTitle="要確認" error="「廃ｱﾙｶﾘ」は、中間処理を経ずに「最終処分」はできません。" sqref="R33:U33" xr:uid="{00000000-0002-0000-0500-000003000000}">
      <formula1>0</formula1>
      <formula2>0</formula2>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J76"/>
  <sheetViews>
    <sheetView showGridLines="0" zoomScaleNormal="100" workbookViewId="0">
      <selection activeCell="AY9" sqref="AY9"/>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50" ht="27.2" customHeight="1">
      <c r="F1" s="39"/>
      <c r="S1" s="85" t="s">
        <v>175</v>
      </c>
      <c r="T1" s="85" t="s">
        <v>176</v>
      </c>
    </row>
    <row r="2" spans="2:50"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50"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50"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50"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50"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6" t="str">
        <f>IF(SUM(AU7:AU10)&gt;AH9,"下の表は、⑧の内数であるア～エの量が⑧を超えています","")</f>
        <v/>
      </c>
      <c r="AS6" s="42"/>
      <c r="AT6" s="42"/>
      <c r="AU6" s="42"/>
      <c r="AV6" s="42"/>
      <c r="AW6" s="444"/>
    </row>
    <row r="7" spans="2:50" ht="28.15" customHeight="1" thickBot="1">
      <c r="B7" s="524" t="s">
        <v>184</v>
      </c>
      <c r="C7" s="525"/>
      <c r="D7" s="527" t="s">
        <v>270</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134"/>
      <c r="AQ7" s="429"/>
      <c r="AR7" s="495" t="s">
        <v>271</v>
      </c>
      <c r="AS7" s="495"/>
      <c r="AT7" s="495"/>
      <c r="AU7" s="95">
        <v>0</v>
      </c>
      <c r="AV7" s="422" t="s">
        <v>232</v>
      </c>
      <c r="AW7" s="444"/>
      <c r="AX7" s="423"/>
    </row>
    <row r="8" spans="2:50"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140"/>
      <c r="AQ8" s="66"/>
      <c r="AR8" s="495" t="s">
        <v>272</v>
      </c>
      <c r="AS8" s="495"/>
      <c r="AT8" s="495"/>
      <c r="AU8" s="95">
        <v>0</v>
      </c>
      <c r="AV8" s="422" t="s">
        <v>232</v>
      </c>
      <c r="AW8" s="444"/>
    </row>
    <row r="9" spans="2:50"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v>0</v>
      </c>
      <c r="AI9" s="488"/>
      <c r="AJ9" s="488"/>
      <c r="AK9" s="488"/>
      <c r="AL9" s="488"/>
      <c r="AM9" s="488"/>
      <c r="AN9" s="52" t="s">
        <v>193</v>
      </c>
      <c r="AO9" s="428"/>
      <c r="AP9" s="140"/>
      <c r="AQ9" s="66"/>
      <c r="AR9" s="495" t="s">
        <v>273</v>
      </c>
      <c r="AS9" s="495"/>
      <c r="AT9" s="495"/>
      <c r="AU9" s="95">
        <v>0</v>
      </c>
      <c r="AV9" s="422" t="s">
        <v>232</v>
      </c>
      <c r="AW9" s="444"/>
    </row>
    <row r="10" spans="2:50"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141"/>
      <c r="AQ10" s="246"/>
      <c r="AR10" s="495" t="s">
        <v>274</v>
      </c>
      <c r="AS10" s="495"/>
      <c r="AT10" s="495"/>
      <c r="AU10" s="95">
        <v>0</v>
      </c>
      <c r="AV10" s="422" t="s">
        <v>232</v>
      </c>
      <c r="AW10" s="444"/>
    </row>
    <row r="11" spans="2:50"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W11" s="444"/>
    </row>
    <row r="12" spans="2:50" ht="24.75" customHeight="1" thickTop="1" thickBot="1">
      <c r="F12" s="470">
        <f>+ROUND(P12,1)+ROUND(P15,1)+ROUND(P18,1)+ROUND(P24,1)+P27-ROUND(F15,1)</f>
        <v>4.7</v>
      </c>
      <c r="G12" s="471"/>
      <c r="H12" s="471"/>
      <c r="I12" s="52" t="s">
        <v>193</v>
      </c>
      <c r="J12" s="53"/>
      <c r="K12" s="54"/>
      <c r="L12" s="53"/>
      <c r="M12" s="466"/>
      <c r="N12" s="55"/>
      <c r="P12" s="487">
        <v>0</v>
      </c>
      <c r="Q12" s="494"/>
      <c r="R12" s="494"/>
      <c r="S12" s="494"/>
      <c r="T12" s="52" t="s">
        <v>193</v>
      </c>
      <c r="U12" s="53"/>
      <c r="V12" s="53"/>
      <c r="W12" s="53"/>
      <c r="X12" s="53"/>
      <c r="Y12"/>
      <c r="Z12"/>
      <c r="AA12"/>
      <c r="AB12"/>
      <c r="AC12" s="56"/>
      <c r="AE12" s="509"/>
      <c r="AG12" s="134"/>
      <c r="AH12" s="487">
        <v>0</v>
      </c>
      <c r="AI12" s="488"/>
      <c r="AJ12" s="488"/>
      <c r="AK12" s="488"/>
      <c r="AL12" s="488"/>
      <c r="AM12" s="488"/>
      <c r="AN12" s="52" t="s">
        <v>193</v>
      </c>
      <c r="AO12" s="53"/>
      <c r="AP12" s="53"/>
      <c r="AQ12" s="53"/>
      <c r="AR12" s="53"/>
      <c r="AS12" s="62" t="s">
        <v>205</v>
      </c>
      <c r="AT12" s="63"/>
      <c r="AW12" s="444"/>
    </row>
    <row r="13" spans="2:50"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32"/>
      <c r="AR13" s="433"/>
      <c r="AS13" s="513" t="s">
        <v>244</v>
      </c>
      <c r="AT13" s="514"/>
      <c r="AU13" s="95">
        <v>0</v>
      </c>
      <c r="AV13" s="44" t="s">
        <v>193</v>
      </c>
      <c r="AW13" s="444"/>
    </row>
    <row r="14" spans="2:50"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Q14" s="140"/>
      <c r="AR14" s="53"/>
      <c r="AS14" s="513" t="s">
        <v>215</v>
      </c>
      <c r="AT14" s="514"/>
      <c r="AU14" s="95">
        <v>0</v>
      </c>
      <c r="AV14" s="44" t="s">
        <v>193</v>
      </c>
      <c r="AW14" s="444"/>
    </row>
    <row r="15" spans="2:50" ht="24.75" customHeight="1" thickBot="1">
      <c r="F15" s="551"/>
      <c r="G15" s="534"/>
      <c r="H15" s="534"/>
      <c r="I15" s="44" t="s">
        <v>193</v>
      </c>
      <c r="J15" s="53"/>
      <c r="K15" s="56"/>
      <c r="L15" s="53"/>
      <c r="M15" s="466"/>
      <c r="N15" s="56"/>
      <c r="P15" s="487">
        <v>0</v>
      </c>
      <c r="Q15" s="494"/>
      <c r="R15" s="494"/>
      <c r="S15" s="494"/>
      <c r="T15" s="52" t="s">
        <v>193</v>
      </c>
      <c r="U15" s="53"/>
      <c r="V15" s="53"/>
      <c r="W15" s="53"/>
      <c r="X15" s="53"/>
      <c r="Y15"/>
      <c r="Z15"/>
      <c r="AA15"/>
      <c r="AB15"/>
      <c r="AC15" s="56"/>
      <c r="AH15" s="474"/>
      <c r="AI15" s="475"/>
      <c r="AJ15" s="475"/>
      <c r="AK15" s="475"/>
      <c r="AL15" s="475"/>
      <c r="AM15" s="475"/>
      <c r="AN15" s="44" t="s">
        <v>193</v>
      </c>
      <c r="AO15"/>
      <c r="AQ15" s="141"/>
      <c r="AR15" s="246"/>
      <c r="AS15" s="513" t="s">
        <v>216</v>
      </c>
      <c r="AT15" s="514"/>
      <c r="AU15" s="95"/>
      <c r="AV15" s="44" t="s">
        <v>193</v>
      </c>
      <c r="AW15" s="444"/>
    </row>
    <row r="16" spans="2:50"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140"/>
      <c r="AR16" s="53"/>
      <c r="AW16" s="444"/>
    </row>
    <row r="17" spans="2:51"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R17" s="424"/>
      <c r="AS17" s="425" t="str">
        <f>IF(SUM(AU18:AU21)&gt;AS24,"下の表は、⑫の内数であるア～エの量が⑫を超えています","")</f>
        <v/>
      </c>
      <c r="AW17" s="444"/>
    </row>
    <row r="18" spans="2:51" ht="24.75" customHeight="1" thickBot="1">
      <c r="K18" s="56"/>
      <c r="L18" s="53"/>
      <c r="M18" s="466"/>
      <c r="N18" s="56"/>
      <c r="P18" s="487">
        <v>0</v>
      </c>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+ROUND(AU13,1)+ROUND(AU14,1)+ROUND(AU15,1)</f>
        <v>0</v>
      </c>
      <c r="AP18" s="44" t="s">
        <v>193</v>
      </c>
      <c r="AR18" s="495" t="s">
        <v>271</v>
      </c>
      <c r="AS18" s="495"/>
      <c r="AT18" s="495"/>
      <c r="AU18" s="95">
        <v>0</v>
      </c>
      <c r="AV18" s="422" t="s">
        <v>232</v>
      </c>
      <c r="AW18" s="445"/>
      <c r="AY18" s="423"/>
    </row>
    <row r="19" spans="2:51"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R19" s="495" t="s">
        <v>272</v>
      </c>
      <c r="AS19" s="495"/>
      <c r="AT19" s="495"/>
      <c r="AU19" s="95">
        <v>0</v>
      </c>
      <c r="AV19" s="422" t="s">
        <v>232</v>
      </c>
      <c r="AW19" s="515"/>
      <c r="AX19" s="507" t="s">
        <v>217</v>
      </c>
    </row>
    <row r="20" spans="2:51"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495" t="s">
        <v>273</v>
      </c>
      <c r="AS20" s="495"/>
      <c r="AT20" s="495"/>
      <c r="AU20" s="95">
        <v>4.7</v>
      </c>
      <c r="AV20" s="422" t="s">
        <v>232</v>
      </c>
      <c r="AW20" s="515"/>
      <c r="AX20" s="507"/>
    </row>
    <row r="21" spans="2:51" ht="25.15" customHeight="1" thickBot="1">
      <c r="B21" s="549" t="s">
        <v>223</v>
      </c>
      <c r="C21" s="549"/>
      <c r="D21" s="549"/>
      <c r="E21" s="549"/>
      <c r="F21" s="549"/>
      <c r="G21" s="549"/>
      <c r="H21" s="549"/>
      <c r="I21" s="549"/>
      <c r="J21" s="549"/>
      <c r="K21" s="56"/>
      <c r="L21" s="53"/>
      <c r="M21" s="466"/>
      <c r="N21" s="56"/>
      <c r="P21" s="487">
        <v>0</v>
      </c>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v>0</v>
      </c>
      <c r="AP21" s="44" t="s">
        <v>193</v>
      </c>
      <c r="AQ21" s="186"/>
      <c r="AR21" s="495" t="s">
        <v>274</v>
      </c>
      <c r="AS21" s="495"/>
      <c r="AT21" s="495"/>
      <c r="AU21" s="95">
        <v>0</v>
      </c>
      <c r="AV21" s="422" t="s">
        <v>232</v>
      </c>
      <c r="AW21" s="446"/>
    </row>
    <row r="22" spans="2:51"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7"/>
    </row>
    <row r="23" spans="2:51"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8"/>
    </row>
    <row r="24" spans="2:51" ht="27.2" customHeight="1" thickTop="1" thickBot="1">
      <c r="B24" s="532" t="s">
        <v>231</v>
      </c>
      <c r="C24" s="533"/>
      <c r="D24" s="534">
        <v>0.6</v>
      </c>
      <c r="E24" s="534"/>
      <c r="F24" s="534"/>
      <c r="G24" s="188" t="s">
        <v>232</v>
      </c>
      <c r="H24" s="463">
        <f>+F12</f>
        <v>4.7</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+ROUND(AU13,1)+ROUND(AA28,1)</f>
        <v>4.7</v>
      </c>
      <c r="AT24" s="471"/>
      <c r="AU24" s="471"/>
      <c r="AV24" s="52" t="s">
        <v>193</v>
      </c>
      <c r="AW24" s="449"/>
    </row>
    <row r="25" spans="2:51"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51"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51" ht="27.2" customHeight="1" thickBot="1">
      <c r="B27" s="532" t="s">
        <v>242</v>
      </c>
      <c r="C27" s="533"/>
      <c r="D27" s="534">
        <v>0</v>
      </c>
      <c r="E27" s="534"/>
      <c r="F27" s="534"/>
      <c r="G27" s="188" t="s">
        <v>232</v>
      </c>
      <c r="H27" s="463">
        <f>+Y21</f>
        <v>0</v>
      </c>
      <c r="I27" s="464"/>
      <c r="J27" s="188" t="s">
        <v>232</v>
      </c>
      <c r="M27" s="466"/>
      <c r="P27" s="489">
        <f>+R30+ROUND(R33,1)</f>
        <v>4.7</v>
      </c>
      <c r="Q27" s="490"/>
      <c r="R27" s="490"/>
      <c r="S27" s="490"/>
      <c r="T27" s="44" t="s">
        <v>193</v>
      </c>
      <c r="U27" s="64"/>
      <c r="V27" s="64"/>
      <c r="Y27" s="62" t="s">
        <v>205</v>
      </c>
      <c r="Z27" s="65"/>
      <c r="AH27" s="53"/>
      <c r="AI27" s="53"/>
      <c r="AJ27" s="53"/>
      <c r="AK27" s="53"/>
      <c r="AL27" s="470">
        <f>+AH18+P27</f>
        <v>4.7</v>
      </c>
      <c r="AM27" s="471"/>
      <c r="AN27" s="471"/>
      <c r="AO27" s="471"/>
      <c r="AP27" s="52" t="s">
        <v>193</v>
      </c>
      <c r="AQ27" s="257"/>
      <c r="AR27" s="126"/>
      <c r="AS27" s="487">
        <v>0</v>
      </c>
      <c r="AT27" s="488"/>
      <c r="AU27" s="488"/>
      <c r="AV27" s="52" t="s">
        <v>193</v>
      </c>
      <c r="AW27" s="444"/>
    </row>
    <row r="28" spans="2:51" ht="27.2" customHeight="1" thickTop="1" thickBot="1">
      <c r="B28" s="554" t="s">
        <v>243</v>
      </c>
      <c r="C28" s="555"/>
      <c r="D28" s="534">
        <v>0</v>
      </c>
      <c r="E28" s="534"/>
      <c r="F28" s="534"/>
      <c r="G28" s="188" t="s">
        <v>232</v>
      </c>
      <c r="H28" s="463">
        <f>+P15+AH12</f>
        <v>0</v>
      </c>
      <c r="I28" s="464"/>
      <c r="J28" s="188" t="s">
        <v>232</v>
      </c>
      <c r="M28" s="466"/>
      <c r="P28" s="56"/>
      <c r="U28" s="53"/>
      <c r="V28" s="53"/>
      <c r="X28" s="430"/>
      <c r="Y28" s="522" t="s">
        <v>244</v>
      </c>
      <c r="Z28" s="523"/>
      <c r="AA28" s="474">
        <v>4.7</v>
      </c>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51" ht="27.2" customHeight="1" thickTop="1" thickBot="1">
      <c r="B29" s="532" t="s">
        <v>245</v>
      </c>
      <c r="C29" s="533"/>
      <c r="D29" s="534">
        <v>0.6</v>
      </c>
      <c r="E29" s="534"/>
      <c r="F29" s="534"/>
      <c r="G29" s="188" t="s">
        <v>232</v>
      </c>
      <c r="H29" s="463">
        <f>+AL27</f>
        <v>4.7</v>
      </c>
      <c r="I29" s="464"/>
      <c r="J29" s="188" t="s">
        <v>232</v>
      </c>
      <c r="M29" s="466"/>
      <c r="P29" s="56"/>
      <c r="Q29" s="141"/>
      <c r="R29" s="51" t="s">
        <v>246</v>
      </c>
      <c r="S29" s="468" t="s">
        <v>247</v>
      </c>
      <c r="T29" s="482"/>
      <c r="U29" s="482"/>
      <c r="V29" s="483"/>
      <c r="W29" s="48"/>
      <c r="X29" s="431"/>
      <c r="Y29" s="522" t="s">
        <v>248</v>
      </c>
      <c r="Z29" s="523"/>
      <c r="AA29" s="474">
        <v>0</v>
      </c>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51" ht="27.2" customHeight="1" thickBot="1">
      <c r="B30" s="532" t="s">
        <v>253</v>
      </c>
      <c r="C30" s="533"/>
      <c r="D30" s="534">
        <v>0.3</v>
      </c>
      <c r="E30" s="534"/>
      <c r="F30" s="534"/>
      <c r="G30" s="188" t="s">
        <v>232</v>
      </c>
      <c r="H30" s="463">
        <f>+AL30</f>
        <v>4.7</v>
      </c>
      <c r="I30" s="464"/>
      <c r="J30" s="188" t="s">
        <v>232</v>
      </c>
      <c r="M30" s="466"/>
      <c r="P30" s="56"/>
      <c r="R30" s="489">
        <f>+ROUND(AA28,1)+ROUND(AA29,1)+ROUND(AA30,1)</f>
        <v>4.7</v>
      </c>
      <c r="S30" s="490"/>
      <c r="T30" s="490"/>
      <c r="U30" s="490"/>
      <c r="V30" s="44" t="s">
        <v>193</v>
      </c>
      <c r="X30" s="247"/>
      <c r="Y30" s="522" t="s">
        <v>254</v>
      </c>
      <c r="Z30" s="523"/>
      <c r="AA30" s="474"/>
      <c r="AB30" s="475"/>
      <c r="AC30" s="475"/>
      <c r="AD30" s="475"/>
      <c r="AE30" s="475"/>
      <c r="AF30" s="44" t="s">
        <v>193</v>
      </c>
      <c r="AL30" s="487">
        <v>4.7</v>
      </c>
      <c r="AM30" s="488"/>
      <c r="AN30" s="488"/>
      <c r="AO30" s="488"/>
      <c r="AP30" s="52" t="s">
        <v>193</v>
      </c>
      <c r="AS30" s="564"/>
      <c r="AT30" s="561"/>
      <c r="AU30" s="561"/>
      <c r="AV30" s="562"/>
      <c r="AW30" s="444"/>
    </row>
    <row r="31" spans="2:51" ht="27.2" customHeight="1" thickBot="1">
      <c r="B31" s="532" t="s">
        <v>255</v>
      </c>
      <c r="C31" s="533"/>
      <c r="D31" s="534">
        <v>0.2</v>
      </c>
      <c r="E31" s="534"/>
      <c r="F31" s="534"/>
      <c r="G31" s="188" t="s">
        <v>232</v>
      </c>
      <c r="H31" s="463">
        <f>+AS24</f>
        <v>4.7</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v>0</v>
      </c>
      <c r="AT31" s="566"/>
      <c r="AU31" s="566"/>
      <c r="AV31" s="160" t="s">
        <v>193</v>
      </c>
      <c r="AW31" s="444"/>
    </row>
    <row r="32" spans="2:51"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v>0</v>
      </c>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AA34" s="480"/>
      <c r="AB34" s="481"/>
      <c r="AC34" s="481"/>
      <c r="AD34" s="481"/>
      <c r="AE34" s="481"/>
      <c r="AF34" s="481"/>
      <c r="AG34" s="481"/>
      <c r="AH34" s="481"/>
      <c r="AI34" s="481"/>
      <c r="AJ34" s="481"/>
      <c r="AK34" s="481"/>
      <c r="AL34" s="481"/>
      <c r="AM34" s="481"/>
      <c r="AN34" s="481"/>
      <c r="AO34" s="486"/>
      <c r="AP34" s="184"/>
      <c r="AW34" s="444"/>
    </row>
    <row r="35" spans="2:62" ht="24.6" customHeight="1" thickBot="1">
      <c r="B35" s="458" t="s">
        <v>275</v>
      </c>
      <c r="C35" s="458"/>
      <c r="D35" s="458"/>
      <c r="E35" s="458"/>
      <c r="F35" s="458"/>
      <c r="G35" s="458"/>
      <c r="H35" s="458"/>
      <c r="I35" s="458"/>
      <c r="J35" s="458"/>
      <c r="AF35" s="64"/>
      <c r="AG35" s="64"/>
      <c r="AH35" s="64"/>
      <c r="AI35" s="64"/>
      <c r="AJ35" s="64"/>
      <c r="AK35" s="64"/>
      <c r="AL35" s="53"/>
      <c r="AM35" s="53"/>
      <c r="AN35" s="53"/>
      <c r="AO35" s="53"/>
      <c r="AP35" s="53"/>
      <c r="AQ35" s="53"/>
      <c r="AR35" s="53"/>
    </row>
    <row r="36" spans="2:62" ht="27.2" customHeight="1">
      <c r="B36" s="454" t="s">
        <v>276</v>
      </c>
      <c r="C36" s="455"/>
      <c r="D36" s="455"/>
      <c r="E36" s="455"/>
      <c r="F36" s="455"/>
      <c r="G36" s="455"/>
      <c r="H36" s="459">
        <f>IF(SUM(F12,F15)&gt;0,SUM(P12,P21,AH9,AS24,AS27,AS31)/SUM(F12,F15)*100,"")</f>
        <v>100</v>
      </c>
      <c r="I36" s="460"/>
      <c r="J36" s="420" t="s">
        <v>277</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27.2" customHeight="1" thickBot="1">
      <c r="B37" s="141"/>
      <c r="C37" s="456" t="s">
        <v>278</v>
      </c>
      <c r="D37" s="457"/>
      <c r="E37" s="457"/>
      <c r="F37" s="457"/>
      <c r="G37" s="457"/>
      <c r="H37" s="461">
        <f>IF(SUM(F12,F15)&gt;0,SUM(P21,AS27,AS31,AU9,AU20)/SUM(F12,F15)*100,"")</f>
        <v>100</v>
      </c>
      <c r="I37" s="462"/>
      <c r="J37" s="421" t="s">
        <v>277</v>
      </c>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C38" s="53"/>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C39" s="450" t="str">
        <f>+IF(D30=0,"",IF(D29&lt;D30,"エラー !：上の表は、⑩の内数である⑪の量が⑩を超えています",""))</f>
        <v/>
      </c>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C40" s="443" t="str">
        <f>+IF(D31=0,"",IF(D29&lt;D31,"エラー !：上の表は、⑩の内数である⑫の量が⑩を超えています",""))</f>
        <v/>
      </c>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C41" s="443" t="str">
        <f>+IF(D32=0,"",IF(D29&lt;D32,"エラー !：上の表は、⑩の内数である⑬の量が⑩を超えています",""))</f>
        <v/>
      </c>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C42" s="443" t="str">
        <f>+IF(D33=0,"",IF(D29&lt;D33,"エラー !：上の表は、⑩の内数である⑭の量が⑩を超えています",""))</f>
        <v/>
      </c>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weo8bXJcNDLNhEZxYOzP/HFIXe3VhfwWhJaOUaTkVMuT+hUDWtuuvjTBuPHzItQXJcpMN175ClZhr7us3+iqTg==" saltValue="Wf0L5jBRb58IDTFh86cNhw==" spinCount="100000" sheet="1" objects="1" scenarios="1"/>
  <mergeCells count="127">
    <mergeCell ref="U23:X23"/>
    <mergeCell ref="AT29:AV30"/>
    <mergeCell ref="AA29:AE29"/>
    <mergeCell ref="AA30:AE30"/>
    <mergeCell ref="AS29:AS30"/>
    <mergeCell ref="AL31:AQ31"/>
    <mergeCell ref="AA28:AE28"/>
    <mergeCell ref="AS31:AU31"/>
    <mergeCell ref="AS27:AU27"/>
    <mergeCell ref="AT26:AV26"/>
    <mergeCell ref="D30:F30"/>
    <mergeCell ref="D31:F31"/>
    <mergeCell ref="H26:I26"/>
    <mergeCell ref="H27:I27"/>
    <mergeCell ref="H28:I28"/>
    <mergeCell ref="H30:I30"/>
    <mergeCell ref="H31:I31"/>
    <mergeCell ref="D25:F25"/>
    <mergeCell ref="D27:F27"/>
    <mergeCell ref="D28:F28"/>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7:S27"/>
    <mergeCell ref="AL27:AO27"/>
    <mergeCell ref="AF32:AK34"/>
    <mergeCell ref="S29:V29"/>
    <mergeCell ref="Y28:Z28"/>
    <mergeCell ref="Y29:Z29"/>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S7:V7"/>
    <mergeCell ref="AI8:AN8"/>
    <mergeCell ref="Q17:T17"/>
    <mergeCell ref="Y18:AA18"/>
    <mergeCell ref="Y21:AA21"/>
    <mergeCell ref="P16:AB16"/>
    <mergeCell ref="AS13:AT13"/>
    <mergeCell ref="AH18:AK18"/>
    <mergeCell ref="Z17:AB17"/>
    <mergeCell ref="AO17:AP17"/>
    <mergeCell ref="U17:X17"/>
    <mergeCell ref="AS15:AT15"/>
    <mergeCell ref="P21:S21"/>
    <mergeCell ref="Q14:T14"/>
    <mergeCell ref="Z20:AB20"/>
    <mergeCell ref="AR9:AT9"/>
    <mergeCell ref="AR10:AT10"/>
    <mergeCell ref="AB3:AD3"/>
    <mergeCell ref="AP3:AR4"/>
    <mergeCell ref="AS3:AT3"/>
    <mergeCell ref="AS4:AT4"/>
    <mergeCell ref="AH15:AM15"/>
    <mergeCell ref="AX19:AX20"/>
    <mergeCell ref="AR21:AT21"/>
    <mergeCell ref="AR20:AT20"/>
    <mergeCell ref="AR19:AT19"/>
    <mergeCell ref="AR18:AT18"/>
    <mergeCell ref="AE9:AE14"/>
    <mergeCell ref="Z5:AD5"/>
    <mergeCell ref="AH12:AM12"/>
    <mergeCell ref="AI11:AN11"/>
    <mergeCell ref="AS14:AT14"/>
    <mergeCell ref="AE17:AE21"/>
    <mergeCell ref="AI17:AL17"/>
    <mergeCell ref="AR7:AT7"/>
    <mergeCell ref="AR8:AT8"/>
    <mergeCell ref="AW19:AW20"/>
    <mergeCell ref="B36:G36"/>
    <mergeCell ref="C37:G37"/>
    <mergeCell ref="B35:J35"/>
    <mergeCell ref="H36:I36"/>
    <mergeCell ref="H37:I37"/>
    <mergeCell ref="H24:I24"/>
    <mergeCell ref="M11:M24"/>
    <mergeCell ref="Q23:T23"/>
    <mergeCell ref="AS24:AU24"/>
    <mergeCell ref="AT23:AV23"/>
    <mergeCell ref="R33:U33"/>
    <mergeCell ref="AA32:AE34"/>
    <mergeCell ref="S32:V32"/>
    <mergeCell ref="AL32:AO34"/>
    <mergeCell ref="AL30:AO30"/>
    <mergeCell ref="AM29:AP29"/>
    <mergeCell ref="H25:I25"/>
    <mergeCell ref="M26:M33"/>
    <mergeCell ref="R30:U30"/>
    <mergeCell ref="Q11:T11"/>
    <mergeCell ref="P22:V22"/>
    <mergeCell ref="P18:S18"/>
    <mergeCell ref="P15:S15"/>
    <mergeCell ref="Q20:T20"/>
  </mergeCells>
  <phoneticPr fontId="3"/>
  <dataValidations count="3">
    <dataValidation type="custom" allowBlank="1" showInputMessage="1" showErrorMessage="1" error="入力は少数第1位までにして下さい。" sqref="W7:X7" xr:uid="{00000000-0002-0000-0600-000000000000}">
      <formula1>W7=ROUND(W7,1)</formula1>
    </dataValidation>
    <dataValidation type="custom" allowBlank="1" showInputMessage="1" showErrorMessage="1" sqref="H24:I33" xr:uid="{00000000-0002-0000-06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7:AU10 AU13:AU15 AU18:AU21 AU27 AU31" xr:uid="{00000000-0002-0000-0600-000002000000}">
      <formula1>D7=ROUND(D7,1)</formula1>
    </dataValidation>
  </dataValidations>
  <pageMargins left="1.3779527559055118" right="0.59055118110236227" top="0.82677165354330717" bottom="0.39370078740157483" header="0.51181102362204722" footer="0"/>
  <pageSetup paperSize="9" scale="59"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135"/>
      <c r="AA6" s="135"/>
      <c r="AB6" s="135"/>
      <c r="AC6" s="135"/>
      <c r="AD6" s="135"/>
      <c r="AE6" s="135"/>
      <c r="AF6" s="135"/>
      <c r="AG6" s="135"/>
      <c r="AH6" s="135"/>
      <c r="AI6" s="135"/>
      <c r="AJ6" s="135"/>
      <c r="AK6" s="135"/>
      <c r="AL6" s="135"/>
      <c r="AM6" s="135"/>
      <c r="AN6" s="135"/>
      <c r="AO6" s="135"/>
      <c r="AP6" s="135"/>
      <c r="AQ6" s="135"/>
      <c r="AR6" s="135"/>
      <c r="AS6" s="135"/>
      <c r="AT6" s="135"/>
      <c r="AU6" s="135"/>
      <c r="AV6" s="135"/>
      <c r="AW6" s="444"/>
    </row>
    <row r="7" spans="2:49" ht="28.15" customHeight="1" thickBot="1">
      <c r="B7" s="524" t="s">
        <v>184</v>
      </c>
      <c r="C7" s="525"/>
      <c r="D7" s="527" t="s">
        <v>279</v>
      </c>
      <c r="E7" s="528"/>
      <c r="F7" s="528"/>
      <c r="G7" s="528"/>
      <c r="H7" s="528"/>
      <c r="I7" s="529"/>
      <c r="J7" s="140"/>
      <c r="K7" s="53"/>
      <c r="L7" s="153"/>
      <c r="M7" s="684" t="s">
        <v>280</v>
      </c>
      <c r="N7" s="685"/>
      <c r="O7" s="685"/>
      <c r="P7" s="685"/>
      <c r="Q7" s="685"/>
      <c r="R7" s="685"/>
      <c r="S7" s="685"/>
      <c r="T7" s="685"/>
      <c r="U7" s="685"/>
      <c r="V7" s="685"/>
      <c r="W7" s="686"/>
      <c r="X7" s="686"/>
      <c r="Y7" s="685"/>
      <c r="Z7" s="685"/>
      <c r="AA7" s="685"/>
      <c r="AB7" s="687"/>
      <c r="AC7" s="135"/>
      <c r="AD7" s="135"/>
      <c r="AE7" s="135"/>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688"/>
      <c r="N8" s="689"/>
      <c r="O8" s="689"/>
      <c r="P8" s="689"/>
      <c r="Q8" s="689"/>
      <c r="R8" s="689"/>
      <c r="S8" s="689"/>
      <c r="T8" s="689"/>
      <c r="U8" s="689"/>
      <c r="V8" s="689"/>
      <c r="W8" s="689"/>
      <c r="X8" s="689"/>
      <c r="Y8" s="689"/>
      <c r="Z8" s="689"/>
      <c r="AA8" s="689"/>
      <c r="AB8" s="690"/>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v>0</v>
      </c>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1.4</v>
      </c>
      <c r="G12" s="471"/>
      <c r="H12" s="471"/>
      <c r="I12" s="52" t="s">
        <v>193</v>
      </c>
      <c r="J12" s="53"/>
      <c r="K12" s="54"/>
      <c r="L12" s="53"/>
      <c r="M12" s="466"/>
      <c r="N12" s="55"/>
      <c r="P12" s="487">
        <v>0</v>
      </c>
      <c r="Q12" s="494"/>
      <c r="R12" s="494"/>
      <c r="S12" s="494"/>
      <c r="T12" s="52" t="s">
        <v>193</v>
      </c>
      <c r="U12" s="53"/>
      <c r="V12" s="53"/>
      <c r="W12" s="53"/>
      <c r="X12" s="53"/>
      <c r="Y12"/>
      <c r="Z12"/>
      <c r="AA12"/>
      <c r="AB12"/>
      <c r="AC12" s="56"/>
      <c r="AE12" s="509"/>
      <c r="AG12" s="134"/>
      <c r="AH12" s="487">
        <v>0</v>
      </c>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v>0</v>
      </c>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v>0</v>
      </c>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v>0</v>
      </c>
      <c r="AV17" s="44" t="s">
        <v>193</v>
      </c>
      <c r="AW17" s="444"/>
    </row>
    <row r="18" spans="2:49" ht="24.75" customHeight="1" thickBot="1">
      <c r="K18" s="56"/>
      <c r="L18" s="53"/>
      <c r="M18" s="466"/>
      <c r="N18" s="56"/>
      <c r="P18" s="487">
        <v>0</v>
      </c>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v>0</v>
      </c>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v>0</v>
      </c>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0.5</v>
      </c>
      <c r="E24" s="534"/>
      <c r="F24" s="534"/>
      <c r="G24" s="188" t="s">
        <v>232</v>
      </c>
      <c r="H24" s="463">
        <f>+F12</f>
        <v>1.4</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1.4</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1.4</v>
      </c>
      <c r="Q27" s="490"/>
      <c r="R27" s="490"/>
      <c r="S27" s="490"/>
      <c r="T27" s="44" t="s">
        <v>193</v>
      </c>
      <c r="U27" s="64"/>
      <c r="V27" s="64"/>
      <c r="Y27" s="62" t="s">
        <v>205</v>
      </c>
      <c r="Z27" s="65"/>
      <c r="AH27" s="53"/>
      <c r="AI27" s="53"/>
      <c r="AJ27" s="53"/>
      <c r="AK27" s="53"/>
      <c r="AL27" s="470">
        <f>+AH18+P27</f>
        <v>1.4</v>
      </c>
      <c r="AM27" s="471"/>
      <c r="AN27" s="471"/>
      <c r="AO27" s="471"/>
      <c r="AP27" s="52" t="s">
        <v>193</v>
      </c>
      <c r="AQ27" s="257"/>
      <c r="AR27" s="126"/>
      <c r="AS27" s="487">
        <v>0</v>
      </c>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v>1.4</v>
      </c>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0.5</v>
      </c>
      <c r="E29" s="534"/>
      <c r="F29" s="534"/>
      <c r="G29" s="188" t="s">
        <v>232</v>
      </c>
      <c r="H29" s="463">
        <f>+AL27</f>
        <v>1.4</v>
      </c>
      <c r="I29" s="464"/>
      <c r="J29" s="188" t="s">
        <v>232</v>
      </c>
      <c r="M29" s="466"/>
      <c r="P29" s="56"/>
      <c r="Q29" s="141"/>
      <c r="R29" s="51" t="s">
        <v>246</v>
      </c>
      <c r="S29" s="468" t="s">
        <v>247</v>
      </c>
      <c r="T29" s="482"/>
      <c r="U29" s="482"/>
      <c r="V29" s="483"/>
      <c r="W29" s="48"/>
      <c r="X29" s="66"/>
      <c r="Y29" s="522" t="s">
        <v>248</v>
      </c>
      <c r="Z29" s="523"/>
      <c r="AA29" s="474">
        <v>0</v>
      </c>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0.5</v>
      </c>
      <c r="E30" s="534"/>
      <c r="F30" s="534"/>
      <c r="G30" s="188" t="s">
        <v>232</v>
      </c>
      <c r="H30" s="463">
        <f>+AL30</f>
        <v>1.4</v>
      </c>
      <c r="I30" s="464"/>
      <c r="J30" s="188" t="s">
        <v>232</v>
      </c>
      <c r="M30" s="466"/>
      <c r="P30" s="56"/>
      <c r="R30" s="489">
        <f>+ROUND(AA28,1)+ROUND(AA29,1)+ROUND(AA30,1)</f>
        <v>1.4</v>
      </c>
      <c r="S30" s="490"/>
      <c r="T30" s="490"/>
      <c r="U30" s="490"/>
      <c r="V30" s="44" t="s">
        <v>193</v>
      </c>
      <c r="Y30" s="522" t="s">
        <v>254</v>
      </c>
      <c r="Z30" s="523"/>
      <c r="AA30" s="474"/>
      <c r="AB30" s="475"/>
      <c r="AC30" s="475"/>
      <c r="AD30" s="475"/>
      <c r="AE30" s="475"/>
      <c r="AF30" s="44" t="s">
        <v>193</v>
      </c>
      <c r="AL30" s="487">
        <v>1.4</v>
      </c>
      <c r="AM30" s="488"/>
      <c r="AN30" s="488"/>
      <c r="AO30" s="488"/>
      <c r="AP30" s="52" t="s">
        <v>193</v>
      </c>
      <c r="AS30" s="564"/>
      <c r="AT30" s="561"/>
      <c r="AU30" s="561"/>
      <c r="AV30" s="562"/>
      <c r="AW30" s="444"/>
    </row>
    <row r="31" spans="2:49" ht="27.2" customHeight="1" thickTop="1" thickBot="1">
      <c r="B31" s="532" t="s">
        <v>255</v>
      </c>
      <c r="C31" s="533"/>
      <c r="D31" s="534">
        <v>0.5</v>
      </c>
      <c r="E31" s="534"/>
      <c r="F31" s="534"/>
      <c r="G31" s="188" t="s">
        <v>232</v>
      </c>
      <c r="H31" s="463">
        <f>+AS24</f>
        <v>1.4</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v>0</v>
      </c>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v>0</v>
      </c>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tbUJgOpyGGZGnlHYydMu0bnCWkTNEptTGOT2ose8X9P9Bzcq3NzDFdCXofz/BCxdRNuH9wHKArtIxuMwPbO+A==" saltValue="IaZ+gj+0z4Wv/9GdWnZEN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700-000000000000}">
      <formula1>AU13=ROUND(AU13,1)</formula1>
    </dataValidation>
    <dataValidation type="custom" allowBlank="1" showInputMessage="1" showErrorMessage="1" sqref="H24:I33" xr:uid="{00000000-0002-0000-07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7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54"/>
      <c r="AC6" s="155"/>
      <c r="AD6" s="155"/>
      <c r="AE6" s="155"/>
      <c r="AF6" s="155"/>
      <c r="AG6" s="155"/>
      <c r="AH6" s="155"/>
      <c r="AI6" s="155"/>
      <c r="AJ6" s="155"/>
      <c r="AK6" s="155"/>
      <c r="AL6" s="155"/>
      <c r="AM6" s="155"/>
      <c r="AN6" s="155"/>
      <c r="AO6" s="155"/>
      <c r="AP6" s="155"/>
      <c r="AQ6" s="155"/>
      <c r="AR6" s="155"/>
      <c r="AS6" s="155"/>
      <c r="AT6" s="155"/>
      <c r="AU6" s="155"/>
      <c r="AV6" s="155"/>
      <c r="AW6" s="444"/>
    </row>
    <row r="7" spans="2:49" ht="28.15" customHeight="1" thickBot="1">
      <c r="B7" s="524" t="s">
        <v>184</v>
      </c>
      <c r="C7" s="525"/>
      <c r="D7" s="527" t="s">
        <v>281</v>
      </c>
      <c r="E7" s="528"/>
      <c r="F7" s="528"/>
      <c r="G7" s="528"/>
      <c r="H7" s="528"/>
      <c r="I7" s="529"/>
      <c r="J7" s="140"/>
      <c r="K7" s="53"/>
      <c r="L7" s="153"/>
      <c r="M7" s="691" t="s">
        <v>282</v>
      </c>
      <c r="N7" s="692"/>
      <c r="O7" s="692"/>
      <c r="P7" s="692"/>
      <c r="Q7" s="692"/>
      <c r="R7" s="692"/>
      <c r="S7" s="692"/>
      <c r="T7" s="692"/>
      <c r="U7" s="692"/>
      <c r="V7" s="692"/>
      <c r="W7" s="693"/>
      <c r="X7" s="693"/>
      <c r="Y7" s="692"/>
      <c r="Z7" s="692"/>
      <c r="AA7" s="692"/>
      <c r="AB7" s="694"/>
      <c r="AC7" s="155"/>
      <c r="AD7" s="155"/>
      <c r="AE7" s="155"/>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695"/>
      <c r="N8" s="696"/>
      <c r="O8" s="696"/>
      <c r="P8" s="696"/>
      <c r="Q8" s="696"/>
      <c r="R8" s="696"/>
      <c r="S8" s="696"/>
      <c r="T8" s="696"/>
      <c r="U8" s="696"/>
      <c r="V8" s="696"/>
      <c r="W8" s="696"/>
      <c r="X8" s="696"/>
      <c r="Y8" s="696"/>
      <c r="Z8" s="696"/>
      <c r="AA8" s="696"/>
      <c r="AB8" s="697"/>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v>0</v>
      </c>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1.6</v>
      </c>
      <c r="G12" s="471"/>
      <c r="H12" s="471"/>
      <c r="I12" s="52" t="s">
        <v>193</v>
      </c>
      <c r="J12" s="53"/>
      <c r="K12" s="54"/>
      <c r="L12" s="53"/>
      <c r="M12" s="466"/>
      <c r="N12" s="55"/>
      <c r="P12" s="487">
        <v>0</v>
      </c>
      <c r="Q12" s="494"/>
      <c r="R12" s="494"/>
      <c r="S12" s="494"/>
      <c r="T12" s="52" t="s">
        <v>193</v>
      </c>
      <c r="U12" s="53"/>
      <c r="V12" s="53"/>
      <c r="W12" s="53"/>
      <c r="X12" s="53"/>
      <c r="Y12"/>
      <c r="Z12"/>
      <c r="AA12"/>
      <c r="AB12"/>
      <c r="AC12" s="56"/>
      <c r="AE12" s="509"/>
      <c r="AG12" s="134"/>
      <c r="AH12" s="487">
        <v>0</v>
      </c>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v>0</v>
      </c>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v>0</v>
      </c>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v>0</v>
      </c>
      <c r="AV17" s="44" t="s">
        <v>193</v>
      </c>
      <c r="AW17" s="444"/>
    </row>
    <row r="18" spans="2:49" ht="24.75" customHeight="1" thickBot="1">
      <c r="K18" s="56"/>
      <c r="L18" s="53"/>
      <c r="M18" s="466"/>
      <c r="N18" s="56"/>
      <c r="P18" s="487">
        <v>0</v>
      </c>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v>0</v>
      </c>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v>0</v>
      </c>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7.8</v>
      </c>
      <c r="E24" s="534"/>
      <c r="F24" s="534"/>
      <c r="G24" s="188" t="s">
        <v>232</v>
      </c>
      <c r="H24" s="463">
        <f>+F12</f>
        <v>1.6</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1.6</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1.6</v>
      </c>
      <c r="Q27" s="490"/>
      <c r="R27" s="490"/>
      <c r="S27" s="490"/>
      <c r="T27" s="44" t="s">
        <v>193</v>
      </c>
      <c r="U27" s="64"/>
      <c r="V27" s="64"/>
      <c r="Y27" s="62" t="s">
        <v>205</v>
      </c>
      <c r="Z27" s="65"/>
      <c r="AH27" s="53"/>
      <c r="AI27" s="53"/>
      <c r="AJ27" s="53"/>
      <c r="AK27" s="53"/>
      <c r="AL27" s="470">
        <f>+AH18+P27</f>
        <v>1.6</v>
      </c>
      <c r="AM27" s="471"/>
      <c r="AN27" s="471"/>
      <c r="AO27" s="471"/>
      <c r="AP27" s="52" t="s">
        <v>193</v>
      </c>
      <c r="AQ27" s="257"/>
      <c r="AR27" s="126"/>
      <c r="AS27" s="487">
        <v>0</v>
      </c>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v>1.6</v>
      </c>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7.8</v>
      </c>
      <c r="E29" s="534"/>
      <c r="F29" s="534"/>
      <c r="G29" s="188" t="s">
        <v>232</v>
      </c>
      <c r="H29" s="463">
        <f>+AL27</f>
        <v>1.6</v>
      </c>
      <c r="I29" s="464"/>
      <c r="J29" s="188" t="s">
        <v>232</v>
      </c>
      <c r="M29" s="466"/>
      <c r="P29" s="56"/>
      <c r="Q29" s="141"/>
      <c r="R29" s="51" t="s">
        <v>246</v>
      </c>
      <c r="S29" s="468" t="s">
        <v>247</v>
      </c>
      <c r="T29" s="482"/>
      <c r="U29" s="482"/>
      <c r="V29" s="483"/>
      <c r="W29" s="48"/>
      <c r="X29" s="66"/>
      <c r="Y29" s="522" t="s">
        <v>248</v>
      </c>
      <c r="Z29" s="523"/>
      <c r="AA29" s="474">
        <v>0</v>
      </c>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7.8</v>
      </c>
      <c r="E30" s="534"/>
      <c r="F30" s="534"/>
      <c r="G30" s="188" t="s">
        <v>232</v>
      </c>
      <c r="H30" s="463">
        <f>+AL30</f>
        <v>1.6</v>
      </c>
      <c r="I30" s="464"/>
      <c r="J30" s="188" t="s">
        <v>232</v>
      </c>
      <c r="M30" s="466"/>
      <c r="P30" s="56"/>
      <c r="R30" s="489">
        <f>+ROUND(AA28,1)+ROUND(AA29,1)+ROUND(AA30,1)</f>
        <v>1.6</v>
      </c>
      <c r="S30" s="490"/>
      <c r="T30" s="490"/>
      <c r="U30" s="490"/>
      <c r="V30" s="44" t="s">
        <v>193</v>
      </c>
      <c r="Y30" s="522" t="s">
        <v>254</v>
      </c>
      <c r="Z30" s="523"/>
      <c r="AA30" s="474"/>
      <c r="AB30" s="475"/>
      <c r="AC30" s="475"/>
      <c r="AD30" s="475"/>
      <c r="AE30" s="475"/>
      <c r="AF30" s="44" t="s">
        <v>193</v>
      </c>
      <c r="AL30" s="487">
        <v>1.6</v>
      </c>
      <c r="AM30" s="488"/>
      <c r="AN30" s="488"/>
      <c r="AO30" s="488"/>
      <c r="AP30" s="52" t="s">
        <v>193</v>
      </c>
      <c r="AS30" s="564"/>
      <c r="AT30" s="561"/>
      <c r="AU30" s="561"/>
      <c r="AV30" s="562"/>
      <c r="AW30" s="444"/>
    </row>
    <row r="31" spans="2:49" ht="27.2" customHeight="1" thickTop="1" thickBot="1">
      <c r="B31" s="532" t="s">
        <v>255</v>
      </c>
      <c r="C31" s="533"/>
      <c r="D31" s="534">
        <v>7.1</v>
      </c>
      <c r="E31" s="534"/>
      <c r="F31" s="534"/>
      <c r="G31" s="188" t="s">
        <v>232</v>
      </c>
      <c r="H31" s="463">
        <f>+AS24</f>
        <v>1.6</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v>0</v>
      </c>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v>0</v>
      </c>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xcDvKCscCDmw1Qj6kuTO8hgL2Xf7+X23cQENSkJT7onAIr2YrbQg+Zw0scvEV7DjwEqIhw0KKGolQX28HTi0mQ==" saltValue="oIpW1eJoHsVb+w0OTe9dXw=="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800-000000000000}">
      <formula1>AU13=ROUND(AU13,1)</formula1>
    </dataValidation>
    <dataValidation type="custom" allowBlank="1" showInputMessage="1" showErrorMessage="1" sqref="H24:I33" xr:uid="{00000000-0002-0000-08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8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3"/>
      <c r="AA6" s="83"/>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24" t="s">
        <v>184</v>
      </c>
      <c r="C7" s="525"/>
      <c r="D7" s="527" t="s">
        <v>283</v>
      </c>
      <c r="E7" s="528"/>
      <c r="F7" s="528"/>
      <c r="G7" s="528"/>
      <c r="H7" s="528"/>
      <c r="I7" s="529"/>
      <c r="J7" s="140"/>
      <c r="K7" s="53"/>
      <c r="L7" s="153"/>
      <c r="M7" s="684" t="s">
        <v>284</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688"/>
      <c r="N8" s="689"/>
      <c r="O8" s="689"/>
      <c r="P8" s="689"/>
      <c r="Q8" s="689"/>
      <c r="R8" s="689"/>
      <c r="S8" s="689"/>
      <c r="T8" s="689"/>
      <c r="U8" s="689"/>
      <c r="V8" s="689"/>
      <c r="W8" s="689"/>
      <c r="X8" s="689"/>
      <c r="Y8" s="689"/>
      <c r="Z8" s="689"/>
      <c r="AA8" s="689"/>
      <c r="AB8" s="690"/>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4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4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ZzoqGDq1lPNa0OuGECQP96+b4VcY3E4m8GiIcoytdEmqWV7MOmnWfIAwEyJJDQDjKP6ESwekLeYTre37qY+VQ==" saltValue="jfdDC20n5PY9hrWXYmtcVg=="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900-000000000000}">
      <formula1>AU13=ROUND(AU13,1)</formula1>
    </dataValidation>
    <dataValidation type="custom" allowBlank="1" showInputMessage="1" showErrorMessage="1" sqref="H24:I33" xr:uid="{00000000-0002-0000-09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9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24" t="s">
        <v>184</v>
      </c>
      <c r="C7" s="525"/>
      <c r="D7" s="527" t="s">
        <v>285</v>
      </c>
      <c r="E7" s="528"/>
      <c r="F7" s="528"/>
      <c r="G7" s="528"/>
      <c r="H7" s="528"/>
      <c r="I7" s="529"/>
      <c r="J7" s="140"/>
      <c r="K7" s="53"/>
      <c r="L7" s="153"/>
      <c r="M7" s="684" t="s">
        <v>286</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688"/>
      <c r="N8" s="689"/>
      <c r="O8" s="689"/>
      <c r="P8" s="689"/>
      <c r="Q8" s="689"/>
      <c r="R8" s="689"/>
      <c r="S8" s="689"/>
      <c r="T8" s="689"/>
      <c r="U8" s="689"/>
      <c r="V8" s="689"/>
      <c r="W8" s="689"/>
      <c r="X8" s="689"/>
      <c r="Y8" s="689"/>
      <c r="Z8" s="689"/>
      <c r="AA8" s="689"/>
      <c r="AB8" s="690"/>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4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4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BDPKgRWnKW913mOl6r6i8tJQfSrnDTxtB04VYo6S1I4Kgiu9e5bCvgnPm3rk0cnEJJPhZvBHUGunJnnwMOljQ==" saltValue="8ENFZZpMdbvehpMCqZ7amQ==" spinCount="100000" sheet="1" objects="1" scenarios="1"/>
  <mergeCells count="113">
    <mergeCell ref="AW19:AW20"/>
    <mergeCell ref="B33:C33"/>
    <mergeCell ref="B29:C29"/>
    <mergeCell ref="B30:C30"/>
    <mergeCell ref="B31:C31"/>
    <mergeCell ref="H33:I33"/>
    <mergeCell ref="H32:I32"/>
    <mergeCell ref="D33:F33"/>
    <mergeCell ref="D29:F29"/>
    <mergeCell ref="B24:C24"/>
    <mergeCell ref="B25:C25"/>
    <mergeCell ref="D24:F24"/>
    <mergeCell ref="H24:I24"/>
    <mergeCell ref="H26:I26"/>
    <mergeCell ref="H27:I27"/>
    <mergeCell ref="B32:C32"/>
    <mergeCell ref="H29:I29"/>
    <mergeCell ref="H30:I30"/>
    <mergeCell ref="B26:C26"/>
    <mergeCell ref="D26:F26"/>
    <mergeCell ref="D27:F27"/>
    <mergeCell ref="D28:F28"/>
    <mergeCell ref="H28:I28"/>
    <mergeCell ref="D30:F30"/>
    <mergeCell ref="B27:C27"/>
    <mergeCell ref="H31:I31"/>
    <mergeCell ref="B2:H3"/>
    <mergeCell ref="B21:J22"/>
    <mergeCell ref="D23:G23"/>
    <mergeCell ref="H23:J23"/>
    <mergeCell ref="F12:H12"/>
    <mergeCell ref="F15:H15"/>
    <mergeCell ref="B23:C23"/>
    <mergeCell ref="G11:I11"/>
    <mergeCell ref="C8:K8"/>
    <mergeCell ref="B7:C7"/>
    <mergeCell ref="D7:I7"/>
    <mergeCell ref="B28:C28"/>
    <mergeCell ref="F9:I9"/>
    <mergeCell ref="G14:I14"/>
    <mergeCell ref="Q26:T26"/>
    <mergeCell ref="S29:V29"/>
    <mergeCell ref="AE17:AE21"/>
    <mergeCell ref="Q23:T23"/>
    <mergeCell ref="AF32:AK34"/>
    <mergeCell ref="AL31:AQ31"/>
    <mergeCell ref="D32:F32"/>
    <mergeCell ref="Y28:Z28"/>
    <mergeCell ref="Y29:Z29"/>
    <mergeCell ref="Y30:Z30"/>
    <mergeCell ref="AA28:AE28"/>
    <mergeCell ref="M26:M33"/>
    <mergeCell ref="D25:F25"/>
    <mergeCell ref="AL32:AO34"/>
    <mergeCell ref="AL30:AO30"/>
    <mergeCell ref="S32:V32"/>
    <mergeCell ref="P27:S27"/>
    <mergeCell ref="AA32:AE34"/>
    <mergeCell ref="R30:U30"/>
    <mergeCell ref="H25:I25"/>
    <mergeCell ref="AA30:AE30"/>
    <mergeCell ref="R33:U33"/>
    <mergeCell ref="D31:F31"/>
    <mergeCell ref="AH18:AK18"/>
    <mergeCell ref="AE9:AE14"/>
    <mergeCell ref="P12:S12"/>
    <mergeCell ref="Y21:AA21"/>
    <mergeCell ref="P18:S18"/>
    <mergeCell ref="Y18:AA18"/>
    <mergeCell ref="P16:AB16"/>
    <mergeCell ref="Q20:T20"/>
    <mergeCell ref="P21:S21"/>
    <mergeCell ref="U17:X17"/>
    <mergeCell ref="Q17:T17"/>
    <mergeCell ref="Z20:AB20"/>
    <mergeCell ref="AB3:AD3"/>
    <mergeCell ref="AS4:AT4"/>
    <mergeCell ref="Z5:AD5"/>
    <mergeCell ref="M7:AB8"/>
    <mergeCell ref="AF5:AU5"/>
    <mergeCell ref="P15:S15"/>
    <mergeCell ref="AI14:AN14"/>
    <mergeCell ref="Q11:T11"/>
    <mergeCell ref="AH15:AM15"/>
    <mergeCell ref="AP3:AR4"/>
    <mergeCell ref="AS3:AT3"/>
    <mergeCell ref="AI8:AN8"/>
    <mergeCell ref="AH9:AM9"/>
    <mergeCell ref="AH12:AM12"/>
    <mergeCell ref="AI11:AN11"/>
    <mergeCell ref="M11:M24"/>
    <mergeCell ref="P24:S24"/>
    <mergeCell ref="P22:V22"/>
    <mergeCell ref="U23:X23"/>
    <mergeCell ref="AS16:AT16"/>
    <mergeCell ref="AS17:AT17"/>
    <mergeCell ref="AO17:AP17"/>
    <mergeCell ref="AI17:AL17"/>
    <mergeCell ref="Q14:T14"/>
    <mergeCell ref="AS27:AU27"/>
    <mergeCell ref="AS31:AU31"/>
    <mergeCell ref="AS18:AT18"/>
    <mergeCell ref="AS24:AU24"/>
    <mergeCell ref="AT23:AV23"/>
    <mergeCell ref="AT29:AV30"/>
    <mergeCell ref="AS29:AS30"/>
    <mergeCell ref="AT26:AV26"/>
    <mergeCell ref="Z17:AB17"/>
    <mergeCell ref="AL27:AO27"/>
    <mergeCell ref="AM26:AP26"/>
    <mergeCell ref="AM29:AP29"/>
    <mergeCell ref="AA29:AE29"/>
    <mergeCell ref="AO20:AP20"/>
  </mergeCells>
  <phoneticPr fontId="3"/>
  <dataValidations count="3">
    <dataValidation type="custom" allowBlank="1" showInputMessage="1" showErrorMessage="1" error="入力は少数第1位までにして下さい。" sqref="AU13:AU14" xr:uid="{00000000-0002-0000-0A00-000000000000}">
      <formula1>AU13=ROUND(AU13,1)</formula1>
    </dataValidation>
    <dataValidation type="custom" allowBlank="1" showInputMessage="1" showErrorMessage="1" sqref="H24:I33" xr:uid="{00000000-0002-0000-0A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A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24" t="s">
        <v>184</v>
      </c>
      <c r="C7" s="525"/>
      <c r="D7" s="527" t="s">
        <v>287</v>
      </c>
      <c r="E7" s="528"/>
      <c r="F7" s="528"/>
      <c r="G7" s="528"/>
      <c r="H7" s="528"/>
      <c r="I7" s="529"/>
      <c r="J7" s="140"/>
      <c r="K7" s="53"/>
      <c r="L7" s="153"/>
      <c r="M7" s="684" t="s">
        <v>288</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688"/>
      <c r="N8" s="689"/>
      <c r="O8" s="689"/>
      <c r="P8" s="689"/>
      <c r="Q8" s="689"/>
      <c r="R8" s="689"/>
      <c r="S8" s="689"/>
      <c r="T8" s="689"/>
      <c r="U8" s="689"/>
      <c r="V8" s="689"/>
      <c r="W8" s="689"/>
      <c r="X8" s="689"/>
      <c r="Y8" s="689"/>
      <c r="Z8" s="689"/>
      <c r="AA8" s="689"/>
      <c r="AB8" s="690"/>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4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4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ezzoFoBGAzDPDeepplNfqlqwMnLllZiK4WetEwv1mSePxqmiSJb3FkCKEY5cTCQYIbZkwyvGFTIHDMjpH2KYVw==" saltValue="B2KMypQ3DIeTGeOmAEFUxw=="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0B00-000000000000}">
      <formula1>AU13=ROUND(AU13,1)</formula1>
    </dataValidation>
    <dataValidation type="custom" allowBlank="1" showInputMessage="1" showErrorMessage="1" sqref="H24:I33" xr:uid="{00000000-0002-0000-0B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B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24" t="s">
        <v>184</v>
      </c>
      <c r="C7" s="525"/>
      <c r="D7" s="527" t="s">
        <v>289</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4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4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J4SQSl1YqWzxzIJL8iYjObCxIOYQBmK5XdM/YhVDS6RMhAF3IYbIicsX9fMuHypXEH8RE6DdSl/KmJiGkR6XwA==" saltValue="CTVBWk7nB4ZOu6S+2d0cY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C00-000000000000}">
      <formula1>W7=ROUND(W7,1)</formula1>
    </dataValidation>
    <dataValidation type="custom" allowBlank="1" showInputMessage="1" showErrorMessage="1" sqref="H24:I33" xr:uid="{00000000-0002-0000-0C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C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24" t="s">
        <v>184</v>
      </c>
      <c r="C7" s="525"/>
      <c r="D7" s="527" t="s">
        <v>290</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v>0</v>
      </c>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18.8</v>
      </c>
      <c r="G12" s="471"/>
      <c r="H12" s="471"/>
      <c r="I12" s="52" t="s">
        <v>193</v>
      </c>
      <c r="J12" s="53"/>
      <c r="K12" s="54"/>
      <c r="L12" s="53"/>
      <c r="M12" s="466"/>
      <c r="N12" s="55"/>
      <c r="P12" s="487">
        <v>0</v>
      </c>
      <c r="Q12" s="494"/>
      <c r="R12" s="494"/>
      <c r="S12" s="494"/>
      <c r="T12" s="52" t="s">
        <v>193</v>
      </c>
      <c r="U12" s="53"/>
      <c r="V12" s="53"/>
      <c r="W12" s="53"/>
      <c r="X12" s="53"/>
      <c r="Y12"/>
      <c r="Z12"/>
      <c r="AA12"/>
      <c r="AB12"/>
      <c r="AC12" s="56"/>
      <c r="AE12" s="509"/>
      <c r="AG12" s="134"/>
      <c r="AH12" s="487">
        <v>0</v>
      </c>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v>0</v>
      </c>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v>0</v>
      </c>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v>0</v>
      </c>
      <c r="AV17" s="44" t="s">
        <v>193</v>
      </c>
      <c r="AW17" s="444"/>
    </row>
    <row r="18" spans="2:49" ht="24.75" customHeight="1" thickBot="1">
      <c r="K18" s="56"/>
      <c r="L18" s="53"/>
      <c r="M18" s="466"/>
      <c r="N18" s="56"/>
      <c r="P18" s="487">
        <v>0</v>
      </c>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v>0</v>
      </c>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v>0</v>
      </c>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6.5</v>
      </c>
      <c r="E24" s="534"/>
      <c r="F24" s="534"/>
      <c r="G24" s="188" t="s">
        <v>232</v>
      </c>
      <c r="H24" s="463">
        <f>+F12</f>
        <v>18.8</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18.8</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18.8</v>
      </c>
      <c r="Q27" s="490"/>
      <c r="R27" s="490"/>
      <c r="S27" s="490"/>
      <c r="T27" s="44" t="s">
        <v>193</v>
      </c>
      <c r="U27" s="64"/>
      <c r="V27" s="64"/>
      <c r="Y27" s="62" t="s">
        <v>205</v>
      </c>
      <c r="Z27" s="65"/>
      <c r="AH27" s="53"/>
      <c r="AI27" s="53"/>
      <c r="AJ27" s="53"/>
      <c r="AK27" s="53"/>
      <c r="AL27" s="470">
        <f>+AH18+P27</f>
        <v>18.8</v>
      </c>
      <c r="AM27" s="471"/>
      <c r="AN27" s="471"/>
      <c r="AO27" s="471"/>
      <c r="AP27" s="52" t="s">
        <v>193</v>
      </c>
      <c r="AQ27" s="257"/>
      <c r="AR27" s="126"/>
      <c r="AS27" s="487">
        <v>0</v>
      </c>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v>18.8</v>
      </c>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6.5</v>
      </c>
      <c r="E29" s="534"/>
      <c r="F29" s="534"/>
      <c r="G29" s="188" t="s">
        <v>232</v>
      </c>
      <c r="H29" s="463">
        <f>+AL27</f>
        <v>18.8</v>
      </c>
      <c r="I29" s="464"/>
      <c r="J29" s="188" t="s">
        <v>232</v>
      </c>
      <c r="M29" s="466"/>
      <c r="P29" s="56"/>
      <c r="Q29" s="141"/>
      <c r="R29" s="51" t="s">
        <v>246</v>
      </c>
      <c r="S29" s="468" t="s">
        <v>247</v>
      </c>
      <c r="T29" s="482"/>
      <c r="U29" s="482"/>
      <c r="V29" s="483"/>
      <c r="W29" s="48"/>
      <c r="X29" s="66"/>
      <c r="Y29" s="522" t="s">
        <v>248</v>
      </c>
      <c r="Z29" s="523"/>
      <c r="AA29" s="474">
        <v>0</v>
      </c>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6.5</v>
      </c>
      <c r="E30" s="534"/>
      <c r="F30" s="534"/>
      <c r="G30" s="188" t="s">
        <v>232</v>
      </c>
      <c r="H30" s="463">
        <f>+AL30</f>
        <v>18.8</v>
      </c>
      <c r="I30" s="464"/>
      <c r="J30" s="188" t="s">
        <v>232</v>
      </c>
      <c r="M30" s="466"/>
      <c r="P30" s="56"/>
      <c r="R30" s="489">
        <f>+ROUND(AA28,1)+ROUND(AA29,1)+ROUND(AA30,1)</f>
        <v>18.8</v>
      </c>
      <c r="S30" s="490"/>
      <c r="T30" s="490"/>
      <c r="U30" s="490"/>
      <c r="V30" s="44" t="s">
        <v>193</v>
      </c>
      <c r="Y30" s="522" t="s">
        <v>254</v>
      </c>
      <c r="Z30" s="523"/>
      <c r="AA30" s="474"/>
      <c r="AB30" s="475"/>
      <c r="AC30" s="475"/>
      <c r="AD30" s="475"/>
      <c r="AE30" s="475"/>
      <c r="AF30" s="44" t="s">
        <v>193</v>
      </c>
      <c r="AL30" s="487">
        <v>18.8</v>
      </c>
      <c r="AM30" s="488"/>
      <c r="AN30" s="488"/>
      <c r="AO30" s="488"/>
      <c r="AP30" s="52" t="s">
        <v>193</v>
      </c>
      <c r="AS30" s="564"/>
      <c r="AT30" s="561"/>
      <c r="AU30" s="561"/>
      <c r="AV30" s="562"/>
      <c r="AW30" s="444"/>
    </row>
    <row r="31" spans="2:49" ht="27.2" customHeight="1" thickTop="1" thickBot="1">
      <c r="B31" s="532" t="s">
        <v>255</v>
      </c>
      <c r="C31" s="533"/>
      <c r="D31" s="534">
        <v>6</v>
      </c>
      <c r="E31" s="534"/>
      <c r="F31" s="534"/>
      <c r="G31" s="188" t="s">
        <v>232</v>
      </c>
      <c r="H31" s="463">
        <f>+AS24</f>
        <v>18.8</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v>0</v>
      </c>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v>0</v>
      </c>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6F0UkQe30OQDsz4hfQNsO91TWWIuHHmeKNwKX2xZtMimRry2YLQmso9pnvnrUSfm+n8llLWcfrZa6PB7UGmE5g==" saltValue="NRawbQSY2fv057KxmNTiYA=="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0D00-000000000000}">
      <formula1>W7=ROUND(W7,1)</formula1>
    </dataValidation>
    <dataValidation type="custom" allowBlank="1" showInputMessage="1" showErrorMessage="1" sqref="H24:I33" xr:uid="{00000000-0002-0000-0D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D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24" t="s">
        <v>184</v>
      </c>
      <c r="C7" s="525"/>
      <c r="D7" s="527" t="s">
        <v>291</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v>0</v>
      </c>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1.5</v>
      </c>
      <c r="G12" s="471"/>
      <c r="H12" s="471"/>
      <c r="I12" s="52" t="s">
        <v>193</v>
      </c>
      <c r="J12" s="53"/>
      <c r="K12" s="54"/>
      <c r="L12" s="53"/>
      <c r="M12" s="466"/>
      <c r="N12" s="55"/>
      <c r="P12" s="487">
        <v>0</v>
      </c>
      <c r="Q12" s="494"/>
      <c r="R12" s="494"/>
      <c r="S12" s="494"/>
      <c r="T12" s="52" t="s">
        <v>193</v>
      </c>
      <c r="U12" s="53"/>
      <c r="V12" s="53"/>
      <c r="W12" s="53"/>
      <c r="X12" s="53"/>
      <c r="Y12"/>
      <c r="Z12"/>
      <c r="AA12"/>
      <c r="AB12"/>
      <c r="AC12" s="56"/>
      <c r="AE12" s="509"/>
      <c r="AG12" s="134"/>
      <c r="AH12" s="487">
        <v>0</v>
      </c>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v>0</v>
      </c>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v>0</v>
      </c>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v>0</v>
      </c>
      <c r="AV17" s="44" t="s">
        <v>193</v>
      </c>
      <c r="AW17" s="444"/>
    </row>
    <row r="18" spans="2:49" ht="24.75" customHeight="1" thickBot="1">
      <c r="K18" s="56"/>
      <c r="L18" s="53"/>
      <c r="M18" s="466"/>
      <c r="N18" s="56"/>
      <c r="P18" s="487">
        <v>0</v>
      </c>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v>0</v>
      </c>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v>0</v>
      </c>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2.2000000000000002</v>
      </c>
      <c r="E24" s="534"/>
      <c r="F24" s="534"/>
      <c r="G24" s="188" t="s">
        <v>232</v>
      </c>
      <c r="H24" s="463">
        <f>+F12</f>
        <v>1.5</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1.5</v>
      </c>
      <c r="Q27" s="490"/>
      <c r="R27" s="490"/>
      <c r="S27" s="490"/>
      <c r="T27" s="44" t="s">
        <v>193</v>
      </c>
      <c r="U27" s="64"/>
      <c r="V27" s="64"/>
      <c r="Y27" s="62" t="s">
        <v>205</v>
      </c>
      <c r="Z27" s="65"/>
      <c r="AH27" s="53"/>
      <c r="AI27" s="53"/>
      <c r="AJ27" s="53"/>
      <c r="AK27" s="53"/>
      <c r="AL27" s="470">
        <f>+AH18+P27</f>
        <v>1.5</v>
      </c>
      <c r="AM27" s="471"/>
      <c r="AN27" s="471"/>
      <c r="AO27" s="471"/>
      <c r="AP27" s="52" t="s">
        <v>193</v>
      </c>
      <c r="AQ27" s="257"/>
      <c r="AR27" s="126"/>
      <c r="AS27" s="487">
        <v>0</v>
      </c>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v>0</v>
      </c>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2.2000000000000002</v>
      </c>
      <c r="E29" s="534"/>
      <c r="F29" s="534"/>
      <c r="G29" s="188" t="s">
        <v>232</v>
      </c>
      <c r="H29" s="463">
        <f>+AL27</f>
        <v>1.5</v>
      </c>
      <c r="I29" s="464"/>
      <c r="J29" s="188" t="s">
        <v>232</v>
      </c>
      <c r="M29" s="466"/>
      <c r="P29" s="56"/>
      <c r="Q29" s="141"/>
      <c r="R29" s="51" t="s">
        <v>246</v>
      </c>
      <c r="S29" s="468" t="s">
        <v>247</v>
      </c>
      <c r="T29" s="482"/>
      <c r="U29" s="482"/>
      <c r="V29" s="483"/>
      <c r="W29" s="48"/>
      <c r="X29" s="66"/>
      <c r="Y29" s="522" t="s">
        <v>248</v>
      </c>
      <c r="Z29" s="523"/>
      <c r="AA29" s="474">
        <v>1.5</v>
      </c>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2.2000000000000002</v>
      </c>
      <c r="E30" s="534"/>
      <c r="F30" s="534"/>
      <c r="G30" s="188" t="s">
        <v>232</v>
      </c>
      <c r="H30" s="463">
        <f>+AL30</f>
        <v>1.5</v>
      </c>
      <c r="I30" s="464"/>
      <c r="J30" s="188" t="s">
        <v>232</v>
      </c>
      <c r="M30" s="466"/>
      <c r="P30" s="56"/>
      <c r="R30" s="489">
        <f>+ROUND(AA28,1)+ROUND(AA29,1)+ROUND(AA30,1)</f>
        <v>1.5</v>
      </c>
      <c r="S30" s="490"/>
      <c r="T30" s="490"/>
      <c r="U30" s="490"/>
      <c r="V30" s="44" t="s">
        <v>193</v>
      </c>
      <c r="Y30" s="522" t="s">
        <v>254</v>
      </c>
      <c r="Z30" s="523"/>
      <c r="AA30" s="474"/>
      <c r="AB30" s="475"/>
      <c r="AC30" s="475"/>
      <c r="AD30" s="475"/>
      <c r="AE30" s="475"/>
      <c r="AF30" s="44" t="s">
        <v>193</v>
      </c>
      <c r="AL30" s="487">
        <v>1.5</v>
      </c>
      <c r="AM30" s="488"/>
      <c r="AN30" s="488"/>
      <c r="AO30" s="488"/>
      <c r="AP30" s="52" t="s">
        <v>193</v>
      </c>
      <c r="AS30" s="564"/>
      <c r="AT30" s="561"/>
      <c r="AU30" s="561"/>
      <c r="AV30" s="562"/>
      <c r="AW30" s="444"/>
    </row>
    <row r="31" spans="2:49" ht="27.2" customHeight="1" thickTop="1" thickBot="1">
      <c r="B31" s="532" t="s">
        <v>255</v>
      </c>
      <c r="C31" s="533"/>
      <c r="D31" s="534">
        <v>2</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v>0</v>
      </c>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v>0</v>
      </c>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q21Q4TwE5kZBmWa8fCl4gxpLvaBUw0tqoN6bFhftUyqhSLJ/OHuV9W5tKDcrVffztLTA1CLbP232i1jcJlJ+Yw==" saltValue="RV9ZIc1w11x9P3S0J0Eos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E00-000000000000}">
      <formula1>W7=ROUND(W7,1)</formula1>
    </dataValidation>
    <dataValidation type="custom" allowBlank="1" showInputMessage="1" showErrorMessage="1" sqref="H24:I33" xr:uid="{00000000-0002-0000-0E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E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24" t="s">
        <v>184</v>
      </c>
      <c r="C7" s="525"/>
      <c r="D7" s="527" t="s">
        <v>292</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4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4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sjFlqSQ2dCsWhrbdPaZv4WlecGUb7rvz6QCNVDC+B5X/Qhy5SmobuLzml3/9iCruHG7O32rIqgxbuXtdlfQVWQ==" saltValue="3Udvl3hNvS2laphyn1RSKg=="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0F00-000000000000}">
      <formula1>W7=ROUND(W7,1)</formula1>
    </dataValidation>
    <dataValidation type="custom" allowBlank="1" showInputMessage="1" showErrorMessage="1" sqref="H24:I33" xr:uid="{00000000-0002-0000-0F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0F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24" t="s">
        <v>184</v>
      </c>
      <c r="C7" s="525"/>
      <c r="D7" s="527" t="s">
        <v>293</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v>0</v>
      </c>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134.19999999999999</v>
      </c>
      <c r="G12" s="471"/>
      <c r="H12" s="471"/>
      <c r="I12" s="52" t="s">
        <v>193</v>
      </c>
      <c r="J12" s="53"/>
      <c r="K12" s="54"/>
      <c r="L12" s="53"/>
      <c r="M12" s="466"/>
      <c r="N12" s="55"/>
      <c r="P12" s="487">
        <v>0</v>
      </c>
      <c r="Q12" s="494"/>
      <c r="R12" s="494"/>
      <c r="S12" s="494"/>
      <c r="T12" s="52" t="s">
        <v>193</v>
      </c>
      <c r="U12" s="53"/>
      <c r="V12" s="53"/>
      <c r="W12" s="53"/>
      <c r="X12" s="53"/>
      <c r="Y12"/>
      <c r="Z12"/>
      <c r="AA12"/>
      <c r="AB12"/>
      <c r="AC12" s="56"/>
      <c r="AE12" s="509"/>
      <c r="AG12" s="134"/>
      <c r="AH12" s="487">
        <v>0</v>
      </c>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v>0</v>
      </c>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v>0</v>
      </c>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v>0</v>
      </c>
      <c r="AV17" s="44" t="s">
        <v>193</v>
      </c>
      <c r="AW17" s="444"/>
    </row>
    <row r="18" spans="2:49" ht="24.75" customHeight="1" thickBot="1">
      <c r="K18" s="56"/>
      <c r="L18" s="53"/>
      <c r="M18" s="466"/>
      <c r="N18" s="56"/>
      <c r="P18" s="487">
        <v>0</v>
      </c>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v>0</v>
      </c>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v>0</v>
      </c>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183</v>
      </c>
      <c r="E24" s="534"/>
      <c r="F24" s="534"/>
      <c r="G24" s="188" t="s">
        <v>232</v>
      </c>
      <c r="H24" s="463">
        <f>+F12</f>
        <v>134.19999999999999</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134.19999999999999</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134.19999999999999</v>
      </c>
      <c r="Q27" s="490"/>
      <c r="R27" s="490"/>
      <c r="S27" s="490"/>
      <c r="T27" s="44" t="s">
        <v>193</v>
      </c>
      <c r="U27" s="64"/>
      <c r="V27" s="64"/>
      <c r="Y27" s="62" t="s">
        <v>205</v>
      </c>
      <c r="Z27" s="65"/>
      <c r="AH27" s="53"/>
      <c r="AI27" s="53"/>
      <c r="AJ27" s="53"/>
      <c r="AK27" s="53"/>
      <c r="AL27" s="470">
        <f>+AH18+P27</f>
        <v>134.19999999999999</v>
      </c>
      <c r="AM27" s="471"/>
      <c r="AN27" s="471"/>
      <c r="AO27" s="471"/>
      <c r="AP27" s="52" t="s">
        <v>193</v>
      </c>
      <c r="AQ27" s="257"/>
      <c r="AR27" s="126"/>
      <c r="AS27" s="487">
        <v>0</v>
      </c>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v>134.19999999999999</v>
      </c>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183</v>
      </c>
      <c r="E29" s="534"/>
      <c r="F29" s="534"/>
      <c r="G29" s="188" t="s">
        <v>232</v>
      </c>
      <c r="H29" s="463">
        <f>+AL27</f>
        <v>134.19999999999999</v>
      </c>
      <c r="I29" s="464"/>
      <c r="J29" s="188" t="s">
        <v>232</v>
      </c>
      <c r="M29" s="466"/>
      <c r="P29" s="56"/>
      <c r="Q29" s="141"/>
      <c r="R29" s="51" t="s">
        <v>246</v>
      </c>
      <c r="S29" s="468" t="s">
        <v>247</v>
      </c>
      <c r="T29" s="482"/>
      <c r="U29" s="482"/>
      <c r="V29" s="483"/>
      <c r="W29" s="48"/>
      <c r="X29" s="66"/>
      <c r="Y29" s="522" t="s">
        <v>248</v>
      </c>
      <c r="Z29" s="523"/>
      <c r="AA29" s="474">
        <v>0</v>
      </c>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37</v>
      </c>
      <c r="E30" s="534"/>
      <c r="F30" s="534"/>
      <c r="G30" s="188" t="s">
        <v>232</v>
      </c>
      <c r="H30" s="463">
        <f>+AL30</f>
        <v>134.19999999999999</v>
      </c>
      <c r="I30" s="464"/>
      <c r="J30" s="188" t="s">
        <v>232</v>
      </c>
      <c r="M30" s="466"/>
      <c r="P30" s="56"/>
      <c r="R30" s="489">
        <f>+ROUND(AA28,1)+ROUND(AA29,1)+ROUND(AA30,1)</f>
        <v>134.19999999999999</v>
      </c>
      <c r="S30" s="490"/>
      <c r="T30" s="490"/>
      <c r="U30" s="490"/>
      <c r="V30" s="44" t="s">
        <v>193</v>
      </c>
      <c r="Y30" s="522" t="s">
        <v>254</v>
      </c>
      <c r="Z30" s="523"/>
      <c r="AA30" s="474"/>
      <c r="AB30" s="475"/>
      <c r="AC30" s="475"/>
      <c r="AD30" s="475"/>
      <c r="AE30" s="475"/>
      <c r="AF30" s="44" t="s">
        <v>193</v>
      </c>
      <c r="AL30" s="487">
        <v>134.19999999999999</v>
      </c>
      <c r="AM30" s="488"/>
      <c r="AN30" s="488"/>
      <c r="AO30" s="488"/>
      <c r="AP30" s="52" t="s">
        <v>193</v>
      </c>
      <c r="AS30" s="564"/>
      <c r="AT30" s="561"/>
      <c r="AU30" s="561"/>
      <c r="AV30" s="562"/>
      <c r="AW30" s="444"/>
    </row>
    <row r="31" spans="2:49" ht="27.2" customHeight="1" thickTop="1" thickBot="1">
      <c r="B31" s="532" t="s">
        <v>255</v>
      </c>
      <c r="C31" s="533"/>
      <c r="D31" s="534">
        <v>183</v>
      </c>
      <c r="E31" s="534"/>
      <c r="F31" s="534"/>
      <c r="G31" s="188" t="s">
        <v>232</v>
      </c>
      <c r="H31" s="463">
        <f>+AS24</f>
        <v>134.19999999999999</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v>0</v>
      </c>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v>0</v>
      </c>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o14k0tv+wJ/kBJiYpOIiOPKaOwpua4FB+pCb4mS5wxhD0xLDrgpxTum0tZrh2ipGZzXE0r6JMFOJH0M1TFRI9g==" saltValue="HEJCfS+QPz5ys4y2SbEvZQ=="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000-000000000000}">
      <formula1>W7=ROUND(W7,1)</formula1>
    </dataValidation>
    <dataValidation type="custom" allowBlank="1" showInputMessage="1" showErrorMessage="1" sqref="H24:I33" xr:uid="{00000000-0002-0000-10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0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24" t="s">
        <v>184</v>
      </c>
      <c r="C7" s="525"/>
      <c r="D7" s="527" t="s">
        <v>294</v>
      </c>
      <c r="E7" s="528"/>
      <c r="F7" s="528"/>
      <c r="G7" s="528"/>
      <c r="H7" s="528"/>
      <c r="I7" s="529"/>
      <c r="J7" s="140"/>
      <c r="K7" s="53"/>
      <c r="L7" s="153"/>
      <c r="M7" s="684" t="s">
        <v>295</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688"/>
      <c r="N8" s="689"/>
      <c r="O8" s="689"/>
      <c r="P8" s="689"/>
      <c r="Q8" s="689"/>
      <c r="R8" s="689"/>
      <c r="S8" s="689"/>
      <c r="T8" s="689"/>
      <c r="U8" s="689"/>
      <c r="V8" s="689"/>
      <c r="W8" s="689"/>
      <c r="X8" s="689"/>
      <c r="Y8" s="689"/>
      <c r="Z8" s="689"/>
      <c r="AA8" s="689"/>
      <c r="AB8" s="690"/>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4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4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Mzkystqd5qfTh4Ye+NjMSnAa+YecjvEGi48eCqP4mU3IVjAtYzeUKxMr0881kkFFq1mFAFg+pedNL/aY+oLJDQ==" saltValue="gzk1mEN9ZmNjm90RO49shw==" spinCount="100000" sheet="1" objects="1" scenarios="1"/>
  <mergeCells count="113">
    <mergeCell ref="Y28:Z28"/>
    <mergeCell ref="AE17:AE21"/>
    <mergeCell ref="H30:I30"/>
    <mergeCell ref="B30:C30"/>
    <mergeCell ref="D32:F32"/>
    <mergeCell ref="B25:C25"/>
    <mergeCell ref="B24:C24"/>
    <mergeCell ref="P24:S24"/>
    <mergeCell ref="H23:J23"/>
    <mergeCell ref="H24:I24"/>
    <mergeCell ref="U23:X23"/>
    <mergeCell ref="Q26:T26"/>
    <mergeCell ref="H25:I25"/>
    <mergeCell ref="D33:F33"/>
    <mergeCell ref="AS27:AU27"/>
    <mergeCell ref="AS31:AU31"/>
    <mergeCell ref="AA32:AE34"/>
    <mergeCell ref="R33:U33"/>
    <mergeCell ref="AA30:AE30"/>
    <mergeCell ref="AA29:AE29"/>
    <mergeCell ref="Y29:Z29"/>
    <mergeCell ref="Y30:Z30"/>
    <mergeCell ref="S29:V29"/>
    <mergeCell ref="AA28:AE28"/>
    <mergeCell ref="AF32:AK34"/>
    <mergeCell ref="S32:V32"/>
    <mergeCell ref="P27:S27"/>
    <mergeCell ref="H28:I28"/>
    <mergeCell ref="R30:U30"/>
    <mergeCell ref="H27:I27"/>
    <mergeCell ref="M26:M33"/>
    <mergeCell ref="H31:I31"/>
    <mergeCell ref="H29:I29"/>
    <mergeCell ref="AL27:AO27"/>
    <mergeCell ref="AT29:AV30"/>
    <mergeCell ref="AS29:AS30"/>
    <mergeCell ref="AM29:AP29"/>
    <mergeCell ref="B2:H3"/>
    <mergeCell ref="B33:C33"/>
    <mergeCell ref="B27:C27"/>
    <mergeCell ref="B32:C32"/>
    <mergeCell ref="B29:C29"/>
    <mergeCell ref="B31:C31"/>
    <mergeCell ref="B26:C26"/>
    <mergeCell ref="D24:F24"/>
    <mergeCell ref="D25:F25"/>
    <mergeCell ref="D26:F26"/>
    <mergeCell ref="H32:I32"/>
    <mergeCell ref="B28:C28"/>
    <mergeCell ref="B23:C23"/>
    <mergeCell ref="D30:F30"/>
    <mergeCell ref="D29:F29"/>
    <mergeCell ref="D27:F27"/>
    <mergeCell ref="D28:F28"/>
    <mergeCell ref="D31:F31"/>
    <mergeCell ref="H33:I33"/>
    <mergeCell ref="B7:C7"/>
    <mergeCell ref="G14:I14"/>
    <mergeCell ref="C8:K8"/>
    <mergeCell ref="B21:J22"/>
    <mergeCell ref="H26:I26"/>
    <mergeCell ref="P15:S15"/>
    <mergeCell ref="M7:AB8"/>
    <mergeCell ref="Q14:T14"/>
    <mergeCell ref="P12:S12"/>
    <mergeCell ref="AI11:AN11"/>
    <mergeCell ref="D7:I7"/>
    <mergeCell ref="D23:G23"/>
    <mergeCell ref="F9:I9"/>
    <mergeCell ref="P16:AB16"/>
    <mergeCell ref="Y21:AA21"/>
    <mergeCell ref="F15:H15"/>
    <mergeCell ref="U17:X17"/>
    <mergeCell ref="Q17:T17"/>
    <mergeCell ref="G11:I11"/>
    <mergeCell ref="F12:H12"/>
    <mergeCell ref="M11:M24"/>
    <mergeCell ref="P21:S21"/>
    <mergeCell ref="Q11:T11"/>
    <mergeCell ref="P18:S18"/>
    <mergeCell ref="Q23:T23"/>
    <mergeCell ref="Q20:T20"/>
    <mergeCell ref="AH18:AK18"/>
    <mergeCell ref="Z20:AB20"/>
    <mergeCell ref="P22:V22"/>
    <mergeCell ref="AL30:AO30"/>
    <mergeCell ref="AL31:AQ31"/>
    <mergeCell ref="AL32:AO34"/>
    <mergeCell ref="AH12:AM12"/>
    <mergeCell ref="AS16:AT16"/>
    <mergeCell ref="AI8:AN8"/>
    <mergeCell ref="AH9:AM9"/>
    <mergeCell ref="AS24:AU24"/>
    <mergeCell ref="AM26:AP26"/>
    <mergeCell ref="AT23:AV23"/>
    <mergeCell ref="AT26:AV26"/>
    <mergeCell ref="AO17:AP17"/>
    <mergeCell ref="AO20:AP20"/>
    <mergeCell ref="AW19:AW20"/>
    <mergeCell ref="Z5:AD5"/>
    <mergeCell ref="AP3:AR4"/>
    <mergeCell ref="AS17:AT17"/>
    <mergeCell ref="AS4:AT4"/>
    <mergeCell ref="Z17:AB17"/>
    <mergeCell ref="AB3:AD3"/>
    <mergeCell ref="AE9:AE14"/>
    <mergeCell ref="AI14:AN14"/>
    <mergeCell ref="AI17:AL17"/>
    <mergeCell ref="AH15:AM15"/>
    <mergeCell ref="AF5:AU5"/>
    <mergeCell ref="AS3:AT3"/>
    <mergeCell ref="AS18:AT18"/>
    <mergeCell ref="Y18:AA18"/>
  </mergeCells>
  <phoneticPr fontId="3"/>
  <dataValidations count="3">
    <dataValidation type="custom" allowBlank="1" showInputMessage="1" showErrorMessage="1" error="入力は少数第1位までにして下さい。" sqref="AU13:AU14" xr:uid="{00000000-0002-0000-1100-000000000000}">
      <formula1>AU13=ROUND(AU13,1)</formula1>
    </dataValidation>
    <dataValidation type="custom" allowBlank="1" showInputMessage="1" showErrorMessage="1" sqref="H24:I33" xr:uid="{00000000-0002-0000-11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1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Z6" s="84"/>
      <c r="AA6" s="84"/>
      <c r="AB6" s="135"/>
      <c r="AC6" s="156"/>
      <c r="AD6" s="156"/>
      <c r="AE6" s="156"/>
      <c r="AF6" s="156"/>
      <c r="AG6" s="156"/>
      <c r="AH6" s="156"/>
      <c r="AI6" s="156"/>
      <c r="AJ6" s="156"/>
      <c r="AK6" s="156"/>
      <c r="AL6" s="156"/>
      <c r="AM6" s="156"/>
      <c r="AN6" s="156"/>
      <c r="AO6" s="156"/>
      <c r="AP6" s="156"/>
      <c r="AQ6" s="156"/>
      <c r="AR6" s="156"/>
      <c r="AS6" s="156"/>
      <c r="AT6" s="156"/>
      <c r="AU6" s="156"/>
      <c r="AV6" s="156"/>
      <c r="AW6" s="444"/>
    </row>
    <row r="7" spans="2:49" ht="28.15" customHeight="1" thickBot="1">
      <c r="B7" s="524" t="s">
        <v>184</v>
      </c>
      <c r="C7" s="525"/>
      <c r="D7" s="527" t="s">
        <v>296</v>
      </c>
      <c r="E7" s="528"/>
      <c r="F7" s="528"/>
      <c r="G7" s="528"/>
      <c r="H7" s="528"/>
      <c r="I7" s="529"/>
      <c r="J7" s="140"/>
      <c r="K7" s="53"/>
      <c r="L7" s="153"/>
      <c r="M7" s="684" t="s">
        <v>297</v>
      </c>
      <c r="N7" s="685"/>
      <c r="O7" s="685"/>
      <c r="P7" s="685"/>
      <c r="Q7" s="685"/>
      <c r="R7" s="685"/>
      <c r="S7" s="685"/>
      <c r="T7" s="685"/>
      <c r="U7" s="685"/>
      <c r="V7" s="685"/>
      <c r="W7" s="686"/>
      <c r="X7" s="686"/>
      <c r="Y7" s="685"/>
      <c r="Z7" s="685"/>
      <c r="AA7" s="685"/>
      <c r="AB7" s="687"/>
      <c r="AC7" s="156"/>
      <c r="AD7" s="156"/>
      <c r="AE7" s="156"/>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688"/>
      <c r="N8" s="689"/>
      <c r="O8" s="689"/>
      <c r="P8" s="689"/>
      <c r="Q8" s="689"/>
      <c r="R8" s="689"/>
      <c r="S8" s="689"/>
      <c r="T8" s="689"/>
      <c r="U8" s="689"/>
      <c r="V8" s="689"/>
      <c r="W8" s="689"/>
      <c r="X8" s="689"/>
      <c r="Y8" s="689"/>
      <c r="Z8" s="689"/>
      <c r="AA8" s="689"/>
      <c r="AB8" s="690"/>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4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4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hqWobYOOzX4i9onUH8YUekmX2OJeV70p/S0xa9sbUpmISvCbBBxJy5do5kR4GTxVKEsK/IRQf/PwCzNwl0o54A==" saltValue="UloP8G4HKKwq/ZDDMI+7AQ==" spinCount="100000" sheet="1" objects="1" scenarios="1"/>
  <mergeCells count="113">
    <mergeCell ref="AW19:AW20"/>
    <mergeCell ref="B26:C26"/>
    <mergeCell ref="B2:H3"/>
    <mergeCell ref="B21:J22"/>
    <mergeCell ref="B7:C7"/>
    <mergeCell ref="H24:I24"/>
    <mergeCell ref="H23:J23"/>
    <mergeCell ref="B23:C23"/>
    <mergeCell ref="B24:C24"/>
    <mergeCell ref="F9:I9"/>
    <mergeCell ref="D26:F26"/>
    <mergeCell ref="H25:I25"/>
    <mergeCell ref="H26:I26"/>
    <mergeCell ref="D24:F24"/>
    <mergeCell ref="F12:H12"/>
    <mergeCell ref="F15:H15"/>
    <mergeCell ref="AB3:AD3"/>
    <mergeCell ref="M7:AB8"/>
    <mergeCell ref="AE17:AE21"/>
    <mergeCell ref="Q17:T17"/>
    <mergeCell ref="U17:X17"/>
    <mergeCell ref="AS24:AU24"/>
    <mergeCell ref="Z17:AB17"/>
    <mergeCell ref="Q20:T20"/>
    <mergeCell ref="B27:C27"/>
    <mergeCell ref="B29:C29"/>
    <mergeCell ref="B30:C30"/>
    <mergeCell ref="D27:F27"/>
    <mergeCell ref="B32:C32"/>
    <mergeCell ref="B31:C31"/>
    <mergeCell ref="H27:I27"/>
    <mergeCell ref="B33:C33"/>
    <mergeCell ref="B28:C28"/>
    <mergeCell ref="D33:F33"/>
    <mergeCell ref="D32:F32"/>
    <mergeCell ref="D30:F30"/>
    <mergeCell ref="H32:I32"/>
    <mergeCell ref="H33:I33"/>
    <mergeCell ref="H31:I31"/>
    <mergeCell ref="D28:F28"/>
    <mergeCell ref="D29:F29"/>
    <mergeCell ref="D31:F31"/>
    <mergeCell ref="H28:I28"/>
    <mergeCell ref="H29:I29"/>
    <mergeCell ref="H30:I30"/>
    <mergeCell ref="Y29:Z29"/>
    <mergeCell ref="AA29:AE29"/>
    <mergeCell ref="AA30:AE30"/>
    <mergeCell ref="AO17:AP17"/>
    <mergeCell ref="AI17:AL17"/>
    <mergeCell ref="AA32:AE34"/>
    <mergeCell ref="AS27:AU27"/>
    <mergeCell ref="AI11:AN11"/>
    <mergeCell ref="AI14:AN14"/>
    <mergeCell ref="AL27:AO27"/>
    <mergeCell ref="AM26:AP26"/>
    <mergeCell ref="AF32:AK34"/>
    <mergeCell ref="AS31:AU31"/>
    <mergeCell ref="AT29:AV30"/>
    <mergeCell ref="AS29:AS30"/>
    <mergeCell ref="AL31:AQ31"/>
    <mergeCell ref="AM29:AP29"/>
    <mergeCell ref="AL32:AO34"/>
    <mergeCell ref="Y30:Z30"/>
    <mergeCell ref="AT26:AV26"/>
    <mergeCell ref="AS16:AT16"/>
    <mergeCell ref="AO20:AP20"/>
    <mergeCell ref="P16:AB16"/>
    <mergeCell ref="Y18:AA18"/>
    <mergeCell ref="S29:V29"/>
    <mergeCell ref="AL30:AO30"/>
    <mergeCell ref="Y28:Z28"/>
    <mergeCell ref="D25:F25"/>
    <mergeCell ref="D23:G23"/>
    <mergeCell ref="G11:I11"/>
    <mergeCell ref="G14:I14"/>
    <mergeCell ref="D7:I7"/>
    <mergeCell ref="C8:K8"/>
    <mergeCell ref="B25:C25"/>
    <mergeCell ref="Y21:AA21"/>
    <mergeCell ref="Z20:AB20"/>
    <mergeCell ref="M11:M24"/>
    <mergeCell ref="P15:S15"/>
    <mergeCell ref="Q11:T11"/>
    <mergeCell ref="P12:S12"/>
    <mergeCell ref="Q14:T14"/>
    <mergeCell ref="U23:X23"/>
    <mergeCell ref="R30:U30"/>
    <mergeCell ref="M26:M33"/>
    <mergeCell ref="P27:S27"/>
    <mergeCell ref="S32:V32"/>
    <mergeCell ref="R33:U33"/>
    <mergeCell ref="AA28:AE28"/>
    <mergeCell ref="P21:S21"/>
    <mergeCell ref="P22:V22"/>
    <mergeCell ref="P24:S24"/>
    <mergeCell ref="AT23:AV23"/>
    <mergeCell ref="Q23:T23"/>
    <mergeCell ref="P18:S18"/>
    <mergeCell ref="Q26:T26"/>
    <mergeCell ref="Z5:AD5"/>
    <mergeCell ref="AF5:AU5"/>
    <mergeCell ref="AH18:AK18"/>
    <mergeCell ref="AP3:AR4"/>
    <mergeCell ref="AS3:AT3"/>
    <mergeCell ref="AI8:AN8"/>
    <mergeCell ref="AH9:AM9"/>
    <mergeCell ref="AS4:AT4"/>
    <mergeCell ref="AS18:AT18"/>
    <mergeCell ref="AS17:AT17"/>
    <mergeCell ref="AH12:AM12"/>
    <mergeCell ref="AE9:AE14"/>
    <mergeCell ref="AH15:AM15"/>
  </mergeCells>
  <phoneticPr fontId="3"/>
  <dataValidations count="3">
    <dataValidation type="custom" allowBlank="1" showInputMessage="1" showErrorMessage="1" error="入力は少数第1位までにして下さい。" sqref="AU13:AU14" xr:uid="{00000000-0002-0000-1200-000000000000}">
      <formula1>AU13=ROUND(AU13,1)</formula1>
    </dataValidation>
    <dataValidation type="custom" allowBlank="1" showInputMessage="1" showErrorMessage="1" sqref="H24:I33" xr:uid="{00000000-0002-0000-12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2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24" t="s">
        <v>184</v>
      </c>
      <c r="C7" s="525"/>
      <c r="D7" s="527" t="s">
        <v>298</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0</v>
      </c>
      <c r="G12" s="471"/>
      <c r="H12" s="471"/>
      <c r="I12" s="52" t="s">
        <v>193</v>
      </c>
      <c r="J12" s="53"/>
      <c r="K12" s="54"/>
      <c r="L12" s="53"/>
      <c r="M12" s="466"/>
      <c r="N12" s="55"/>
      <c r="P12" s="487"/>
      <c r="Q12" s="494"/>
      <c r="R12" s="494"/>
      <c r="S12" s="494"/>
      <c r="T12" s="52" t="s">
        <v>193</v>
      </c>
      <c r="U12" s="53"/>
      <c r="V12" s="53"/>
      <c r="W12" s="53"/>
      <c r="X12" s="53"/>
      <c r="Y12"/>
      <c r="Z12"/>
      <c r="AA12"/>
      <c r="AB12"/>
      <c r="AC12" s="56"/>
      <c r="AE12" s="509"/>
      <c r="AG12" s="134"/>
      <c r="AH12" s="487"/>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c r="AV17" s="44" t="s">
        <v>193</v>
      </c>
      <c r="AW17" s="444"/>
    </row>
    <row r="18" spans="2:49" ht="24.75" customHeight="1" thickBot="1">
      <c r="K18" s="56"/>
      <c r="L18" s="53"/>
      <c r="M18" s="466"/>
      <c r="N18" s="56"/>
      <c r="P18" s="487"/>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148"/>
      <c r="AP23" s="53"/>
      <c r="AR23" s="49"/>
      <c r="AS23" s="133" t="s">
        <v>229</v>
      </c>
      <c r="AT23" s="472" t="s">
        <v>230</v>
      </c>
      <c r="AU23" s="472"/>
      <c r="AV23" s="473"/>
      <c r="AW23" s="444"/>
    </row>
    <row r="24" spans="2:49" ht="27.2" customHeight="1" thickBot="1">
      <c r="B24" s="532" t="s">
        <v>231</v>
      </c>
      <c r="C24" s="533"/>
      <c r="D24" s="534">
        <v>0</v>
      </c>
      <c r="E24" s="534"/>
      <c r="F24" s="534"/>
      <c r="G24" s="188" t="s">
        <v>232</v>
      </c>
      <c r="H24" s="463">
        <f>+F12</f>
        <v>0</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0</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0</v>
      </c>
      <c r="Q27" s="490"/>
      <c r="R27" s="490"/>
      <c r="S27" s="490"/>
      <c r="T27" s="44" t="s">
        <v>193</v>
      </c>
      <c r="U27" s="64"/>
      <c r="V27" s="64"/>
      <c r="Y27" s="62" t="s">
        <v>205</v>
      </c>
      <c r="Z27" s="65"/>
      <c r="AH27" s="53"/>
      <c r="AI27" s="53"/>
      <c r="AJ27" s="53"/>
      <c r="AK27" s="53"/>
      <c r="AL27" s="470">
        <f>+AH18+P27</f>
        <v>0</v>
      </c>
      <c r="AM27" s="471"/>
      <c r="AN27" s="471"/>
      <c r="AO27" s="471"/>
      <c r="AP27" s="52" t="s">
        <v>193</v>
      </c>
      <c r="AQ27" s="257"/>
      <c r="AR27" s="126"/>
      <c r="AS27" s="487"/>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0</v>
      </c>
      <c r="E29" s="534"/>
      <c r="F29" s="534"/>
      <c r="G29" s="188" t="s">
        <v>232</v>
      </c>
      <c r="H29" s="463">
        <f>+AL27</f>
        <v>0</v>
      </c>
      <c r="I29" s="464"/>
      <c r="J29" s="188" t="s">
        <v>232</v>
      </c>
      <c r="M29" s="466"/>
      <c r="P29" s="56"/>
      <c r="Q29" s="141"/>
      <c r="R29" s="51" t="s">
        <v>246</v>
      </c>
      <c r="S29" s="468" t="s">
        <v>247</v>
      </c>
      <c r="T29" s="482"/>
      <c r="U29" s="482"/>
      <c r="V29" s="483"/>
      <c r="W29" s="48"/>
      <c r="X29" s="66"/>
      <c r="Y29" s="522" t="s">
        <v>248</v>
      </c>
      <c r="Z29" s="523"/>
      <c r="AA29" s="474"/>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0</v>
      </c>
      <c r="E30" s="534"/>
      <c r="F30" s="534"/>
      <c r="G30" s="188" t="s">
        <v>232</v>
      </c>
      <c r="H30" s="463">
        <f>+AL30</f>
        <v>0</v>
      </c>
      <c r="I30" s="464"/>
      <c r="J30" s="188" t="s">
        <v>232</v>
      </c>
      <c r="M30" s="466"/>
      <c r="P30" s="56"/>
      <c r="R30" s="489">
        <f>+ROUND(AA28,1)+ROUND(AA29,1)+ROUND(AA30,1)</f>
        <v>0</v>
      </c>
      <c r="S30" s="490"/>
      <c r="T30" s="490"/>
      <c r="U30" s="490"/>
      <c r="V30" s="44" t="s">
        <v>193</v>
      </c>
      <c r="Y30" s="522" t="s">
        <v>254</v>
      </c>
      <c r="Z30" s="523"/>
      <c r="AA30" s="474"/>
      <c r="AB30" s="475"/>
      <c r="AC30" s="475"/>
      <c r="AD30" s="475"/>
      <c r="AE30" s="475"/>
      <c r="AF30" s="44" t="s">
        <v>193</v>
      </c>
      <c r="AL30" s="487"/>
      <c r="AM30" s="488"/>
      <c r="AN30" s="488"/>
      <c r="AO30" s="488"/>
      <c r="AP30" s="52" t="s">
        <v>193</v>
      </c>
      <c r="AS30" s="564"/>
      <c r="AT30" s="561"/>
      <c r="AU30" s="561"/>
      <c r="AV30" s="562"/>
      <c r="AW30" s="444"/>
    </row>
    <row r="31" spans="2:49" ht="27.2" customHeight="1" thickTop="1" thickBot="1">
      <c r="B31" s="532" t="s">
        <v>255</v>
      </c>
      <c r="C31" s="533"/>
      <c r="D31" s="534">
        <v>0</v>
      </c>
      <c r="E31" s="534"/>
      <c r="F31" s="534"/>
      <c r="G31" s="188" t="s">
        <v>232</v>
      </c>
      <c r="H31" s="463">
        <f>+AS24</f>
        <v>0</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Cg588X3BsR7HCjEjO031WVsPu1j7/xKnI/q/GeIcpBlmPLmpCq2+diG/wmOf2ATiB0CeOABO43623C/SkfZazw==" saltValue="ZILx1eVAF5EyEL7okn5aQw==" spinCount="100000" sheet="1" objects="1" scenarios="1"/>
  <mergeCells count="113">
    <mergeCell ref="AW19:AW20"/>
    <mergeCell ref="B2:H3"/>
    <mergeCell ref="AF5:AU5"/>
    <mergeCell ref="B21:J22"/>
    <mergeCell ref="H23:J23"/>
    <mergeCell ref="F12:H12"/>
    <mergeCell ref="F15:H15"/>
    <mergeCell ref="M11:M24"/>
    <mergeCell ref="D24:F24"/>
    <mergeCell ref="B7:C7"/>
    <mergeCell ref="C8:K8"/>
    <mergeCell ref="D7:I7"/>
    <mergeCell ref="G14:I14"/>
    <mergeCell ref="F9:I9"/>
    <mergeCell ref="G11:I11"/>
    <mergeCell ref="D23:G23"/>
    <mergeCell ref="P15:S15"/>
    <mergeCell ref="P16:AB16"/>
    <mergeCell ref="Z20:AB20"/>
    <mergeCell ref="P18:S18"/>
    <mergeCell ref="AE17:AE21"/>
    <mergeCell ref="Z17:AB17"/>
    <mergeCell ref="Y18:AA18"/>
    <mergeCell ref="AH18:AK18"/>
    <mergeCell ref="AI17:AL17"/>
    <mergeCell ref="D27:F27"/>
    <mergeCell ref="D28:F28"/>
    <mergeCell ref="D31:F31"/>
    <mergeCell ref="H32:I32"/>
    <mergeCell ref="H24:I24"/>
    <mergeCell ref="H25:I25"/>
    <mergeCell ref="H26:I26"/>
    <mergeCell ref="H27:I27"/>
    <mergeCell ref="H30:I30"/>
    <mergeCell ref="H31:I31"/>
    <mergeCell ref="D32:F32"/>
    <mergeCell ref="H28:I28"/>
    <mergeCell ref="H29:I29"/>
    <mergeCell ref="AF32:AK34"/>
    <mergeCell ref="Q23:T23"/>
    <mergeCell ref="P27:S27"/>
    <mergeCell ref="AL30:AO30"/>
    <mergeCell ref="AA32:AE34"/>
    <mergeCell ref="AL32:AO34"/>
    <mergeCell ref="R30:U30"/>
    <mergeCell ref="R33:U33"/>
    <mergeCell ref="S32:V32"/>
    <mergeCell ref="Y30:Z30"/>
    <mergeCell ref="Y21:AA21"/>
    <mergeCell ref="D29:F29"/>
    <mergeCell ref="H33:I33"/>
    <mergeCell ref="D30:F30"/>
    <mergeCell ref="M26:M33"/>
    <mergeCell ref="B31:C31"/>
    <mergeCell ref="B32:C32"/>
    <mergeCell ref="D33:F33"/>
    <mergeCell ref="P24:S24"/>
    <mergeCell ref="U17:X17"/>
    <mergeCell ref="B33:C33"/>
    <mergeCell ref="B23:C23"/>
    <mergeCell ref="B24:C24"/>
    <mergeCell ref="B26:C26"/>
    <mergeCell ref="B27:C27"/>
    <mergeCell ref="B29:C29"/>
    <mergeCell ref="B25:C25"/>
    <mergeCell ref="B30:C30"/>
    <mergeCell ref="AT23:AV23"/>
    <mergeCell ref="U23:X23"/>
    <mergeCell ref="AA29:AE29"/>
    <mergeCell ref="AM29:AP29"/>
    <mergeCell ref="Y29:Z29"/>
    <mergeCell ref="Y28:Z28"/>
    <mergeCell ref="S29:V29"/>
    <mergeCell ref="AL27:AO27"/>
    <mergeCell ref="B28:C28"/>
    <mergeCell ref="D25:F25"/>
    <mergeCell ref="D26:F26"/>
    <mergeCell ref="Q26:T26"/>
    <mergeCell ref="AM26:AP26"/>
    <mergeCell ref="AA28:AE28"/>
    <mergeCell ref="AS4:AT4"/>
    <mergeCell ref="Q11:T11"/>
    <mergeCell ref="Z5:AD5"/>
    <mergeCell ref="AB3:AD3"/>
    <mergeCell ref="AI8:AN8"/>
    <mergeCell ref="AP3:AR4"/>
    <mergeCell ref="AS3:AT3"/>
    <mergeCell ref="AI11:AN11"/>
    <mergeCell ref="S7:V7"/>
    <mergeCell ref="AS31:AU31"/>
    <mergeCell ref="AT29:AV30"/>
    <mergeCell ref="AS29:AS30"/>
    <mergeCell ref="AL31:AQ31"/>
    <mergeCell ref="AS27:AU27"/>
    <mergeCell ref="AO17:AP17"/>
    <mergeCell ref="Q14:T14"/>
    <mergeCell ref="P22:V22"/>
    <mergeCell ref="Q20:T20"/>
    <mergeCell ref="P21:S21"/>
    <mergeCell ref="Q17:T17"/>
    <mergeCell ref="AI14:AN14"/>
    <mergeCell ref="AE9:AE14"/>
    <mergeCell ref="AH9:AM9"/>
    <mergeCell ref="P12:S12"/>
    <mergeCell ref="AH15:AM15"/>
    <mergeCell ref="AA30:AE30"/>
    <mergeCell ref="AS17:AT17"/>
    <mergeCell ref="AO20:AP20"/>
    <mergeCell ref="AT26:AV26"/>
    <mergeCell ref="AH12:AM12"/>
    <mergeCell ref="AS16:AT16"/>
    <mergeCell ref="AS18:AT18"/>
    <mergeCell ref="AS24:AU24"/>
  </mergeCells>
  <phoneticPr fontId="3"/>
  <dataValidations count="3">
    <dataValidation type="custom" allowBlank="1" showInputMessage="1" showErrorMessage="1" error="入力は少数第1位までにして下さい。" sqref="W7:X7 AU13:AU14" xr:uid="{00000000-0002-0000-1300-000000000000}">
      <formula1>W7=ROUND(W7,1)</formula1>
    </dataValidation>
    <dataValidation type="custom" allowBlank="1" showInputMessage="1" showErrorMessage="1" sqref="H24:I33" xr:uid="{00000000-0002-0000-13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3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J76"/>
  <sheetViews>
    <sheetView showGridLines="0" zoomScaleNormal="100" workbookViewId="0">
      <selection activeCell="B2" sqref="B2:H3"/>
    </sheetView>
  </sheetViews>
  <sheetFormatPr defaultColWidth="9" defaultRowHeight="12"/>
  <cols>
    <col min="1" max="2" width="2.75" style="40" customWidth="1"/>
    <col min="3" max="3" width="18.25" style="40" customWidth="1"/>
    <col min="4" max="5" width="4.25" style="40" customWidth="1"/>
    <col min="6" max="6" width="3.75" style="40" customWidth="1"/>
    <col min="7" max="7" width="2.25" style="40" customWidth="1"/>
    <col min="8" max="8" width="10.25" style="40" customWidth="1"/>
    <col min="9" max="9" width="2.25" style="40" customWidth="1"/>
    <col min="10" max="11" width="2.5" style="40" customWidth="1"/>
    <col min="12" max="15" width="2.75" style="40" customWidth="1"/>
    <col min="16" max="16" width="3" style="40" customWidth="1"/>
    <col min="17" max="19" width="4.75" style="40" customWidth="1"/>
    <col min="20" max="22" width="2.75" style="40" customWidth="1"/>
    <col min="23" max="24" width="2.5" style="40" customWidth="1"/>
    <col min="25" max="25" width="2.75" style="40" customWidth="1"/>
    <col min="26" max="26" width="7.75" style="40" customWidth="1"/>
    <col min="27" max="27" width="4.75" style="40" customWidth="1"/>
    <col min="28" max="28" width="2" style="40" customWidth="1"/>
    <col min="29" max="30" width="2.25" style="40" customWidth="1"/>
    <col min="31" max="31" width="3.25" style="40" customWidth="1"/>
    <col min="32" max="33" width="2.25" style="40" customWidth="1"/>
    <col min="34" max="34" width="2.75" style="40" customWidth="1"/>
    <col min="35" max="35" width="7.75" style="40" customWidth="1"/>
    <col min="36" max="37" width="4.25" style="40" customWidth="1"/>
    <col min="38" max="38" width="3.25" style="40" customWidth="1"/>
    <col min="39" max="40" width="2.75" style="40" customWidth="1"/>
    <col min="41" max="41" width="10.75" style="40" customWidth="1"/>
    <col min="42" max="42" width="2.75" style="40" customWidth="1"/>
    <col min="43" max="44" width="2.5" style="40" customWidth="1"/>
    <col min="45" max="45" width="2.75" style="40" customWidth="1"/>
    <col min="46" max="46" width="7.75" style="40" customWidth="1"/>
    <col min="47" max="47" width="11.75" style="40" customWidth="1"/>
    <col min="48" max="48" width="1.75" style="40" customWidth="1"/>
    <col min="49" max="49" width="5.25" style="40" customWidth="1"/>
    <col min="50" max="58" width="9" style="40" customWidth="1"/>
    <col min="59" max="59" width="16.25" style="40" customWidth="1"/>
    <col min="60" max="60" width="9" style="40" customWidth="1"/>
    <col min="61" max="16384" width="9" style="40"/>
  </cols>
  <sheetData>
    <row r="1" spans="2:49" ht="27.2" customHeight="1">
      <c r="F1" s="39"/>
      <c r="S1" s="85" t="s">
        <v>175</v>
      </c>
      <c r="T1" s="85" t="s">
        <v>176</v>
      </c>
    </row>
    <row r="2" spans="2:49" ht="12" customHeight="1" thickBot="1">
      <c r="B2" s="547" t="s">
        <v>177</v>
      </c>
      <c r="C2" s="547"/>
      <c r="D2" s="547"/>
      <c r="E2" s="547"/>
      <c r="F2" s="547"/>
      <c r="G2" s="547"/>
      <c r="H2" s="547"/>
      <c r="I2" s="125"/>
      <c r="J2" s="125"/>
      <c r="K2" s="125"/>
      <c r="L2" s="125"/>
      <c r="M2" s="125"/>
      <c r="N2" s="125"/>
      <c r="O2" s="125"/>
      <c r="P2" s="125"/>
      <c r="Q2" s="125"/>
      <c r="R2" s="125"/>
      <c r="S2" s="125"/>
      <c r="T2" s="125"/>
      <c r="U2" s="125"/>
      <c r="V2" s="125"/>
      <c r="W2" s="125"/>
      <c r="X2" s="125"/>
      <c r="Y2" s="107"/>
      <c r="Z2" s="41"/>
      <c r="AA2" s="41"/>
      <c r="AB2" s="41"/>
      <c r="AC2" s="41"/>
      <c r="AD2" s="41"/>
      <c r="AE2" s="41"/>
      <c r="AF2" s="41"/>
      <c r="AG2" s="41"/>
      <c r="AH2" s="41"/>
      <c r="AI2" s="41"/>
      <c r="AJ2" s="41"/>
      <c r="AK2" s="41"/>
      <c r="AL2" s="41"/>
      <c r="AM2" s="41"/>
      <c r="AN2" s="41"/>
      <c r="AO2" s="41"/>
      <c r="AP2" s="41"/>
      <c r="AQ2" s="41"/>
      <c r="AR2" s="41"/>
      <c r="AS2" s="41"/>
      <c r="AT2" s="41"/>
      <c r="AU2" s="118"/>
      <c r="AV2" s="117"/>
      <c r="AW2" s="444"/>
    </row>
    <row r="3" spans="2:49" ht="13.15" customHeight="1">
      <c r="B3" s="547"/>
      <c r="C3" s="547"/>
      <c r="D3" s="547"/>
      <c r="E3" s="547"/>
      <c r="F3" s="547"/>
      <c r="G3" s="547"/>
      <c r="H3" s="547"/>
      <c r="I3" s="125"/>
      <c r="J3" s="125"/>
      <c r="K3" s="125"/>
      <c r="L3" s="125"/>
      <c r="M3" s="125"/>
      <c r="N3" s="125"/>
      <c r="O3" s="125"/>
      <c r="P3" s="125"/>
      <c r="Q3" s="125"/>
      <c r="R3" s="125"/>
      <c r="S3" s="125"/>
      <c r="T3" s="125"/>
      <c r="U3" s="125"/>
      <c r="V3" s="125"/>
      <c r="W3" s="125"/>
      <c r="X3" s="125"/>
      <c r="Y3" s="107"/>
      <c r="Z3" s="42"/>
      <c r="AA3" s="42"/>
      <c r="AB3" s="496"/>
      <c r="AC3" s="496"/>
      <c r="AD3" s="496"/>
      <c r="AE3" s="90"/>
      <c r="AF3" s="108"/>
      <c r="AG3" s="108"/>
      <c r="AH3" s="108"/>
      <c r="AI3" s="108"/>
      <c r="AJ3" s="108"/>
      <c r="AK3" s="108"/>
      <c r="AL3" s="108"/>
      <c r="AM3" s="108"/>
      <c r="AN3" s="108"/>
      <c r="AO3" s="108"/>
      <c r="AP3" s="497" t="s">
        <v>178</v>
      </c>
      <c r="AQ3" s="498"/>
      <c r="AR3" s="499"/>
      <c r="AS3" s="503" t="s">
        <v>179</v>
      </c>
      <c r="AT3" s="504"/>
      <c r="AU3" s="435" t="s">
        <v>28</v>
      </c>
      <c r="AV3" s="108"/>
      <c r="AW3" s="444"/>
    </row>
    <row r="4" spans="2:49" ht="14.25" thickBot="1">
      <c r="C4" s="107"/>
      <c r="F4" s="107"/>
      <c r="G4" s="107"/>
      <c r="H4" s="107"/>
      <c r="I4" s="107"/>
      <c r="J4" s="107"/>
      <c r="K4" s="107"/>
      <c r="L4" s="107"/>
      <c r="M4" s="107"/>
      <c r="N4" s="107"/>
      <c r="O4" s="107"/>
      <c r="P4" s="107"/>
      <c r="Q4" s="107"/>
      <c r="R4" s="107"/>
      <c r="S4" s="107"/>
      <c r="T4" s="107"/>
      <c r="U4" s="107"/>
      <c r="V4" s="107"/>
      <c r="W4" s="107"/>
      <c r="X4" s="107"/>
      <c r="Y4" s="107"/>
      <c r="Z4" s="42"/>
      <c r="AA4" s="42"/>
      <c r="AB4" s="109"/>
      <c r="AC4" s="109"/>
      <c r="AD4" s="109"/>
      <c r="AE4" s="90"/>
      <c r="AF4" s="108"/>
      <c r="AG4" s="108"/>
      <c r="AH4" s="108"/>
      <c r="AI4" s="108"/>
      <c r="AJ4" s="108"/>
      <c r="AK4" s="108"/>
      <c r="AL4" s="108"/>
      <c r="AM4" s="108"/>
      <c r="AN4" s="108"/>
      <c r="AO4" s="108"/>
      <c r="AP4" s="500"/>
      <c r="AQ4" s="501"/>
      <c r="AR4" s="502"/>
      <c r="AS4" s="505" t="str">
        <f>+表紙!N28</f>
        <v>○</v>
      </c>
      <c r="AT4" s="506"/>
      <c r="AU4" s="436" t="str">
        <f>+表紙!O28</f>
        <v/>
      </c>
      <c r="AV4" s="108"/>
      <c r="AW4" s="444"/>
    </row>
    <row r="5" spans="2:49" ht="15" customHeight="1">
      <c r="B5" s="151" t="s">
        <v>264</v>
      </c>
      <c r="C5" s="151"/>
      <c r="F5" s="151"/>
      <c r="G5" s="106"/>
      <c r="H5" s="106"/>
      <c r="I5" s="106"/>
      <c r="J5" s="106"/>
      <c r="K5" s="106"/>
      <c r="L5" s="106"/>
      <c r="M5" s="42"/>
      <c r="N5" s="42"/>
      <c r="O5" s="42"/>
      <c r="P5" s="42"/>
      <c r="Q5" s="42"/>
      <c r="R5" s="42"/>
      <c r="S5" s="42"/>
      <c r="T5" s="42"/>
      <c r="U5" s="42"/>
      <c r="V5" s="42"/>
      <c r="W5" s="42"/>
      <c r="X5" s="42"/>
      <c r="Y5" s="42"/>
      <c r="Z5" s="511" t="s">
        <v>181</v>
      </c>
      <c r="AA5" s="511"/>
      <c r="AB5" s="512"/>
      <c r="AC5" s="512"/>
      <c r="AD5" s="512"/>
      <c r="AE5" s="90" t="s">
        <v>182</v>
      </c>
      <c r="AF5" s="548" t="str">
        <f>+表紙!F47</f>
        <v>株式会社大本組　横浜支店　横浜市内　建設工事作業所</v>
      </c>
      <c r="AG5" s="548"/>
      <c r="AH5" s="548"/>
      <c r="AI5" s="548"/>
      <c r="AJ5" s="548"/>
      <c r="AK5" s="548"/>
      <c r="AL5" s="548"/>
      <c r="AM5" s="548"/>
      <c r="AN5" s="548"/>
      <c r="AO5" s="548"/>
      <c r="AP5" s="548"/>
      <c r="AQ5" s="548"/>
      <c r="AR5" s="548"/>
      <c r="AS5" s="548"/>
      <c r="AT5" s="548"/>
      <c r="AU5" s="548"/>
      <c r="AV5" s="234"/>
      <c r="AW5" s="444"/>
    </row>
    <row r="6" spans="2:49" ht="24.75" customHeight="1" thickBot="1">
      <c r="B6" s="290" t="s">
        <v>183</v>
      </c>
      <c r="C6" s="290"/>
      <c r="F6" s="290"/>
      <c r="G6" s="290"/>
      <c r="H6" s="290"/>
      <c r="I6" s="290"/>
      <c r="J6" s="290"/>
      <c r="K6" s="290"/>
      <c r="L6" s="290"/>
      <c r="M6" s="290"/>
      <c r="N6" s="290"/>
      <c r="O6" s="290"/>
      <c r="P6" s="290"/>
      <c r="Q6" s="290"/>
      <c r="R6" s="290"/>
      <c r="S6" s="290"/>
      <c r="T6" s="290"/>
      <c r="U6" s="290"/>
      <c r="V6" s="290"/>
      <c r="W6" s="290"/>
      <c r="X6" s="290"/>
      <c r="Y6" s="290"/>
      <c r="AC6" s="42"/>
      <c r="AD6" s="42"/>
      <c r="AE6" s="42"/>
      <c r="AF6" s="42"/>
      <c r="AG6" s="42"/>
      <c r="AH6" s="42"/>
      <c r="AI6" s="42"/>
      <c r="AJ6" s="42"/>
      <c r="AK6" s="42"/>
      <c r="AL6" s="42"/>
      <c r="AM6" s="42"/>
      <c r="AN6" s="42"/>
      <c r="AO6" s="42"/>
      <c r="AP6" s="42"/>
      <c r="AQ6" s="42"/>
      <c r="AR6" s="42"/>
      <c r="AS6" s="42"/>
      <c r="AT6" s="42"/>
      <c r="AU6" s="42"/>
      <c r="AV6" s="42"/>
      <c r="AW6" s="444"/>
    </row>
    <row r="7" spans="2:49" ht="28.15" customHeight="1" thickBot="1">
      <c r="B7" s="524" t="s">
        <v>184</v>
      </c>
      <c r="C7" s="525"/>
      <c r="D7" s="527" t="s">
        <v>299</v>
      </c>
      <c r="E7" s="528"/>
      <c r="F7" s="528"/>
      <c r="G7" s="528"/>
      <c r="H7" s="528"/>
      <c r="I7" s="529"/>
      <c r="J7" s="140"/>
      <c r="K7" s="53"/>
      <c r="L7" s="153"/>
      <c r="M7" s="153"/>
      <c r="N7" s="153"/>
      <c r="O7" s="153"/>
      <c r="P7" s="153"/>
      <c r="Q7" s="153"/>
      <c r="R7" s="153"/>
      <c r="S7" s="541"/>
      <c r="T7" s="542"/>
      <c r="U7" s="542"/>
      <c r="V7" s="542"/>
      <c r="W7" s="266"/>
      <c r="X7" s="266"/>
      <c r="Y7" s="132"/>
      <c r="AB7"/>
      <c r="AC7"/>
      <c r="AD7"/>
      <c r="AE7"/>
      <c r="AF7" s="93"/>
      <c r="AG7" s="93"/>
      <c r="AH7" s="93"/>
      <c r="AI7" s="93"/>
      <c r="AJ7" s="93"/>
      <c r="AK7" s="93"/>
      <c r="AL7" s="93"/>
      <c r="AM7" s="93"/>
      <c r="AN7" s="93"/>
      <c r="AO7" s="53"/>
      <c r="AP7" s="53"/>
      <c r="AQ7" s="53"/>
      <c r="AR7" s="53"/>
      <c r="AS7"/>
      <c r="AT7"/>
      <c r="AU7"/>
      <c r="AV7"/>
      <c r="AW7" s="444"/>
    </row>
    <row r="8" spans="2:49" ht="28.15" customHeight="1" thickTop="1" thickBot="1">
      <c r="B8" s="43" t="s">
        <v>186</v>
      </c>
      <c r="C8" s="526" t="s">
        <v>187</v>
      </c>
      <c r="D8" s="526"/>
      <c r="E8" s="526"/>
      <c r="F8" s="526"/>
      <c r="G8" s="526"/>
      <c r="H8" s="526"/>
      <c r="I8" s="526"/>
      <c r="J8" s="526"/>
      <c r="K8" s="526"/>
      <c r="L8" s="145"/>
      <c r="M8" s="145"/>
      <c r="N8" s="145"/>
      <c r="O8" s="145"/>
      <c r="P8" s="145"/>
      <c r="Q8" s="145"/>
      <c r="R8" s="145"/>
      <c r="S8" s="145"/>
      <c r="T8" s="145"/>
      <c r="U8" s="145"/>
      <c r="V8" s="145"/>
      <c r="W8" s="128"/>
      <c r="X8" s="128"/>
      <c r="Y8" s="128"/>
      <c r="Z8" s="93"/>
      <c r="AA8" s="93"/>
      <c r="AB8" s="93"/>
      <c r="AC8" s="93"/>
      <c r="AD8" s="93"/>
      <c r="AE8" s="93"/>
      <c r="AF8" s="53"/>
      <c r="AG8" s="49"/>
      <c r="AH8" s="45" t="s">
        <v>188</v>
      </c>
      <c r="AI8" s="472" t="s">
        <v>189</v>
      </c>
      <c r="AJ8" s="472"/>
      <c r="AK8" s="472"/>
      <c r="AL8" s="472"/>
      <c r="AM8" s="472"/>
      <c r="AN8" s="473"/>
      <c r="AO8" s="53"/>
      <c r="AP8" s="53"/>
      <c r="AQ8" s="53"/>
      <c r="AR8" s="53"/>
      <c r="AS8"/>
      <c r="AT8"/>
      <c r="AU8"/>
      <c r="AV8"/>
      <c r="AW8" s="444"/>
    </row>
    <row r="9" spans="2:49" ht="24.75" customHeight="1" thickTop="1" thickBot="1">
      <c r="B9" s="437" t="s">
        <v>190</v>
      </c>
      <c r="F9" s="535" t="s">
        <v>191</v>
      </c>
      <c r="G9" s="536"/>
      <c r="H9" s="536"/>
      <c r="I9" s="537"/>
      <c r="J9" s="145"/>
      <c r="K9" s="145"/>
      <c r="L9" s="145"/>
      <c r="M9" s="145"/>
      <c r="N9" s="145"/>
      <c r="O9" s="145"/>
      <c r="P9" s="145"/>
      <c r="Q9" s="145"/>
      <c r="R9" s="145"/>
      <c r="S9" s="145"/>
      <c r="T9" s="145"/>
      <c r="U9" s="145"/>
      <c r="V9" s="145"/>
      <c r="W9" s="128"/>
      <c r="X9" s="128"/>
      <c r="Y9" s="128"/>
      <c r="Z9" s="93"/>
      <c r="AA9" s="93"/>
      <c r="AB9" s="93"/>
      <c r="AC9" s="93"/>
      <c r="AD9" s="93"/>
      <c r="AE9" s="508" t="s">
        <v>192</v>
      </c>
      <c r="AF9" s="56"/>
      <c r="AH9" s="487">
        <v>0</v>
      </c>
      <c r="AI9" s="488"/>
      <c r="AJ9" s="488"/>
      <c r="AK9" s="488"/>
      <c r="AL9" s="488"/>
      <c r="AM9" s="488"/>
      <c r="AN9" s="52" t="s">
        <v>193</v>
      </c>
      <c r="AO9" s="53"/>
      <c r="AP9" s="53"/>
      <c r="AQ9" s="53"/>
      <c r="AR9" s="53"/>
      <c r="AS9"/>
      <c r="AT9"/>
      <c r="AU9"/>
      <c r="AV9"/>
      <c r="AW9" s="444"/>
    </row>
    <row r="10" spans="2:49" ht="24.75" customHeight="1" thickTop="1" thickBot="1">
      <c r="F10" s="94"/>
      <c r="G10" s="127"/>
      <c r="H10" s="127"/>
      <c r="I10" s="127"/>
      <c r="J10" s="127"/>
      <c r="K10" s="127"/>
      <c r="L10" s="127"/>
      <c r="M10" s="127"/>
      <c r="N10" s="127"/>
      <c r="O10" s="127"/>
      <c r="P10" s="127"/>
      <c r="Q10" s="127"/>
      <c r="R10" s="127"/>
      <c r="S10" s="127"/>
      <c r="T10" s="127"/>
      <c r="U10" s="127"/>
      <c r="V10" s="127"/>
      <c r="W10" s="128"/>
      <c r="X10" s="128"/>
      <c r="Y10" s="128"/>
      <c r="Z10" s="93"/>
      <c r="AA10" s="93"/>
      <c r="AB10" s="93"/>
      <c r="AD10" s="53"/>
      <c r="AE10" s="509"/>
      <c r="AF10" s="56"/>
      <c r="AN10" s="53"/>
      <c r="AO10" s="53"/>
      <c r="AP10" s="53"/>
      <c r="AQ10" s="53"/>
      <c r="AR10" s="53"/>
      <c r="AS10"/>
      <c r="AT10"/>
      <c r="AU10"/>
      <c r="AV10"/>
      <c r="AW10" s="444"/>
    </row>
    <row r="11" spans="2:49" ht="27.2" customHeight="1" thickTop="1" thickBot="1">
      <c r="C11" s="161" t="s">
        <v>194</v>
      </c>
      <c r="F11" s="45" t="s">
        <v>44</v>
      </c>
      <c r="G11" s="472" t="s">
        <v>195</v>
      </c>
      <c r="H11" s="472"/>
      <c r="I11" s="473"/>
      <c r="J11" s="46"/>
      <c r="K11" s="47"/>
      <c r="L11" s="48"/>
      <c r="M11" s="465" t="s">
        <v>196</v>
      </c>
      <c r="N11" s="48"/>
      <c r="O11" s="49"/>
      <c r="P11" s="45" t="s">
        <v>47</v>
      </c>
      <c r="Q11" s="491" t="s">
        <v>197</v>
      </c>
      <c r="R11" s="491"/>
      <c r="S11" s="491"/>
      <c r="T11" s="492"/>
      <c r="U11" s="185"/>
      <c r="V11" s="64"/>
      <c r="W11" s="53"/>
      <c r="X11" s="53"/>
      <c r="Y11"/>
      <c r="Z11"/>
      <c r="AA11"/>
      <c r="AB11"/>
      <c r="AC11" s="53"/>
      <c r="AD11" s="61"/>
      <c r="AE11" s="509"/>
      <c r="AF11" s="142"/>
      <c r="AG11" s="49"/>
      <c r="AH11" s="45" t="s">
        <v>198</v>
      </c>
      <c r="AI11" s="472" t="s">
        <v>199</v>
      </c>
      <c r="AJ11" s="472"/>
      <c r="AK11" s="472"/>
      <c r="AL11" s="472"/>
      <c r="AM11" s="472"/>
      <c r="AN11" s="473"/>
      <c r="AO11" s="53"/>
      <c r="AP11" s="53"/>
      <c r="AQ11" s="53"/>
      <c r="AR11" s="53"/>
      <c r="AS11"/>
      <c r="AT11"/>
      <c r="AU11"/>
      <c r="AV11"/>
      <c r="AW11" s="444"/>
    </row>
    <row r="12" spans="2:49" ht="24.75" customHeight="1" thickTop="1" thickBot="1">
      <c r="F12" s="470">
        <f>+ROUND(P12,1)+ROUND(P15,1)+ROUND(P18,1)+ROUND(P24,1)+P27-ROUND(F15,1)</f>
        <v>14.4</v>
      </c>
      <c r="G12" s="471"/>
      <c r="H12" s="471"/>
      <c r="I12" s="52" t="s">
        <v>193</v>
      </c>
      <c r="J12" s="53"/>
      <c r="K12" s="54"/>
      <c r="L12" s="53"/>
      <c r="M12" s="466"/>
      <c r="N12" s="55"/>
      <c r="P12" s="487">
        <v>0</v>
      </c>
      <c r="Q12" s="494"/>
      <c r="R12" s="494"/>
      <c r="S12" s="494"/>
      <c r="T12" s="52" t="s">
        <v>193</v>
      </c>
      <c r="U12" s="53"/>
      <c r="V12" s="53"/>
      <c r="W12" s="53"/>
      <c r="X12" s="53"/>
      <c r="Y12"/>
      <c r="Z12"/>
      <c r="AA12"/>
      <c r="AB12"/>
      <c r="AC12" s="56"/>
      <c r="AE12" s="509"/>
      <c r="AG12" s="134"/>
      <c r="AH12" s="487">
        <v>0</v>
      </c>
      <c r="AI12" s="488"/>
      <c r="AJ12" s="488"/>
      <c r="AK12" s="488"/>
      <c r="AL12" s="488"/>
      <c r="AM12" s="488"/>
      <c r="AN12" s="52" t="s">
        <v>193</v>
      </c>
      <c r="AO12" s="53"/>
      <c r="AP12" s="53"/>
      <c r="AQ12" s="53"/>
      <c r="AR12" s="53"/>
      <c r="AS12"/>
      <c r="AT12"/>
      <c r="AU12"/>
      <c r="AV12"/>
      <c r="AW12" s="444"/>
    </row>
    <row r="13" spans="2:49" ht="24.75" customHeight="1" thickTop="1" thickBot="1">
      <c r="J13" s="53"/>
      <c r="K13" s="57"/>
      <c r="L13" s="53"/>
      <c r="M13" s="466"/>
      <c r="N13" s="56"/>
      <c r="U13" s="53"/>
      <c r="V13" s="53"/>
      <c r="W13" s="53"/>
      <c r="X13" s="53"/>
      <c r="Y13"/>
      <c r="Z13"/>
      <c r="AA13"/>
      <c r="AB13"/>
      <c r="AC13" s="56"/>
      <c r="AE13" s="509"/>
      <c r="AG13" s="140"/>
      <c r="AH13" s="137"/>
      <c r="AI13" s="138"/>
      <c r="AJ13" s="138"/>
      <c r="AK13" s="138"/>
      <c r="AL13" s="138"/>
      <c r="AM13" s="139"/>
      <c r="AN13" s="139"/>
      <c r="AQ13" s="41"/>
      <c r="AR13" s="41"/>
      <c r="AS13" s="136"/>
      <c r="AT13" s="136"/>
      <c r="AU13" s="266"/>
      <c r="AV13" s="53"/>
      <c r="AW13" s="444"/>
    </row>
    <row r="14" spans="2:49" ht="27.2" customHeight="1" thickTop="1" thickBot="1">
      <c r="F14" s="51" t="s">
        <v>200</v>
      </c>
      <c r="G14" s="468" t="s">
        <v>266</v>
      </c>
      <c r="H14" s="468"/>
      <c r="I14" s="469"/>
      <c r="J14" s="59"/>
      <c r="K14" s="60"/>
      <c r="L14" s="53"/>
      <c r="M14" s="466"/>
      <c r="N14" s="56"/>
      <c r="O14" s="48"/>
      <c r="P14" s="45" t="s">
        <v>61</v>
      </c>
      <c r="Q14" s="520" t="s">
        <v>202</v>
      </c>
      <c r="R14" s="520"/>
      <c r="S14" s="520"/>
      <c r="T14" s="521"/>
      <c r="U14" s="185"/>
      <c r="V14" s="64"/>
      <c r="W14" s="53"/>
      <c r="X14" s="53"/>
      <c r="Y14"/>
      <c r="Z14"/>
      <c r="AA14"/>
      <c r="AB14"/>
      <c r="AC14" s="56"/>
      <c r="AE14" s="510"/>
      <c r="AG14" s="141"/>
      <c r="AH14" s="51" t="s">
        <v>203</v>
      </c>
      <c r="AI14" s="539" t="s">
        <v>204</v>
      </c>
      <c r="AJ14" s="539"/>
      <c r="AK14" s="539"/>
      <c r="AL14" s="539"/>
      <c r="AM14" s="539"/>
      <c r="AN14" s="540"/>
      <c r="AO14"/>
      <c r="AS14" s="136"/>
      <c r="AT14" s="136"/>
      <c r="AU14" s="266"/>
      <c r="AV14" s="53"/>
      <c r="AW14" s="444"/>
    </row>
    <row r="15" spans="2:49" ht="24.75" customHeight="1" thickBot="1">
      <c r="F15" s="551"/>
      <c r="G15" s="534"/>
      <c r="H15" s="534"/>
      <c r="I15" s="44" t="s">
        <v>193</v>
      </c>
      <c r="J15" s="53"/>
      <c r="K15" s="56"/>
      <c r="L15" s="53"/>
      <c r="M15" s="466"/>
      <c r="N15" s="56"/>
      <c r="P15" s="487">
        <v>0</v>
      </c>
      <c r="Q15" s="494"/>
      <c r="R15" s="494"/>
      <c r="S15" s="494"/>
      <c r="T15" s="52" t="s">
        <v>193</v>
      </c>
      <c r="U15" s="53"/>
      <c r="V15" s="53"/>
      <c r="W15" s="53"/>
      <c r="X15" s="53"/>
      <c r="Y15"/>
      <c r="Z15"/>
      <c r="AA15"/>
      <c r="AB15"/>
      <c r="AC15" s="56"/>
      <c r="AH15" s="474"/>
      <c r="AI15" s="475"/>
      <c r="AJ15" s="475"/>
      <c r="AK15" s="475"/>
      <c r="AL15" s="475"/>
      <c r="AM15" s="475"/>
      <c r="AN15" s="44" t="s">
        <v>193</v>
      </c>
      <c r="AO15"/>
      <c r="AS15" s="62" t="s">
        <v>205</v>
      </c>
      <c r="AT15" s="63"/>
      <c r="AW15" s="444"/>
    </row>
    <row r="16" spans="2:49" ht="24.75" customHeight="1" thickTop="1" thickBot="1">
      <c r="K16" s="56"/>
      <c r="L16" s="53"/>
      <c r="M16" s="466"/>
      <c r="N16" s="56"/>
      <c r="P16" s="493" t="str">
        <f>+IF(Y18=0,"",IF(Y18-P18=Y18,"エラー！：⑥残さ物量があるのに、④自ら中間処理した量がゼロになっています",""))</f>
        <v/>
      </c>
      <c r="Q16" s="493"/>
      <c r="R16" s="493"/>
      <c r="S16" s="493"/>
      <c r="T16" s="493"/>
      <c r="U16" s="493"/>
      <c r="V16" s="493"/>
      <c r="W16" s="493"/>
      <c r="X16" s="493"/>
      <c r="Y16" s="493"/>
      <c r="Z16" s="493"/>
      <c r="AA16" s="493"/>
      <c r="AB16" s="493"/>
      <c r="AC16" s="56"/>
      <c r="AD16" s="53"/>
      <c r="AE16" s="182"/>
      <c r="AP16" s="50"/>
      <c r="AQ16" s="53"/>
      <c r="AS16" s="513" t="s">
        <v>244</v>
      </c>
      <c r="AT16" s="514"/>
      <c r="AU16" s="95">
        <v>0</v>
      </c>
      <c r="AV16" s="44" t="s">
        <v>193</v>
      </c>
      <c r="AW16" s="444"/>
    </row>
    <row r="17" spans="2:49" ht="27.2" customHeight="1" thickTop="1" thickBot="1">
      <c r="K17" s="56"/>
      <c r="L17" s="53"/>
      <c r="M17" s="466"/>
      <c r="N17" s="56"/>
      <c r="O17" s="48"/>
      <c r="P17" s="45" t="s">
        <v>207</v>
      </c>
      <c r="Q17" s="472" t="s">
        <v>208</v>
      </c>
      <c r="R17" s="472"/>
      <c r="S17" s="472"/>
      <c r="T17" s="473"/>
      <c r="U17" s="517"/>
      <c r="V17" s="518"/>
      <c r="W17" s="518"/>
      <c r="X17" s="518"/>
      <c r="Y17" s="133" t="s">
        <v>209</v>
      </c>
      <c r="Z17" s="472" t="s">
        <v>210</v>
      </c>
      <c r="AA17" s="472"/>
      <c r="AB17" s="473"/>
      <c r="AC17" s="146"/>
      <c r="AD17" s="141"/>
      <c r="AE17" s="465" t="s">
        <v>211</v>
      </c>
      <c r="AF17" s="48"/>
      <c r="AG17" s="48"/>
      <c r="AH17" s="238" t="s">
        <v>212</v>
      </c>
      <c r="AI17" s="468" t="s">
        <v>213</v>
      </c>
      <c r="AJ17" s="468"/>
      <c r="AK17" s="468"/>
      <c r="AL17" s="469"/>
      <c r="AM17" s="48"/>
      <c r="AN17" s="246"/>
      <c r="AO17" s="516" t="s">
        <v>214</v>
      </c>
      <c r="AP17" s="469"/>
      <c r="AQ17" s="248"/>
      <c r="AS17" s="513" t="s">
        <v>215</v>
      </c>
      <c r="AT17" s="514"/>
      <c r="AU17" s="95">
        <v>0</v>
      </c>
      <c r="AV17" s="44" t="s">
        <v>193</v>
      </c>
      <c r="AW17" s="444"/>
    </row>
    <row r="18" spans="2:49" ht="24.75" customHeight="1" thickBot="1">
      <c r="K18" s="56"/>
      <c r="L18" s="53"/>
      <c r="M18" s="466"/>
      <c r="N18" s="56"/>
      <c r="P18" s="487">
        <v>0</v>
      </c>
      <c r="Q18" s="494"/>
      <c r="R18" s="494"/>
      <c r="S18" s="494"/>
      <c r="T18" s="52" t="s">
        <v>193</v>
      </c>
      <c r="U18"/>
      <c r="V18" s="239"/>
      <c r="W18"/>
      <c r="X18" s="187"/>
      <c r="Y18" s="470">
        <f>+ROUND(AH9,1)+ROUND(AH12,1)+ROUND(AH15,1)+AH18</f>
        <v>0</v>
      </c>
      <c r="Z18" s="471"/>
      <c r="AA18" s="471"/>
      <c r="AB18" s="52" t="s">
        <v>71</v>
      </c>
      <c r="AC18" s="439"/>
      <c r="AD18" s="439"/>
      <c r="AE18" s="466"/>
      <c r="AH18" s="489">
        <f>+ROUND(AO18,1)+ROUND(AO21,1)</f>
        <v>0</v>
      </c>
      <c r="AI18" s="464"/>
      <c r="AJ18" s="464"/>
      <c r="AK18" s="464"/>
      <c r="AL18" s="44" t="s">
        <v>193</v>
      </c>
      <c r="AM18" s="55"/>
      <c r="AO18" s="262">
        <f>+ROUND(AU16,1)+ROUND(AU17,1)+ROUND(AU18,1)</f>
        <v>0</v>
      </c>
      <c r="AP18" s="44" t="s">
        <v>193</v>
      </c>
      <c r="AS18" s="513" t="s">
        <v>216</v>
      </c>
      <c r="AT18" s="514"/>
      <c r="AU18" s="95"/>
      <c r="AV18" s="44" t="s">
        <v>193</v>
      </c>
      <c r="AW18" s="444"/>
    </row>
    <row r="19" spans="2:49" ht="24.75" customHeight="1" thickTop="1" thickBot="1">
      <c r="K19" s="56"/>
      <c r="L19" s="53"/>
      <c r="M19" s="466"/>
      <c r="N19" s="56"/>
      <c r="P19" s="129"/>
      <c r="Q19" s="255"/>
      <c r="R19" s="190"/>
      <c r="S19" s="129"/>
      <c r="T19" s="129"/>
      <c r="U19" s="131"/>
      <c r="V19" s="240"/>
      <c r="W19" s="131"/>
      <c r="X19" s="131"/>
      <c r="Y19" s="130"/>
      <c r="Z19" s="130"/>
      <c r="AA19" s="130"/>
      <c r="AB19" s="130"/>
      <c r="AC19" s="53"/>
      <c r="AD19" s="53"/>
      <c r="AE19" s="466"/>
      <c r="AH19" s="53"/>
      <c r="AI19" s="56"/>
      <c r="AJ19" s="53"/>
      <c r="AK19" s="53"/>
      <c r="AL19" s="53"/>
      <c r="AM19" s="56"/>
      <c r="AS19"/>
      <c r="AT19"/>
      <c r="AU19"/>
      <c r="AV19"/>
      <c r="AW19" s="507" t="s">
        <v>217</v>
      </c>
    </row>
    <row r="20" spans="2:49" ht="27.2" customHeight="1" thickTop="1" thickBot="1">
      <c r="K20" s="56"/>
      <c r="L20" s="53"/>
      <c r="M20" s="466"/>
      <c r="N20" s="56"/>
      <c r="P20" s="45" t="s">
        <v>218</v>
      </c>
      <c r="Q20" s="472" t="s">
        <v>219</v>
      </c>
      <c r="R20" s="472"/>
      <c r="S20" s="472"/>
      <c r="T20" s="473"/>
      <c r="U20" s="129"/>
      <c r="V20" s="241"/>
      <c r="W20" s="244"/>
      <c r="X20" s="245"/>
      <c r="Y20" s="133" t="s">
        <v>220</v>
      </c>
      <c r="Z20" s="472" t="s">
        <v>221</v>
      </c>
      <c r="AA20" s="472"/>
      <c r="AB20" s="473"/>
      <c r="AC20" s="53"/>
      <c r="AD20" s="53"/>
      <c r="AE20" s="466"/>
      <c r="AG20" s="53"/>
      <c r="AH20" s="53"/>
      <c r="AI20" s="56"/>
      <c r="AJ20" s="53"/>
      <c r="AK20" s="53"/>
      <c r="AL20" s="144"/>
      <c r="AM20" s="56"/>
      <c r="AN20" s="247"/>
      <c r="AO20" s="516" t="s">
        <v>222</v>
      </c>
      <c r="AP20" s="469"/>
      <c r="AQ20" s="186"/>
      <c r="AR20" s="53"/>
      <c r="AS20" s="58"/>
      <c r="AT20" s="58"/>
      <c r="AW20" s="507"/>
    </row>
    <row r="21" spans="2:49" ht="25.15" customHeight="1" thickBot="1">
      <c r="B21" s="549" t="s">
        <v>223</v>
      </c>
      <c r="C21" s="549"/>
      <c r="D21" s="549"/>
      <c r="E21" s="549"/>
      <c r="F21" s="549"/>
      <c r="G21" s="549"/>
      <c r="H21" s="549"/>
      <c r="I21" s="549"/>
      <c r="J21" s="549"/>
      <c r="K21" s="56"/>
      <c r="L21" s="53"/>
      <c r="M21" s="466"/>
      <c r="N21" s="56"/>
      <c r="P21" s="487">
        <v>0</v>
      </c>
      <c r="Q21" s="519"/>
      <c r="R21" s="519"/>
      <c r="S21" s="519"/>
      <c r="T21" s="52" t="s">
        <v>193</v>
      </c>
      <c r="U21" s="129"/>
      <c r="V21" s="129"/>
      <c r="W21" s="129"/>
      <c r="X21" s="129"/>
      <c r="Y21" s="470">
        <f>+P18-Y18</f>
        <v>0</v>
      </c>
      <c r="Z21" s="471"/>
      <c r="AA21" s="471"/>
      <c r="AB21" s="52" t="s">
        <v>71</v>
      </c>
      <c r="AC21" s="131"/>
      <c r="AD21" s="53"/>
      <c r="AE21" s="467"/>
      <c r="AG21" s="53"/>
      <c r="AH21" s="53"/>
      <c r="AI21" s="56"/>
      <c r="AJ21" s="53"/>
      <c r="AK21" s="53"/>
      <c r="AL21" s="53"/>
      <c r="AM21" s="53"/>
      <c r="AN21" s="144"/>
      <c r="AO21" s="95">
        <v>0</v>
      </c>
      <c r="AP21" s="44" t="s">
        <v>193</v>
      </c>
      <c r="AQ21" s="186"/>
      <c r="AR21" s="53"/>
      <c r="AS21"/>
      <c r="AT21"/>
      <c r="AU21"/>
      <c r="AV21"/>
      <c r="AW21" s="444"/>
    </row>
    <row r="22" spans="2:49" ht="25.5" customHeight="1" thickTop="1" thickBot="1">
      <c r="B22" s="550"/>
      <c r="C22" s="550"/>
      <c r="D22" s="550"/>
      <c r="E22" s="550"/>
      <c r="F22" s="550"/>
      <c r="G22" s="550"/>
      <c r="H22" s="550"/>
      <c r="I22" s="550"/>
      <c r="J22" s="550"/>
      <c r="K22" s="56"/>
      <c r="L22" s="53"/>
      <c r="M22" s="466"/>
      <c r="N22" s="56"/>
      <c r="P22" s="493" t="str">
        <f>+IF(P21=0,"",IF(P18&lt;P21,"エラー !：④の内数である⑤の量が④を超えています",""))</f>
        <v/>
      </c>
      <c r="Q22" s="493"/>
      <c r="R22" s="493"/>
      <c r="S22" s="493"/>
      <c r="T22" s="493"/>
      <c r="U22" s="493"/>
      <c r="V22" s="493"/>
      <c r="W22" s="130"/>
      <c r="X22" s="130"/>
      <c r="Y22" s="130"/>
      <c r="Z22" s="130"/>
      <c r="AA22" s="130"/>
      <c r="AB22" s="130"/>
      <c r="AC22" s="53"/>
      <c r="AD22" s="53"/>
      <c r="AE22" s="182"/>
      <c r="AG22" s="53"/>
      <c r="AH22" s="53"/>
      <c r="AI22" s="56"/>
      <c r="AJ22" s="53"/>
      <c r="AK22" s="53"/>
      <c r="AL22" s="53"/>
      <c r="AM22" s="53"/>
      <c r="AN22" s="53"/>
      <c r="AW22" s="444"/>
    </row>
    <row r="23" spans="2:49" ht="27.2" customHeight="1" thickTop="1" thickBot="1">
      <c r="B23" s="530" t="s">
        <v>224</v>
      </c>
      <c r="C23" s="531"/>
      <c r="D23" s="538" t="s">
        <v>225</v>
      </c>
      <c r="E23" s="538"/>
      <c r="F23" s="538"/>
      <c r="G23" s="531"/>
      <c r="H23" s="530" t="s">
        <v>226</v>
      </c>
      <c r="I23" s="538"/>
      <c r="J23" s="531"/>
      <c r="K23" s="56"/>
      <c r="L23" s="53"/>
      <c r="M23" s="466"/>
      <c r="N23" s="56"/>
      <c r="O23" s="48"/>
      <c r="P23" s="51" t="s">
        <v>227</v>
      </c>
      <c r="Q23" s="468" t="s">
        <v>228</v>
      </c>
      <c r="R23" s="468"/>
      <c r="S23" s="468"/>
      <c r="T23" s="469"/>
      <c r="U23" s="557"/>
      <c r="V23" s="558"/>
      <c r="W23" s="558"/>
      <c r="X23" s="558"/>
      <c r="AC23" s="53"/>
      <c r="AD23" s="53"/>
      <c r="AE23"/>
      <c r="AF23"/>
      <c r="AG23"/>
      <c r="AH23"/>
      <c r="AI23" s="249"/>
      <c r="AJ23"/>
      <c r="AK23" s="53"/>
      <c r="AL23" s="53"/>
      <c r="AM23" s="53"/>
      <c r="AN23" s="64"/>
      <c r="AP23" s="53"/>
      <c r="AR23" s="49"/>
      <c r="AS23" s="133" t="s">
        <v>229</v>
      </c>
      <c r="AT23" s="472" t="s">
        <v>230</v>
      </c>
      <c r="AU23" s="472"/>
      <c r="AV23" s="473"/>
      <c r="AW23" s="444"/>
    </row>
    <row r="24" spans="2:49" ht="27.2" customHeight="1" thickBot="1">
      <c r="B24" s="532" t="s">
        <v>231</v>
      </c>
      <c r="C24" s="533"/>
      <c r="D24" s="534">
        <v>3.4</v>
      </c>
      <c r="E24" s="534"/>
      <c r="F24" s="534"/>
      <c r="G24" s="188" t="s">
        <v>232</v>
      </c>
      <c r="H24" s="463">
        <f>+F12</f>
        <v>14.4</v>
      </c>
      <c r="I24" s="464"/>
      <c r="J24" s="188" t="s">
        <v>232</v>
      </c>
      <c r="K24" s="56"/>
      <c r="L24" s="53"/>
      <c r="M24" s="467"/>
      <c r="P24" s="474"/>
      <c r="Q24" s="556"/>
      <c r="R24" s="556"/>
      <c r="S24" s="556"/>
      <c r="T24" s="44" t="s">
        <v>193</v>
      </c>
      <c r="U24"/>
      <c r="V24"/>
      <c r="W24"/>
      <c r="X24"/>
      <c r="AC24" s="53"/>
      <c r="AD24" s="53"/>
      <c r="AE24"/>
      <c r="AF24"/>
      <c r="AG24"/>
      <c r="AH24"/>
      <c r="AI24" s="249"/>
      <c r="AJ24"/>
      <c r="AK24" s="53"/>
      <c r="AL24" s="138"/>
      <c r="AM24" s="53"/>
      <c r="AN24" s="53"/>
      <c r="AQ24" s="56"/>
      <c r="AR24" s="143"/>
      <c r="AS24" s="470">
        <f>+ROUND(AU16,1)+ROUND(AA28,1)</f>
        <v>12.9</v>
      </c>
      <c r="AT24" s="471"/>
      <c r="AU24" s="471"/>
      <c r="AV24" s="52" t="s">
        <v>193</v>
      </c>
      <c r="AW24" s="444"/>
    </row>
    <row r="25" spans="2:49" ht="27.2" customHeight="1" thickBot="1">
      <c r="B25" s="532" t="s">
        <v>233</v>
      </c>
      <c r="C25" s="533"/>
      <c r="D25" s="534">
        <v>0</v>
      </c>
      <c r="E25" s="534"/>
      <c r="F25" s="534"/>
      <c r="G25" s="188" t="s">
        <v>232</v>
      </c>
      <c r="H25" s="463">
        <f>+P12+AH9</f>
        <v>0</v>
      </c>
      <c r="I25" s="464"/>
      <c r="J25" s="188" t="s">
        <v>232</v>
      </c>
      <c r="K25" s="56"/>
      <c r="L25" s="53"/>
      <c r="P25" s="53"/>
      <c r="Q25" s="53"/>
      <c r="R25" s="53"/>
      <c r="S25" s="53"/>
      <c r="T25" s="53"/>
      <c r="U25" s="53"/>
      <c r="V25" s="53"/>
      <c r="AE25" s="147"/>
      <c r="AH25" s="53"/>
      <c r="AI25" s="56"/>
      <c r="AJ25" s="53"/>
      <c r="AK25" s="53"/>
      <c r="AL25" s="183"/>
      <c r="AM25" s="183"/>
      <c r="AN25" s="183"/>
      <c r="AQ25" s="257"/>
      <c r="AR25" s="126"/>
      <c r="AW25" s="444"/>
    </row>
    <row r="26" spans="2:49" ht="27.2" customHeight="1" thickTop="1" thickBot="1">
      <c r="B26" s="532" t="s">
        <v>234</v>
      </c>
      <c r="C26" s="533"/>
      <c r="D26" s="534">
        <v>0</v>
      </c>
      <c r="E26" s="534"/>
      <c r="F26" s="534"/>
      <c r="G26" s="188" t="s">
        <v>232</v>
      </c>
      <c r="H26" s="463">
        <f>+P21</f>
        <v>0</v>
      </c>
      <c r="I26" s="464"/>
      <c r="J26" s="188" t="s">
        <v>232</v>
      </c>
      <c r="K26" s="56"/>
      <c r="L26" s="141"/>
      <c r="M26" s="465" t="s">
        <v>235</v>
      </c>
      <c r="N26" s="48"/>
      <c r="O26" s="48"/>
      <c r="P26" s="238" t="s">
        <v>236</v>
      </c>
      <c r="Q26" s="468" t="s">
        <v>237</v>
      </c>
      <c r="R26" s="468"/>
      <c r="S26" s="468"/>
      <c r="T26" s="469"/>
      <c r="U26" s="48"/>
      <c r="V26" s="48"/>
      <c r="W26" s="48"/>
      <c r="X26" s="48"/>
      <c r="Y26" s="48"/>
      <c r="Z26" s="48"/>
      <c r="AA26" s="48"/>
      <c r="AB26" s="48"/>
      <c r="AC26" s="48"/>
      <c r="AD26" s="48"/>
      <c r="AE26" s="48"/>
      <c r="AF26" s="48"/>
      <c r="AG26" s="48"/>
      <c r="AH26" s="48"/>
      <c r="AI26" s="61"/>
      <c r="AJ26" s="48"/>
      <c r="AK26" s="49"/>
      <c r="AL26" s="133" t="s">
        <v>238</v>
      </c>
      <c r="AM26" s="472" t="s">
        <v>239</v>
      </c>
      <c r="AN26" s="472"/>
      <c r="AO26" s="472"/>
      <c r="AP26" s="473"/>
      <c r="AQ26" s="259"/>
      <c r="AR26" s="260"/>
      <c r="AS26" s="133" t="s">
        <v>240</v>
      </c>
      <c r="AT26" s="472" t="s">
        <v>241</v>
      </c>
      <c r="AU26" s="472"/>
      <c r="AV26" s="473"/>
      <c r="AW26" s="444"/>
    </row>
    <row r="27" spans="2:49" ht="27.2" customHeight="1" thickBot="1">
      <c r="B27" s="532" t="s">
        <v>242</v>
      </c>
      <c r="C27" s="533"/>
      <c r="D27" s="534">
        <v>0</v>
      </c>
      <c r="E27" s="534"/>
      <c r="F27" s="534"/>
      <c r="G27" s="188" t="s">
        <v>232</v>
      </c>
      <c r="H27" s="463">
        <f>+Y21</f>
        <v>0</v>
      </c>
      <c r="I27" s="464"/>
      <c r="J27" s="188" t="s">
        <v>232</v>
      </c>
      <c r="M27" s="466"/>
      <c r="P27" s="489">
        <f>+R30+ROUND(R33,1)</f>
        <v>14.4</v>
      </c>
      <c r="Q27" s="490"/>
      <c r="R27" s="490"/>
      <c r="S27" s="490"/>
      <c r="T27" s="44" t="s">
        <v>193</v>
      </c>
      <c r="U27" s="64"/>
      <c r="V27" s="64"/>
      <c r="Y27" s="62" t="s">
        <v>205</v>
      </c>
      <c r="Z27" s="65"/>
      <c r="AH27" s="53"/>
      <c r="AI27" s="53"/>
      <c r="AJ27" s="53"/>
      <c r="AK27" s="53"/>
      <c r="AL27" s="470">
        <f>+AH18+P27</f>
        <v>14.4</v>
      </c>
      <c r="AM27" s="471"/>
      <c r="AN27" s="471"/>
      <c r="AO27" s="471"/>
      <c r="AP27" s="52" t="s">
        <v>193</v>
      </c>
      <c r="AQ27" s="257"/>
      <c r="AR27" s="126"/>
      <c r="AS27" s="487">
        <v>0</v>
      </c>
      <c r="AT27" s="488"/>
      <c r="AU27" s="488"/>
      <c r="AV27" s="52" t="s">
        <v>193</v>
      </c>
      <c r="AW27" s="444"/>
    </row>
    <row r="28" spans="2:49" ht="27.2" customHeight="1" thickTop="1" thickBot="1">
      <c r="B28" s="554" t="s">
        <v>243</v>
      </c>
      <c r="C28" s="555"/>
      <c r="D28" s="534">
        <v>0</v>
      </c>
      <c r="E28" s="534"/>
      <c r="F28" s="534"/>
      <c r="G28" s="188" t="s">
        <v>232</v>
      </c>
      <c r="H28" s="463">
        <f>+P15+AH12</f>
        <v>0</v>
      </c>
      <c r="I28" s="464"/>
      <c r="J28" s="188" t="s">
        <v>232</v>
      </c>
      <c r="M28" s="466"/>
      <c r="P28" s="56"/>
      <c r="U28" s="53"/>
      <c r="V28" s="53"/>
      <c r="Y28" s="522" t="s">
        <v>244</v>
      </c>
      <c r="Z28" s="523"/>
      <c r="AA28" s="474">
        <v>12.9</v>
      </c>
      <c r="AB28" s="475"/>
      <c r="AC28" s="475"/>
      <c r="AD28" s="475"/>
      <c r="AE28" s="475"/>
      <c r="AF28" s="44" t="s">
        <v>193</v>
      </c>
      <c r="AH28" s="53"/>
      <c r="AI28" s="53"/>
      <c r="AN28" s="256"/>
      <c r="AQ28" s="257"/>
      <c r="AR28" s="126"/>
      <c r="AS28" s="389" t="str">
        <f>+IF(AS27=0,"",IF(AL27&lt;(AS24+AS27+AS31),"エラー !：⑩の内数である（⑫+⑬＋⑭）の量が⑩を超えています",""))</f>
        <v/>
      </c>
      <c r="AT28" s="440"/>
      <c r="AU28" s="440"/>
      <c r="AV28" s="440"/>
      <c r="AW28" s="444"/>
    </row>
    <row r="29" spans="2:49" ht="27.2" customHeight="1" thickTop="1" thickBot="1">
      <c r="B29" s="532" t="s">
        <v>245</v>
      </c>
      <c r="C29" s="533"/>
      <c r="D29" s="534">
        <v>3.4</v>
      </c>
      <c r="E29" s="534"/>
      <c r="F29" s="534"/>
      <c r="G29" s="188" t="s">
        <v>232</v>
      </c>
      <c r="H29" s="463">
        <f>+AL27</f>
        <v>14.4</v>
      </c>
      <c r="I29" s="464"/>
      <c r="J29" s="188" t="s">
        <v>232</v>
      </c>
      <c r="M29" s="466"/>
      <c r="P29" s="56"/>
      <c r="Q29" s="141"/>
      <c r="R29" s="51" t="s">
        <v>246</v>
      </c>
      <c r="S29" s="468" t="s">
        <v>247</v>
      </c>
      <c r="T29" s="482"/>
      <c r="U29" s="482"/>
      <c r="V29" s="483"/>
      <c r="W29" s="48"/>
      <c r="X29" s="66"/>
      <c r="Y29" s="522" t="s">
        <v>248</v>
      </c>
      <c r="Z29" s="523"/>
      <c r="AA29" s="474">
        <v>1.5</v>
      </c>
      <c r="AB29" s="475"/>
      <c r="AC29" s="475"/>
      <c r="AD29" s="475"/>
      <c r="AE29" s="475"/>
      <c r="AF29" s="44" t="s">
        <v>193</v>
      </c>
      <c r="AH29" s="53"/>
      <c r="AI29" s="53"/>
      <c r="AJ29" s="53"/>
      <c r="AK29" s="53"/>
      <c r="AL29" s="133" t="s">
        <v>249</v>
      </c>
      <c r="AM29" s="472" t="s">
        <v>250</v>
      </c>
      <c r="AN29" s="472"/>
      <c r="AO29" s="472"/>
      <c r="AP29" s="473"/>
      <c r="AQ29" s="258"/>
      <c r="AR29" s="261"/>
      <c r="AS29" s="563" t="s">
        <v>251</v>
      </c>
      <c r="AT29" s="559" t="s">
        <v>252</v>
      </c>
      <c r="AU29" s="559"/>
      <c r="AV29" s="560"/>
      <c r="AW29" s="444"/>
    </row>
    <row r="30" spans="2:49" ht="27.2" customHeight="1" thickBot="1">
      <c r="B30" s="532" t="s">
        <v>253</v>
      </c>
      <c r="C30" s="533"/>
      <c r="D30" s="534">
        <v>3.4</v>
      </c>
      <c r="E30" s="534"/>
      <c r="F30" s="534"/>
      <c r="G30" s="188" t="s">
        <v>232</v>
      </c>
      <c r="H30" s="463">
        <f>+AL30</f>
        <v>14.4</v>
      </c>
      <c r="I30" s="464"/>
      <c r="J30" s="188" t="s">
        <v>232</v>
      </c>
      <c r="M30" s="466"/>
      <c r="P30" s="56"/>
      <c r="R30" s="489">
        <f>+ROUND(AA28,1)+ROUND(AA29,1)+ROUND(AA30,1)</f>
        <v>14.4</v>
      </c>
      <c r="S30" s="490"/>
      <c r="T30" s="490"/>
      <c r="U30" s="490"/>
      <c r="V30" s="44" t="s">
        <v>193</v>
      </c>
      <c r="Y30" s="522" t="s">
        <v>254</v>
      </c>
      <c r="Z30" s="523"/>
      <c r="AA30" s="474"/>
      <c r="AB30" s="475"/>
      <c r="AC30" s="475"/>
      <c r="AD30" s="475"/>
      <c r="AE30" s="475"/>
      <c r="AF30" s="44" t="s">
        <v>193</v>
      </c>
      <c r="AL30" s="487">
        <v>14.4</v>
      </c>
      <c r="AM30" s="488"/>
      <c r="AN30" s="488"/>
      <c r="AO30" s="488"/>
      <c r="AP30" s="52" t="s">
        <v>193</v>
      </c>
      <c r="AS30" s="564"/>
      <c r="AT30" s="561"/>
      <c r="AU30" s="561"/>
      <c r="AV30" s="562"/>
      <c r="AW30" s="444"/>
    </row>
    <row r="31" spans="2:49" ht="27.2" customHeight="1" thickTop="1" thickBot="1">
      <c r="B31" s="532" t="s">
        <v>255</v>
      </c>
      <c r="C31" s="533"/>
      <c r="D31" s="534">
        <v>1.1000000000000001</v>
      </c>
      <c r="E31" s="534"/>
      <c r="F31" s="534"/>
      <c r="G31" s="188" t="s">
        <v>232</v>
      </c>
      <c r="H31" s="463">
        <f>+AS24</f>
        <v>12.9</v>
      </c>
      <c r="I31" s="464"/>
      <c r="J31" s="188" t="s">
        <v>232</v>
      </c>
      <c r="M31" s="466"/>
      <c r="P31" s="56"/>
      <c r="Y31"/>
      <c r="Z31"/>
      <c r="AA31" s="67" t="s">
        <v>256</v>
      </c>
      <c r="AK31" s="126"/>
      <c r="AL31" s="493" t="str">
        <f>+IF(AL30=0,"",IF(AL27&lt;AL30,"エラー !：⑩の内数である⑪の量が⑩を超えています",""))</f>
        <v/>
      </c>
      <c r="AM31" s="493"/>
      <c r="AN31" s="493"/>
      <c r="AO31" s="493"/>
      <c r="AP31" s="493"/>
      <c r="AQ31" s="493"/>
      <c r="AR31" s="41"/>
      <c r="AS31" s="565">
        <v>0</v>
      </c>
      <c r="AT31" s="566"/>
      <c r="AU31" s="566"/>
      <c r="AV31" s="160" t="s">
        <v>193</v>
      </c>
      <c r="AW31" s="444"/>
    </row>
    <row r="32" spans="2:49" ht="27.2" customHeight="1" thickTop="1" thickBot="1">
      <c r="B32" s="532" t="s">
        <v>257</v>
      </c>
      <c r="C32" s="533"/>
      <c r="D32" s="534">
        <v>0</v>
      </c>
      <c r="E32" s="534"/>
      <c r="F32" s="534"/>
      <c r="G32" s="188" t="s">
        <v>232</v>
      </c>
      <c r="H32" s="463">
        <f>+AS27</f>
        <v>0</v>
      </c>
      <c r="I32" s="464"/>
      <c r="J32" s="188" t="s">
        <v>232</v>
      </c>
      <c r="M32" s="466"/>
      <c r="P32" s="56"/>
      <c r="Q32" s="141"/>
      <c r="R32" s="51" t="s">
        <v>258</v>
      </c>
      <c r="S32" s="468" t="s">
        <v>259</v>
      </c>
      <c r="T32" s="482"/>
      <c r="U32" s="482"/>
      <c r="V32" s="483"/>
      <c r="W32" s="53"/>
      <c r="X32" s="53"/>
      <c r="Y32"/>
      <c r="Z32"/>
      <c r="AA32" s="476" t="s">
        <v>260</v>
      </c>
      <c r="AB32" s="477"/>
      <c r="AC32" s="477"/>
      <c r="AD32" s="477"/>
      <c r="AE32" s="477"/>
      <c r="AF32" s="477" t="s">
        <v>261</v>
      </c>
      <c r="AG32" s="477"/>
      <c r="AH32" s="477"/>
      <c r="AI32" s="477"/>
      <c r="AJ32" s="477"/>
      <c r="AK32" s="477"/>
      <c r="AL32" s="477" t="s">
        <v>262</v>
      </c>
      <c r="AM32" s="477"/>
      <c r="AN32" s="477"/>
      <c r="AO32" s="484"/>
      <c r="AP32" s="184"/>
      <c r="AS32" s="390" t="str">
        <f>+IF(AS31=0,"",IF(AL27&lt;(AS24+AS27+AS31),"エラー !：⑩の内数である（⑫+⑬＋⑭）の量が⑩を超えています",""))</f>
        <v/>
      </c>
      <c r="AT32" s="441"/>
      <c r="AU32" s="441"/>
      <c r="AV32" s="441"/>
      <c r="AW32" s="444"/>
    </row>
    <row r="33" spans="2:62" ht="27.2" customHeight="1" thickBot="1">
      <c r="B33" s="552" t="s">
        <v>263</v>
      </c>
      <c r="C33" s="553"/>
      <c r="D33" s="543">
        <v>0</v>
      </c>
      <c r="E33" s="544"/>
      <c r="F33" s="544"/>
      <c r="G33" s="189" t="s">
        <v>232</v>
      </c>
      <c r="H33" s="545">
        <f>+AS31</f>
        <v>0</v>
      </c>
      <c r="I33" s="546"/>
      <c r="J33" s="189" t="s">
        <v>232</v>
      </c>
      <c r="M33" s="467"/>
      <c r="R33" s="474">
        <v>0</v>
      </c>
      <c r="S33" s="475"/>
      <c r="T33" s="475"/>
      <c r="U33" s="475"/>
      <c r="V33" s="44" t="s">
        <v>193</v>
      </c>
      <c r="W33" s="53"/>
      <c r="X33" s="53"/>
      <c r="Y33"/>
      <c r="Z33"/>
      <c r="AA33" s="478"/>
      <c r="AB33" s="479"/>
      <c r="AC33" s="479"/>
      <c r="AD33" s="479"/>
      <c r="AE33" s="479"/>
      <c r="AF33" s="479"/>
      <c r="AG33" s="479"/>
      <c r="AH33" s="479"/>
      <c r="AI33" s="479"/>
      <c r="AJ33" s="479"/>
      <c r="AK33" s="479"/>
      <c r="AL33" s="479"/>
      <c r="AM33" s="479"/>
      <c r="AN33" s="479"/>
      <c r="AO33" s="485"/>
      <c r="AP33" s="184"/>
      <c r="AW33" s="444"/>
    </row>
    <row r="34" spans="2:62" ht="24" customHeight="1">
      <c r="C34" s="442" t="str">
        <f>+IF(D30=0,"",IF(D29&lt;D30,"エラー !：上の表は、⑩の内数である⑪の量が⑩を超えています",""))</f>
        <v/>
      </c>
      <c r="AA34" s="480"/>
      <c r="AB34" s="481"/>
      <c r="AC34" s="481"/>
      <c r="AD34" s="481"/>
      <c r="AE34" s="481"/>
      <c r="AF34" s="481"/>
      <c r="AG34" s="481"/>
      <c r="AH34" s="481"/>
      <c r="AI34" s="481"/>
      <c r="AJ34" s="481"/>
      <c r="AK34" s="481"/>
      <c r="AL34" s="481"/>
      <c r="AM34" s="481"/>
      <c r="AN34" s="481"/>
      <c r="AO34" s="486"/>
      <c r="AP34" s="184"/>
      <c r="AW34" s="444"/>
    </row>
    <row r="35" spans="2:62" ht="15" customHeight="1">
      <c r="C35" s="443" t="str">
        <f>+IF(D31=0,"",IF(D29&lt;D31,"エラー !：上の表は、⑩の内数である⑫の量が⑩を超えています",""))</f>
        <v/>
      </c>
      <c r="AF35" s="64"/>
      <c r="AG35" s="64"/>
      <c r="AH35" s="64"/>
      <c r="AI35" s="64"/>
      <c r="AJ35" s="64"/>
      <c r="AK35" s="64"/>
      <c r="AL35" s="53"/>
      <c r="AM35" s="53"/>
      <c r="AN35" s="53"/>
      <c r="AO35" s="53"/>
      <c r="AP35" s="53"/>
      <c r="AQ35" s="53"/>
      <c r="AR35" s="53"/>
    </row>
    <row r="36" spans="2:62" ht="15" customHeight="1">
      <c r="C36" s="443" t="str">
        <f>+IF(D32=0,"",IF(D29&lt;D32,"エラー !：上の表は、⑩の内数である⑬の量が⑩を超えています",""))</f>
        <v/>
      </c>
      <c r="AF36" s="64"/>
      <c r="AG36" s="64"/>
      <c r="AH36" s="64"/>
      <c r="AI36" s="64"/>
      <c r="AJ36" s="64"/>
      <c r="AK36" s="64"/>
      <c r="AL36" s="64"/>
      <c r="AM36" s="149"/>
      <c r="AN36" s="149"/>
      <c r="AO36" s="126"/>
      <c r="AP36" s="53"/>
      <c r="AQ36" s="53"/>
      <c r="AR36" s="53"/>
      <c r="AS36" s="53"/>
      <c r="AT36" s="53"/>
      <c r="AU36" s="53"/>
      <c r="AV36" s="53"/>
      <c r="AW36" s="68"/>
      <c r="AY36" s="53"/>
      <c r="AZ36" s="53"/>
      <c r="BA36" s="53"/>
      <c r="BB36" s="53"/>
      <c r="BC36" s="53"/>
      <c r="BD36" s="53"/>
    </row>
    <row r="37" spans="2:62" ht="15" customHeight="1">
      <c r="C37" s="443" t="str">
        <f>+IF(D33=0,"",IF(D29&lt;D33,"エラー !：上の表は、⑩の内数である⑭の量が⑩を超えています",""))</f>
        <v/>
      </c>
      <c r="J37" s="68"/>
      <c r="K37" s="68"/>
      <c r="R37" s="68"/>
      <c r="S37" s="68"/>
      <c r="T37" s="68"/>
      <c r="AF37" s="53"/>
      <c r="AG37" s="53"/>
      <c r="AH37" s="53"/>
      <c r="AI37" s="53"/>
      <c r="AJ37" s="53"/>
      <c r="AK37" s="53"/>
      <c r="AL37" s="64"/>
      <c r="AM37" s="126"/>
      <c r="AN37" s="126"/>
      <c r="AO37" s="126"/>
      <c r="AP37" s="53"/>
      <c r="AQ37" s="53"/>
      <c r="AR37" s="53"/>
      <c r="AS37" s="53"/>
      <c r="AT37" s="53"/>
      <c r="AU37" s="64"/>
      <c r="AV37" s="64"/>
      <c r="AW37" s="68"/>
      <c r="AY37" s="53"/>
      <c r="AZ37" s="53"/>
      <c r="BA37" s="53"/>
      <c r="BB37" s="53"/>
      <c r="BC37" s="53"/>
      <c r="BD37" s="53"/>
    </row>
    <row r="38" spans="2:62" ht="13.5">
      <c r="H38" s="267"/>
      <c r="J38" s="68"/>
      <c r="K38" s="68"/>
      <c r="R38" s="68"/>
      <c r="S38" s="68"/>
      <c r="T38" s="68"/>
      <c r="AF38" s="53"/>
      <c r="AG38" s="53"/>
      <c r="AH38" s="53"/>
      <c r="AI38" s="53"/>
      <c r="AJ38" s="53"/>
      <c r="AK38" s="53"/>
      <c r="AL38" s="64"/>
      <c r="AM38" s="126"/>
      <c r="AN38" s="126"/>
      <c r="AO38" s="126"/>
      <c r="AP38" s="53"/>
      <c r="AQ38" s="53"/>
      <c r="AR38" s="53"/>
      <c r="AS38" s="126"/>
      <c r="AT38" s="149"/>
      <c r="AU38" s="64"/>
      <c r="AV38" s="64"/>
      <c r="AW38" s="68"/>
      <c r="AY38" s="53"/>
      <c r="AZ38" s="53"/>
      <c r="BA38" s="53"/>
      <c r="BB38" s="53"/>
      <c r="BC38" s="53"/>
      <c r="BD38" s="53"/>
    </row>
    <row r="39" spans="2:62" ht="13.5">
      <c r="H39" s="267"/>
      <c r="J39" s="68"/>
      <c r="K39" s="68"/>
      <c r="R39" s="68"/>
      <c r="S39" s="68"/>
      <c r="T39" s="68"/>
      <c r="AF39" s="53"/>
      <c r="AG39" s="53"/>
      <c r="AH39" s="53"/>
      <c r="AI39" s="53"/>
      <c r="AJ39" s="53"/>
      <c r="AK39" s="53"/>
      <c r="AL39" s="64"/>
      <c r="AM39" s="126"/>
      <c r="AN39" s="126"/>
      <c r="AO39" s="126"/>
      <c r="AP39" s="53"/>
      <c r="AQ39" s="53"/>
      <c r="AR39" s="53"/>
      <c r="AS39" s="126"/>
      <c r="AT39" s="64"/>
      <c r="AU39" s="64"/>
      <c r="AV39" s="64"/>
      <c r="AW39" s="68"/>
      <c r="AY39" s="53"/>
      <c r="AZ39" s="53"/>
      <c r="BA39" s="53"/>
      <c r="BB39" s="53"/>
      <c r="BC39" s="53"/>
      <c r="BD39" s="53"/>
    </row>
    <row r="40" spans="2:62" ht="13.5">
      <c r="H40" s="267"/>
      <c r="J40" s="68"/>
      <c r="K40" s="68"/>
      <c r="R40" s="68"/>
      <c r="S40" s="68"/>
      <c r="T40" s="68"/>
      <c r="AF40" s="53"/>
      <c r="AG40" s="53"/>
      <c r="AH40" s="53"/>
      <c r="AI40" s="53"/>
      <c r="AJ40" s="53"/>
      <c r="AK40" s="53"/>
      <c r="AL40" s="64"/>
      <c r="AM40" s="126"/>
      <c r="AN40" s="126"/>
      <c r="AO40" s="126"/>
      <c r="AP40" s="53"/>
      <c r="AQ40" s="53"/>
      <c r="AR40" s="53"/>
      <c r="AS40" s="126"/>
      <c r="AT40" s="64"/>
      <c r="AU40" s="64"/>
      <c r="AV40" s="64"/>
      <c r="AW40" s="68"/>
      <c r="AY40" s="53"/>
      <c r="AZ40" s="53"/>
      <c r="BA40" s="53"/>
      <c r="BB40" s="53"/>
      <c r="BC40" s="53"/>
      <c r="BD40" s="53"/>
    </row>
    <row r="41" spans="2:62" ht="13.5">
      <c r="H41" s="267"/>
      <c r="J41" s="68"/>
      <c r="K41" s="68"/>
      <c r="R41" s="68"/>
      <c r="S41" s="68"/>
      <c r="T41" s="68"/>
      <c r="AF41" s="53"/>
      <c r="AG41" s="53"/>
      <c r="AH41" s="53"/>
      <c r="AI41" s="53"/>
      <c r="AJ41" s="53"/>
      <c r="AK41" s="53"/>
      <c r="AL41" s="53"/>
      <c r="AM41" s="53"/>
      <c r="AN41" s="53"/>
      <c r="AO41" s="53"/>
      <c r="AP41" s="53"/>
      <c r="AQ41" s="53"/>
      <c r="AR41" s="53"/>
      <c r="AS41" s="126"/>
      <c r="AT41" s="64"/>
      <c r="AU41" s="64"/>
      <c r="AV41" s="64"/>
      <c r="AW41" s="68"/>
      <c r="AY41" s="53"/>
      <c r="AZ41" s="53"/>
      <c r="BA41" s="53"/>
      <c r="BB41" s="53"/>
      <c r="BC41" s="53"/>
      <c r="BD41" s="53"/>
    </row>
    <row r="42" spans="2:62" ht="13.5">
      <c r="H42" s="267"/>
      <c r="I42" s="68"/>
      <c r="J42" s="68"/>
      <c r="K42" s="68"/>
      <c r="R42" s="68"/>
      <c r="S42" s="68"/>
      <c r="T42" s="68"/>
      <c r="AQ42" s="53"/>
      <c r="AR42" s="53"/>
      <c r="AS42" s="126"/>
      <c r="AT42" s="64"/>
      <c r="AY42" s="53"/>
      <c r="AZ42" s="53"/>
      <c r="BA42" s="53"/>
      <c r="BB42" s="53"/>
      <c r="BC42" s="53"/>
      <c r="BD42" s="53"/>
    </row>
    <row r="43" spans="2:62">
      <c r="H43" s="267"/>
      <c r="I43" s="68"/>
      <c r="J43" s="68"/>
      <c r="K43" s="68"/>
      <c r="R43" s="68"/>
      <c r="S43" s="68"/>
      <c r="T43" s="68"/>
      <c r="AW43" s="68"/>
      <c r="AY43" s="53"/>
      <c r="AZ43" s="53"/>
      <c r="BA43" s="53"/>
      <c r="BB43" s="53"/>
      <c r="BC43" s="53"/>
      <c r="BD43" s="53"/>
    </row>
    <row r="44" spans="2:62">
      <c r="H44" s="267"/>
      <c r="I44" s="68"/>
      <c r="J44" s="68"/>
      <c r="K44" s="68"/>
      <c r="R44" s="68"/>
      <c r="S44" s="68"/>
      <c r="T44" s="68"/>
      <c r="AW44" s="68"/>
    </row>
    <row r="45" spans="2:62">
      <c r="H45" s="267"/>
      <c r="I45" s="68"/>
      <c r="J45" s="68"/>
      <c r="K45" s="68"/>
      <c r="R45" s="68"/>
      <c r="S45" s="68"/>
      <c r="T45" s="68"/>
    </row>
    <row r="46" spans="2:62">
      <c r="H46" s="267"/>
      <c r="I46" s="68"/>
      <c r="J46" s="68"/>
      <c r="K46" s="68"/>
      <c r="R46" s="68"/>
      <c r="S46" s="68"/>
      <c r="T46" s="68"/>
    </row>
    <row r="47" spans="2:62" ht="13.5">
      <c r="H47" s="267"/>
      <c r="I47" s="68"/>
      <c r="J47" s="68"/>
      <c r="K47" s="68"/>
      <c r="R47" s="68"/>
      <c r="S47" s="68"/>
      <c r="T47" s="68"/>
      <c r="BH47" s="69"/>
      <c r="BI47" s="69"/>
      <c r="BJ47" s="67"/>
    </row>
    <row r="48" spans="2:62">
      <c r="I48" s="68"/>
      <c r="J48" s="68"/>
      <c r="K48" s="68"/>
      <c r="R48" s="68"/>
      <c r="S48" s="68"/>
      <c r="T48" s="68"/>
      <c r="BH48" s="67"/>
    </row>
    <row r="49" spans="7:62">
      <c r="G49" s="68"/>
      <c r="H49" s="68"/>
      <c r="I49" s="68"/>
      <c r="J49" s="68"/>
      <c r="K49" s="68"/>
      <c r="R49" s="68"/>
      <c r="S49" s="68"/>
      <c r="T49" s="68"/>
      <c r="BE49" s="67"/>
      <c r="BF49" s="67"/>
      <c r="BG49" s="67"/>
      <c r="BH49" s="67"/>
    </row>
    <row r="50" spans="7:62">
      <c r="G50" s="68"/>
      <c r="H50" s="68"/>
      <c r="I50" s="68"/>
      <c r="J50" s="68"/>
      <c r="K50" s="68"/>
      <c r="R50" s="68"/>
      <c r="S50" s="68"/>
      <c r="T50" s="68"/>
      <c r="BE50" s="67"/>
      <c r="BF50" s="67"/>
      <c r="BG50" s="67"/>
      <c r="BH50" s="67"/>
    </row>
    <row r="51" spans="7:62">
      <c r="G51" s="68"/>
      <c r="H51" s="68"/>
      <c r="I51" s="68"/>
      <c r="J51" s="68"/>
      <c r="K51" s="68"/>
      <c r="R51" s="68"/>
      <c r="S51" s="68"/>
      <c r="T51" s="68"/>
      <c r="BE51" s="67"/>
      <c r="BF51" s="67"/>
      <c r="BG51" s="67"/>
      <c r="BH51" s="67"/>
    </row>
    <row r="52" spans="7:62">
      <c r="G52" s="68"/>
      <c r="H52" s="68"/>
      <c r="I52" s="68"/>
      <c r="J52" s="68"/>
      <c r="K52" s="68"/>
      <c r="R52" s="68"/>
      <c r="S52" s="68"/>
      <c r="T52" s="68"/>
      <c r="BE52" s="67"/>
      <c r="BF52" s="67"/>
      <c r="BG52" s="67"/>
      <c r="BH52" s="67"/>
    </row>
    <row r="53" spans="7:62">
      <c r="G53" s="68"/>
      <c r="H53" s="68"/>
      <c r="I53" s="68"/>
      <c r="J53" s="68"/>
      <c r="K53" s="68"/>
      <c r="R53" s="68"/>
      <c r="S53" s="68"/>
      <c r="T53" s="68"/>
      <c r="BE53" s="67"/>
      <c r="BG53" s="67"/>
      <c r="BH53" s="67"/>
      <c r="BI53" s="67"/>
      <c r="BJ53" s="67"/>
    </row>
    <row r="54" spans="7:62">
      <c r="G54" s="68"/>
      <c r="H54" s="68"/>
      <c r="I54" s="68"/>
      <c r="J54" s="68"/>
      <c r="K54" s="68"/>
      <c r="R54" s="68"/>
      <c r="S54" s="68"/>
      <c r="T54" s="68"/>
      <c r="BD54" s="67"/>
      <c r="BE54" s="70"/>
      <c r="BG54" s="67"/>
      <c r="BH54" s="67"/>
      <c r="BI54" s="67"/>
      <c r="BJ54" s="67"/>
    </row>
    <row r="55" spans="7:62">
      <c r="G55" s="68"/>
      <c r="H55" s="68"/>
      <c r="I55" s="68"/>
      <c r="J55" s="68"/>
      <c r="K55" s="68"/>
      <c r="R55" s="68"/>
      <c r="S55" s="68"/>
      <c r="T55" s="68"/>
      <c r="BD55" s="67"/>
      <c r="BE55" s="70"/>
      <c r="BG55" s="67"/>
      <c r="BH55" s="67"/>
      <c r="BI55" s="67"/>
      <c r="BJ55" s="67"/>
    </row>
    <row r="56" spans="7:62">
      <c r="G56" s="68"/>
      <c r="H56" s="68"/>
      <c r="I56" s="68"/>
      <c r="J56" s="68"/>
      <c r="K56" s="68"/>
      <c r="R56" s="68"/>
      <c r="S56" s="68"/>
      <c r="T56" s="68"/>
      <c r="BD56" s="67"/>
      <c r="BE56" s="70"/>
      <c r="BG56" s="67"/>
      <c r="BH56" s="67"/>
      <c r="BI56" s="67"/>
      <c r="BJ56" s="67"/>
    </row>
    <row r="57" spans="7:62">
      <c r="G57" s="68"/>
      <c r="H57" s="68"/>
      <c r="I57" s="68"/>
      <c r="BD57" s="67"/>
      <c r="BE57" s="70"/>
      <c r="BG57" s="67"/>
      <c r="BH57" s="67"/>
      <c r="BI57" s="67"/>
      <c r="BJ57" s="67"/>
    </row>
    <row r="58" spans="7:62" ht="12.75">
      <c r="G58" s="68"/>
      <c r="H58" s="68"/>
      <c r="I58" s="68"/>
      <c r="L58" s="68"/>
      <c r="M58" s="71"/>
      <c r="N58" s="68"/>
      <c r="O58" s="68"/>
      <c r="BD58" s="67"/>
      <c r="BE58" s="70"/>
      <c r="BG58" s="67"/>
      <c r="BH58" s="67"/>
      <c r="BI58" s="67"/>
      <c r="BJ58" s="67"/>
    </row>
    <row r="59" spans="7:62">
      <c r="G59" s="68"/>
      <c r="H59" s="68"/>
      <c r="I59" s="68"/>
      <c r="BD59" s="67"/>
      <c r="BE59" s="70"/>
      <c r="BG59" s="67"/>
      <c r="BH59" s="67"/>
      <c r="BI59" s="67"/>
      <c r="BJ59" s="67"/>
    </row>
    <row r="60" spans="7:62">
      <c r="G60" s="68"/>
      <c r="H60" s="68"/>
      <c r="I60" s="68"/>
      <c r="BD60" s="67"/>
      <c r="BE60" s="70"/>
      <c r="BG60" s="67"/>
      <c r="BH60" s="67"/>
      <c r="BI60" s="67"/>
      <c r="BJ60" s="67"/>
    </row>
    <row r="61" spans="7:62">
      <c r="G61" s="68"/>
      <c r="H61" s="68"/>
      <c r="I61" s="68"/>
      <c r="BD61" s="67"/>
      <c r="BE61" s="70"/>
      <c r="BG61" s="67"/>
      <c r="BH61" s="67"/>
      <c r="BI61" s="67"/>
      <c r="BJ61" s="67"/>
    </row>
    <row r="62" spans="7:62">
      <c r="BD62" s="67"/>
      <c r="BE62" s="70"/>
      <c r="BG62" s="67"/>
      <c r="BH62" s="67"/>
      <c r="BI62" s="67"/>
      <c r="BJ62" s="67"/>
    </row>
    <row r="63" spans="7:62">
      <c r="BD63" s="67"/>
      <c r="BE63" s="70"/>
      <c r="BG63" s="67"/>
      <c r="BH63" s="67"/>
      <c r="BI63" s="67"/>
      <c r="BJ63" s="67"/>
    </row>
    <row r="64" spans="7:62">
      <c r="BD64" s="67"/>
      <c r="BE64" s="70"/>
      <c r="BG64" s="67"/>
      <c r="BH64" s="67"/>
      <c r="BI64" s="67"/>
      <c r="BJ64" s="67"/>
    </row>
    <row r="65" spans="12:62">
      <c r="BD65" s="67"/>
      <c r="BE65" s="70"/>
      <c r="BG65" s="67"/>
      <c r="BH65" s="67"/>
      <c r="BI65" s="67"/>
      <c r="BJ65" s="67"/>
    </row>
    <row r="66" spans="12:62">
      <c r="BD66" s="67"/>
      <c r="BE66" s="70"/>
      <c r="BG66" s="67"/>
      <c r="BH66" s="67"/>
      <c r="BI66" s="67"/>
      <c r="BJ66" s="67"/>
    </row>
    <row r="67" spans="12:62">
      <c r="BD67" s="67"/>
      <c r="BE67" s="70"/>
      <c r="BG67" s="67"/>
      <c r="BH67" s="67"/>
      <c r="BI67" s="67"/>
      <c r="BJ67" s="67"/>
    </row>
    <row r="69" spans="12:62" ht="12.75">
      <c r="L69" s="68"/>
      <c r="M69" s="71"/>
      <c r="N69" s="68"/>
      <c r="O69" s="68"/>
    </row>
    <row r="70" spans="12:62" ht="12.75">
      <c r="L70" s="68"/>
      <c r="M70" s="71"/>
      <c r="N70" s="68"/>
      <c r="O70" s="68"/>
    </row>
    <row r="71" spans="12:62" ht="12.75">
      <c r="L71" s="68"/>
      <c r="M71" s="71"/>
      <c r="N71" s="68"/>
      <c r="O71" s="68"/>
    </row>
    <row r="72" spans="12:62" ht="12.75">
      <c r="L72" s="68"/>
      <c r="M72" s="71"/>
      <c r="N72" s="68"/>
      <c r="O72" s="68"/>
    </row>
    <row r="73" spans="12:62" ht="12.75">
      <c r="L73" s="68"/>
      <c r="M73" s="71"/>
      <c r="N73" s="68"/>
      <c r="O73" s="68"/>
    </row>
    <row r="74" spans="12:62" ht="12.75">
      <c r="L74" s="68"/>
      <c r="M74" s="71"/>
      <c r="N74" s="68"/>
      <c r="O74" s="68"/>
    </row>
    <row r="75" spans="12:62" ht="12.75">
      <c r="L75" s="68"/>
      <c r="M75" s="71"/>
      <c r="N75" s="68"/>
      <c r="O75" s="68"/>
    </row>
    <row r="76" spans="12:62" ht="12.75">
      <c r="L76" s="68"/>
      <c r="M76" s="71"/>
      <c r="N76" s="68"/>
      <c r="O76" s="68"/>
    </row>
  </sheetData>
  <sheetProtection algorithmName="SHA-512" hashValue="KIVgEZlzOhTYmlfK34imbCvB4KaUNT9qV8KatKZ12tsYBvfNLWarN+AFQ0Mx1gpKenJoo4DIsxwq/+VglaOj1A==" saltValue="dqNw++KX+uBzAM5l3XvkcA==" spinCount="100000" sheet="1" objects="1" scenarios="1"/>
  <mergeCells count="113">
    <mergeCell ref="AW19:AW20"/>
    <mergeCell ref="D30:F30"/>
    <mergeCell ref="D31:F31"/>
    <mergeCell ref="H26:I26"/>
    <mergeCell ref="H27:I27"/>
    <mergeCell ref="H28:I28"/>
    <mergeCell ref="H30:I30"/>
    <mergeCell ref="H31:I31"/>
    <mergeCell ref="D25:F25"/>
    <mergeCell ref="D27:F27"/>
    <mergeCell ref="D28:F28"/>
    <mergeCell ref="AT29:AV30"/>
    <mergeCell ref="AA29:AE29"/>
    <mergeCell ref="AA30:AE30"/>
    <mergeCell ref="AS29:AS30"/>
    <mergeCell ref="AL31:AQ31"/>
    <mergeCell ref="AA28:AE28"/>
    <mergeCell ref="AS31:AU31"/>
    <mergeCell ref="AS27:AU27"/>
    <mergeCell ref="AT26:AV26"/>
    <mergeCell ref="D33:F33"/>
    <mergeCell ref="H33:I33"/>
    <mergeCell ref="B2:H3"/>
    <mergeCell ref="AF5:AU5"/>
    <mergeCell ref="B21:J22"/>
    <mergeCell ref="H23:J23"/>
    <mergeCell ref="F12:H12"/>
    <mergeCell ref="F15:H15"/>
    <mergeCell ref="B33:C33"/>
    <mergeCell ref="Y30:Z30"/>
    <mergeCell ref="B31:C31"/>
    <mergeCell ref="H29:I29"/>
    <mergeCell ref="B32:C32"/>
    <mergeCell ref="H32:I32"/>
    <mergeCell ref="D32:F32"/>
    <mergeCell ref="D29:F29"/>
    <mergeCell ref="B27:C27"/>
    <mergeCell ref="B29:C29"/>
    <mergeCell ref="B28:C28"/>
    <mergeCell ref="B30:C30"/>
    <mergeCell ref="P12:S12"/>
    <mergeCell ref="P24:S24"/>
    <mergeCell ref="P21:S21"/>
    <mergeCell ref="Q14:T14"/>
    <mergeCell ref="B7:C7"/>
    <mergeCell ref="C8:K8"/>
    <mergeCell ref="D7:I7"/>
    <mergeCell ref="AO20:AP20"/>
    <mergeCell ref="AH9:AM9"/>
    <mergeCell ref="B23:C23"/>
    <mergeCell ref="B24:C24"/>
    <mergeCell ref="B25:C25"/>
    <mergeCell ref="B26:C26"/>
    <mergeCell ref="D24:F24"/>
    <mergeCell ref="D26:F26"/>
    <mergeCell ref="Q26:T26"/>
    <mergeCell ref="AM26:AP26"/>
    <mergeCell ref="F9:I9"/>
    <mergeCell ref="D23:G23"/>
    <mergeCell ref="AI14:AN14"/>
    <mergeCell ref="G11:I11"/>
    <mergeCell ref="G14:I14"/>
    <mergeCell ref="Z20:AB20"/>
    <mergeCell ref="U23:X23"/>
    <mergeCell ref="R33:U33"/>
    <mergeCell ref="AA32:AE34"/>
    <mergeCell ref="S32:V32"/>
    <mergeCell ref="AL32:AO34"/>
    <mergeCell ref="AL30:AO30"/>
    <mergeCell ref="AM29:AP29"/>
    <mergeCell ref="H25:I25"/>
    <mergeCell ref="M26:M33"/>
    <mergeCell ref="R30:U30"/>
    <mergeCell ref="P27:S27"/>
    <mergeCell ref="AL27:AO27"/>
    <mergeCell ref="AF32:AK34"/>
    <mergeCell ref="S29:V29"/>
    <mergeCell ref="Y28:Z28"/>
    <mergeCell ref="Y29:Z29"/>
    <mergeCell ref="AS17:AT17"/>
    <mergeCell ref="P22:V22"/>
    <mergeCell ref="P18:S18"/>
    <mergeCell ref="AE17:AE21"/>
    <mergeCell ref="AI17:AL17"/>
    <mergeCell ref="P15:S15"/>
    <mergeCell ref="H24:I24"/>
    <mergeCell ref="M11:M24"/>
    <mergeCell ref="Q20:T20"/>
    <mergeCell ref="Q23:T23"/>
    <mergeCell ref="Q17:T17"/>
    <mergeCell ref="Y18:AA18"/>
    <mergeCell ref="Y21:AA21"/>
    <mergeCell ref="P16:AB16"/>
    <mergeCell ref="AS24:AU24"/>
    <mergeCell ref="AS16:AT16"/>
    <mergeCell ref="AH18:AK18"/>
    <mergeCell ref="Z17:AB17"/>
    <mergeCell ref="AO17:AP17"/>
    <mergeCell ref="AT23:AV23"/>
    <mergeCell ref="U17:X17"/>
    <mergeCell ref="AS18:AT18"/>
    <mergeCell ref="AB3:AD3"/>
    <mergeCell ref="AP3:AR4"/>
    <mergeCell ref="AS3:AT3"/>
    <mergeCell ref="AS4:AT4"/>
    <mergeCell ref="AH15:AM15"/>
    <mergeCell ref="S7:V7"/>
    <mergeCell ref="AI8:AN8"/>
    <mergeCell ref="AE9:AE14"/>
    <mergeCell ref="Q11:T11"/>
    <mergeCell ref="Z5:AD5"/>
    <mergeCell ref="AH12:AM12"/>
    <mergeCell ref="AI11:AN11"/>
  </mergeCells>
  <phoneticPr fontId="3"/>
  <dataValidations count="3">
    <dataValidation type="custom" allowBlank="1" showInputMessage="1" showErrorMessage="1" error="入力は少数第1位までにして下さい。" sqref="W7:X7 AU13:AU14" xr:uid="{00000000-0002-0000-1400-000000000000}">
      <formula1>W7=ROUND(W7,1)</formula1>
    </dataValidation>
    <dataValidation type="custom" allowBlank="1" showInputMessage="1" showErrorMessage="1" sqref="H24:I33" xr:uid="{00000000-0002-0000-1400-000001000000}">
      <formula1>H24=ROUND(H24,1)</formula1>
    </dataValidation>
    <dataValidation type="custom" allowBlank="1" showInputMessage="1" showErrorMessage="1" error="入力は少数第1位までにしてください。" sqref="D24:E33 F15 F24:F33 G15:H15 P12:Q12 P15:Q15 P18:Q18 P21:Q21 P24:Q24 R12:S12 R15:S15 R18:S18 R21:S21 R24:S24 R33:S33 T33:U33 AA28:AE30 AH9:AK9 AH12:AK12 AH15:AK15 AL9:AM9 AL12:AM12 AL15:AM15 AL30:AM30 AN30 AO21 AO30 AS27:AT27 AS31:AT31 AU16:AU18 AU27 AU31" xr:uid="{00000000-0002-0000-1400-000002000000}">
      <formula1>D9=ROUND(D9,1)</formula1>
    </dataValidation>
  </dataValidations>
  <pageMargins left="0.59055118110236227" right="0.59055118110236227" top="0.62992125984251968" bottom="0.39370078740157483" header="0.51181102362204722" footer="0"/>
  <pageSetup paperSize="9" scale="68" orientation="landscape" r:id="rId1"/>
  <headerFooter alignWithMargins="0"/>
  <drawing r:id="rId2"/>
  <legacyDrawing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67"/>
  <sheetViews>
    <sheetView showGridLines="0" view="pageBreakPreview" topLeftCell="B1" zoomScaleNormal="100" zoomScaleSheetLayoutView="100" workbookViewId="0">
      <selection activeCell="L52" sqref="L52"/>
    </sheetView>
  </sheetViews>
  <sheetFormatPr defaultColWidth="9" defaultRowHeight="11.25"/>
  <cols>
    <col min="1" max="1" width="2.5" style="9" customWidth="1"/>
    <col min="2" max="3" width="3.75" style="9" customWidth="1"/>
    <col min="4" max="4" width="4.5" style="9" customWidth="1"/>
    <col min="5" max="5" width="3.75" style="9" customWidth="1"/>
    <col min="6" max="6" width="40.75" style="9" customWidth="1"/>
    <col min="7" max="7" width="9.75" style="9" customWidth="1"/>
    <col min="8" max="8" width="10.25" style="9" customWidth="1"/>
    <col min="9" max="26" width="9.75" style="9" customWidth="1"/>
    <col min="27" max="27" width="11.75" style="9" customWidth="1"/>
    <col min="28" max="28" width="9" style="9" customWidth="1"/>
    <col min="29" max="16384" width="9" style="9"/>
  </cols>
  <sheetData>
    <row r="1" spans="2:27" ht="21">
      <c r="C1" s="19" t="s">
        <v>300</v>
      </c>
      <c r="D1" s="19"/>
      <c r="E1" s="19"/>
    </row>
    <row r="2" spans="2:27" ht="23.25" customHeight="1">
      <c r="E2" s="263" t="s">
        <v>301</v>
      </c>
    </row>
    <row r="3" spans="2:27" ht="14.1" customHeight="1" thickBot="1">
      <c r="B3" s="739" t="s">
        <v>177</v>
      </c>
      <c r="C3" s="739"/>
      <c r="D3" s="739"/>
      <c r="E3" s="739"/>
      <c r="F3" s="739"/>
      <c r="G3" s="110"/>
      <c r="H3" s="110"/>
      <c r="I3" s="110"/>
      <c r="J3" s="110"/>
      <c r="K3" s="110"/>
      <c r="Y3"/>
      <c r="Z3"/>
      <c r="AA3" s="111"/>
    </row>
    <row r="4" spans="2:27" ht="14.1" customHeight="1">
      <c r="B4" s="739"/>
      <c r="C4" s="739"/>
      <c r="D4" s="739"/>
      <c r="E4" s="739"/>
      <c r="F4" s="739"/>
      <c r="G4" s="110"/>
      <c r="H4" s="110"/>
      <c r="I4" s="110"/>
      <c r="J4" s="110"/>
      <c r="K4" s="110"/>
      <c r="Y4" s="743" t="s">
        <v>302</v>
      </c>
      <c r="Z4" s="112" t="s">
        <v>27</v>
      </c>
      <c r="AA4" s="113" t="s">
        <v>28</v>
      </c>
    </row>
    <row r="5" spans="2:27" ht="14.1" customHeight="1" thickBot="1">
      <c r="C5" s="110"/>
      <c r="D5" s="110"/>
      <c r="E5" s="110"/>
      <c r="F5" s="110"/>
      <c r="G5" s="110"/>
      <c r="H5" s="110"/>
      <c r="I5" s="110"/>
      <c r="J5" s="110"/>
      <c r="K5" s="110"/>
      <c r="Y5" s="744"/>
      <c r="Z5" s="114" t="str">
        <f>+表紙!N28</f>
        <v>○</v>
      </c>
      <c r="AA5" s="114" t="str">
        <f>+表紙!O28</f>
        <v/>
      </c>
    </row>
    <row r="6" spans="2:27" ht="15" customHeight="1" thickBot="1">
      <c r="B6" s="162" t="s">
        <v>303</v>
      </c>
      <c r="C6" s="162"/>
      <c r="D6" s="162"/>
      <c r="E6" s="162"/>
      <c r="F6" s="162"/>
      <c r="G6" s="162"/>
      <c r="H6" s="162"/>
      <c r="I6" s="162"/>
      <c r="J6" s="162"/>
      <c r="K6" s="162"/>
      <c r="L6" s="87"/>
      <c r="M6" s="740"/>
      <c r="N6" s="740"/>
      <c r="O6" s="87" t="s">
        <v>304</v>
      </c>
      <c r="P6" s="745" t="str">
        <f>+表紙!F47</f>
        <v>株式会社大本組　横浜支店　横浜市内　建設工事作業所</v>
      </c>
      <c r="Q6" s="745"/>
      <c r="R6" s="745"/>
      <c r="S6" s="745"/>
      <c r="T6" s="745"/>
      <c r="U6" s="745"/>
      <c r="V6" s="740"/>
      <c r="W6" s="740"/>
      <c r="X6" s="740"/>
      <c r="Y6" s="740"/>
      <c r="Z6" s="740"/>
      <c r="AA6" s="181" t="s">
        <v>305</v>
      </c>
    </row>
    <row r="7" spans="2:27" ht="14.25">
      <c r="B7" s="120"/>
      <c r="C7" s="451"/>
      <c r="D7" s="451"/>
      <c r="E7" s="451"/>
      <c r="F7" s="15"/>
      <c r="G7" s="17" t="s">
        <v>306</v>
      </c>
      <c r="H7" s="17" t="s">
        <v>307</v>
      </c>
      <c r="I7" s="17" t="s">
        <v>308</v>
      </c>
      <c r="J7" s="17" t="s">
        <v>309</v>
      </c>
      <c r="K7" s="17" t="s">
        <v>310</v>
      </c>
      <c r="L7" s="17" t="s">
        <v>311</v>
      </c>
      <c r="M7" s="17" t="s">
        <v>312</v>
      </c>
      <c r="N7" s="17" t="s">
        <v>313</v>
      </c>
      <c r="O7" s="17" t="s">
        <v>314</v>
      </c>
      <c r="P7" s="17" t="s">
        <v>315</v>
      </c>
      <c r="Q7" s="17" t="s">
        <v>316</v>
      </c>
      <c r="R7" s="17" t="s">
        <v>317</v>
      </c>
      <c r="S7" s="17" t="s">
        <v>318</v>
      </c>
      <c r="T7" s="17" t="s">
        <v>319</v>
      </c>
      <c r="U7" s="17" t="s">
        <v>320</v>
      </c>
      <c r="V7" s="17" t="s">
        <v>321</v>
      </c>
      <c r="W7" s="17" t="s">
        <v>322</v>
      </c>
      <c r="X7" s="17" t="s">
        <v>323</v>
      </c>
      <c r="Y7" s="17" t="s">
        <v>324</v>
      </c>
      <c r="Z7" s="18" t="s">
        <v>325</v>
      </c>
      <c r="AA7" s="16"/>
    </row>
    <row r="8" spans="2:27" s="10" customFormat="1" ht="28.9" customHeight="1" thickBot="1">
      <c r="B8" s="11"/>
      <c r="C8" s="119"/>
      <c r="D8" s="119"/>
      <c r="E8" s="119"/>
      <c r="F8" s="12"/>
      <c r="G8" s="13" t="s">
        <v>326</v>
      </c>
      <c r="H8" s="13" t="s">
        <v>327</v>
      </c>
      <c r="I8" s="13" t="s">
        <v>328</v>
      </c>
      <c r="J8" s="13" t="s">
        <v>329</v>
      </c>
      <c r="K8" s="13" t="s">
        <v>330</v>
      </c>
      <c r="L8" s="13" t="s">
        <v>331</v>
      </c>
      <c r="M8" s="13" t="s">
        <v>332</v>
      </c>
      <c r="N8" s="13" t="s">
        <v>333</v>
      </c>
      <c r="O8" s="13" t="s">
        <v>334</v>
      </c>
      <c r="P8" s="386" t="s">
        <v>335</v>
      </c>
      <c r="Q8" s="387" t="s">
        <v>336</v>
      </c>
      <c r="R8" s="13" t="s">
        <v>337</v>
      </c>
      <c r="S8" s="13" t="s">
        <v>338</v>
      </c>
      <c r="T8" s="205" t="s">
        <v>339</v>
      </c>
      <c r="U8" s="13" t="s">
        <v>340</v>
      </c>
      <c r="V8" s="13" t="s">
        <v>341</v>
      </c>
      <c r="W8" s="13" t="s">
        <v>342</v>
      </c>
      <c r="X8" s="13" t="s">
        <v>343</v>
      </c>
      <c r="Y8" s="13" t="s">
        <v>344</v>
      </c>
      <c r="Z8" s="388" t="s">
        <v>345</v>
      </c>
      <c r="AA8" s="14" t="s">
        <v>346</v>
      </c>
    </row>
    <row r="9" spans="2:27" ht="20.45" customHeight="1" thickTop="1">
      <c r="B9" s="163"/>
      <c r="C9" s="741" t="s">
        <v>347</v>
      </c>
      <c r="D9" s="741"/>
      <c r="E9" s="741"/>
      <c r="F9" s="742"/>
      <c r="G9" s="308">
        <f>IF(OR(ｱ.燃え殻!D24&gt;0,ｱ.燃え殻!D24&lt;0),ｱ.燃え殻!D24,IF(G$19&gt;0,"0",0))</f>
        <v>0</v>
      </c>
      <c r="H9" s="308">
        <f>IF(OR(ｲ.汚泥!D24&gt;0,ｲ.汚泥!D24&lt;0),ｲ.汚泥!D24,IF(H$19&gt;0,"0",0))</f>
        <v>755</v>
      </c>
      <c r="I9" s="308">
        <f>IF(OR(ｳ.廃油!D24&gt;0,ｳ.廃油!D24&lt;0),ｳ.廃油!D24,IF(I$19&gt;0,"0",0))</f>
        <v>0</v>
      </c>
      <c r="J9" s="308">
        <f>IF(OR(ｴ.廃酸!$D24&gt;0,ｴ.廃酸!$D24&lt;0),ｴ.廃酸!D24,IF(J$19&gt;0,"0",0))</f>
        <v>0</v>
      </c>
      <c r="K9" s="308">
        <f>IF(OR(ｵ.廃ｱﾙｶﾘ!$D24&gt;0,ｵ.廃ｱﾙｶﾘ!$D24&lt;0),ｵ.廃ｱﾙｶﾘ!D24,IF(K$19&gt;0,"0",0))</f>
        <v>0</v>
      </c>
      <c r="L9" s="308">
        <f>IF(OR(ｶ.廃ﾌﾟﾗ類!D24&gt;0,ｶ.廃ﾌﾟﾗ類!D24&lt;0),ｶ.廃ﾌﾟﾗ類!D24,IF(L$19&gt;0,"0",0))</f>
        <v>0.6</v>
      </c>
      <c r="M9" s="308">
        <f>IF(OR(ｷ.紙くず!D24&gt;0,ｷ.紙くず!D24&lt;0),ｷ.紙くず!D24,IF(M$19&gt;0,"0",0))</f>
        <v>0.5</v>
      </c>
      <c r="N9" s="308">
        <f>IF(OR(ｸ.木くず!D24&gt;0,ｸ.木くず!D24&lt;0),ｸ.木くず!D24,IF(N$19&gt;0,"0",0))</f>
        <v>7.8</v>
      </c>
      <c r="O9" s="308">
        <f>IF(OR(ｹ.繊維くず!D24&gt;0,ｹ.繊維くず!D24&lt;0),ｹ.繊維くず!D24,IF(O$19&gt;0,"0",0))</f>
        <v>0</v>
      </c>
      <c r="P9" s="308">
        <f>IF(OR(ｺ.動植物性残さ!D24&gt;0,ｺ.動植物性残さ!D24&lt;0),ｺ.動植物性残さ!D24,IF(P$19&gt;0,"0",0))</f>
        <v>0</v>
      </c>
      <c r="Q9" s="308">
        <f>IF(OR(ｻ.動物系固形不要物!D24&gt;0,ｻ.動物系固形不要物!D24&lt;0),ｻ.動物系固形不要物!D24,IF(Q$19&gt;0,"0",0))</f>
        <v>0</v>
      </c>
      <c r="R9" s="308">
        <f>IF(OR(ｼ.ｺﾞﾑくず!D24&gt;0,ｼ.ｺﾞﾑくず!D24&lt;0),ｼ.ｺﾞﾑくず!D24,IF(R$19&gt;0,"0",0))</f>
        <v>0</v>
      </c>
      <c r="S9" s="308">
        <f>IF(OR(ｽ.金属くず!D24&gt;0,ｽ.金属くず!D24&lt;0),ｽ.金属くず!D24,IF(S$19&gt;0,"0",0))</f>
        <v>6.5</v>
      </c>
      <c r="T9" s="308">
        <f>IF(OR(ｾ.ｶﾞﾗｽ･ｺﾝｸﾘ･陶磁器くず!D24&gt;0,ｾ.ｶﾞﾗｽ･ｺﾝｸﾘ･陶磁器くず!D24&lt;0),ｾ.ｶﾞﾗｽ･ｺﾝｸﾘ･陶磁器くず!D24,IF(T$19&gt;0,"0",0))</f>
        <v>2.2000000000000002</v>
      </c>
      <c r="U9" s="308">
        <f>IF(OR(ｿ.鉱さい!D24&gt;0,ｿ.鉱さい!D24&lt;0),ｿ.鉱さい!D24,IF(U$19&gt;0,"0",0))</f>
        <v>0</v>
      </c>
      <c r="V9" s="308">
        <f>IF(OR(ﾀ.がれき類!D24&gt;0,ﾀ.がれき類!D24&lt;0),ﾀ.がれき類!D24,IF(V$19&gt;0,"0",0))</f>
        <v>183</v>
      </c>
      <c r="W9" s="308">
        <f>IF(OR(ﾁ.動物のふん尿!D24&gt;0,ﾁ.動物のふん尿!D24&lt;0),ﾁ.動物のふん尿!D24,IF(W$19&gt;0,"0",0))</f>
        <v>0</v>
      </c>
      <c r="X9" s="308">
        <f>IF(OR(ﾂ.動物の死体!D24&gt;0,ﾂ.動物の死体!D24&lt;0),ﾂ.動物の死体!D24,IF(X$19&gt;0,"0",0))</f>
        <v>0</v>
      </c>
      <c r="Y9" s="308">
        <f>IF(OR(ﾃ.ばいじん!D24&gt;0,ﾃ.ばいじん!D24&lt;0),ﾃ.ばいじん!D24,IF(Y$19&gt;0,"0",0))</f>
        <v>0</v>
      </c>
      <c r="Z9" s="309">
        <f>IF(OR(ﾄ.混合廃棄物その他!D24&gt;0,ﾄ.混合廃棄物その他!D24&lt;0),ﾄ.混合廃棄物その他!D24,IF(Z$19&gt;0,"0",0))</f>
        <v>3.4</v>
      </c>
      <c r="AA9" s="310">
        <f t="shared" ref="AA9:AA18" si="0">IF(SUM(G9:Z9)&gt;0,SUM(G9:Z9),IF(AA$19&gt;0,"0",0))</f>
        <v>959</v>
      </c>
    </row>
    <row r="10" spans="2:27" ht="20.45" customHeight="1">
      <c r="B10" s="166" t="s">
        <v>348</v>
      </c>
      <c r="C10" s="733" t="s">
        <v>349</v>
      </c>
      <c r="D10" s="733"/>
      <c r="E10" s="733"/>
      <c r="F10" s="734"/>
      <c r="G10" s="311">
        <f>IF(OR(ｱ.燃え殻!D25&gt;0,ｱ.燃え殻!D25&lt;0),ｱ.燃え殻!D25,IF(G$19&gt;0,"0",0))</f>
        <v>0</v>
      </c>
      <c r="H10" s="311" t="str">
        <f>IF(OR(ｲ.汚泥!D25&gt;0,ｲ.汚泥!D25&lt;0),ｲ.汚泥!D25,IF(H$19&gt;0,"0",0))</f>
        <v>0</v>
      </c>
      <c r="I10" s="311">
        <f>IF(OR(ｳ.廃油!D25&gt;0,ｳ.廃油!D25&lt;0),ｳ.廃油!D25,IF(I$19&gt;0,"0",0))</f>
        <v>0</v>
      </c>
      <c r="J10" s="311">
        <f>IF(OR(ｴ.廃酸!$D25&gt;0,ｴ.廃酸!$D25&lt;0),ｴ.廃酸!D25,IF(J$19&gt;0,"0",0))</f>
        <v>0</v>
      </c>
      <c r="K10" s="311">
        <f>IF(OR(ｵ.廃ｱﾙｶﾘ!$D25&gt;0,ｵ.廃ｱﾙｶﾘ!$D25&lt;0),ｵ.廃ｱﾙｶﾘ!D25,IF(K$19&gt;0,"0",0))</f>
        <v>0</v>
      </c>
      <c r="L10" s="311" t="str">
        <f>IF(OR(ｶ.廃ﾌﾟﾗ類!D25&gt;0,ｶ.廃ﾌﾟﾗ類!D25&lt;0),ｶ.廃ﾌﾟﾗ類!D25,IF(L$19&gt;0,"0",0))</f>
        <v>0</v>
      </c>
      <c r="M10" s="311" t="str">
        <f>IF(OR(ｷ.紙くず!D25&gt;0,ｷ.紙くず!D25&lt;0),ｷ.紙くず!D25,IF(M$19&gt;0,"0",0))</f>
        <v>0</v>
      </c>
      <c r="N10" s="311" t="str">
        <f>IF(OR(ｸ.木くず!D25&gt;0,ｸ.木くず!D25&lt;0),ｸ.木くず!D25,IF(N$19&gt;0,"0",0))</f>
        <v>0</v>
      </c>
      <c r="O10" s="311">
        <f>IF(OR(ｹ.繊維くず!D25&gt;0,ｹ.繊維くず!D25&lt;0),ｹ.繊維くず!D25,IF(O$19&gt;0,"0",0))</f>
        <v>0</v>
      </c>
      <c r="P10" s="311">
        <f>IF(OR(ｺ.動植物性残さ!D25&gt;0,ｺ.動植物性残さ!D25&lt;0),ｺ.動植物性残さ!D25,IF(P$19&gt;0,"0",0))</f>
        <v>0</v>
      </c>
      <c r="Q10" s="311">
        <f>IF(OR(ｻ.動物系固形不要物!D25&gt;0,ｻ.動物系固形不要物!D25&lt;0),ｻ.動物系固形不要物!D25,IF(Q$19&gt;0,"0",0))</f>
        <v>0</v>
      </c>
      <c r="R10" s="311">
        <f>IF(OR(ｼ.ｺﾞﾑくず!D25&gt;0,ｼ.ｺﾞﾑくず!D25&lt;0),ｼ.ｺﾞﾑくず!D25,IF(R$19&gt;0,"0",0))</f>
        <v>0</v>
      </c>
      <c r="S10" s="311" t="str">
        <f>IF(OR(ｽ.金属くず!D25&gt;0,ｽ.金属くず!D25&lt;0),ｽ.金属くず!D25,IF(S$19&gt;0,"0",0))</f>
        <v>0</v>
      </c>
      <c r="T10" s="311" t="str">
        <f>IF(OR(ｾ.ｶﾞﾗｽ･ｺﾝｸﾘ･陶磁器くず!D25&gt;0,ｾ.ｶﾞﾗｽ･ｺﾝｸﾘ･陶磁器くず!D25&lt;0),ｾ.ｶﾞﾗｽ･ｺﾝｸﾘ･陶磁器くず!D25,IF(T$19&gt;0,"0",0))</f>
        <v>0</v>
      </c>
      <c r="U10" s="311">
        <f>IF(OR(ｿ.鉱さい!D25&gt;0,ｿ.鉱さい!D25&lt;0),ｿ.鉱さい!D25,IF(U$19&gt;0,"0",0))</f>
        <v>0</v>
      </c>
      <c r="V10" s="311" t="str">
        <f>IF(OR(ﾀ.がれき類!D25&gt;0,ﾀ.がれき類!D25&lt;0),ﾀ.がれき類!D25,IF(V$19&gt;0,"0",0))</f>
        <v>0</v>
      </c>
      <c r="W10" s="311">
        <f>IF(OR(ﾁ.動物のふん尿!D25&gt;0,ﾁ.動物のふん尿!D25&lt;0),ﾁ.動物のふん尿!D25,IF(W$19&gt;0,"0",0))</f>
        <v>0</v>
      </c>
      <c r="X10" s="311">
        <f>IF(OR(ﾂ.動物の死体!D25&gt;0,ﾂ.動物の死体!D25&lt;0),ﾂ.動物の死体!D25,IF(X$19&gt;0,"0",0))</f>
        <v>0</v>
      </c>
      <c r="Y10" s="311">
        <f>IF(OR(ﾃ.ばいじん!D25&gt;0,ﾃ.ばいじん!D25&lt;0),ﾃ.ばいじん!D25,IF(Y$19&gt;0,"0",0))</f>
        <v>0</v>
      </c>
      <c r="Z10" s="312" t="str">
        <f>IF(OR(ﾄ.混合廃棄物その他!D25&gt;0,ﾄ.混合廃棄物その他!D25&lt;0),ﾄ.混合廃棄物その他!D25,IF(Z$19&gt;0,"0",0))</f>
        <v>0</v>
      </c>
      <c r="AA10" s="313" t="str">
        <f t="shared" si="0"/>
        <v>0</v>
      </c>
    </row>
    <row r="11" spans="2:27" ht="20.45" customHeight="1">
      <c r="B11" s="166" t="s">
        <v>350</v>
      </c>
      <c r="C11" s="735" t="s">
        <v>351</v>
      </c>
      <c r="D11" s="735"/>
      <c r="E11" s="735"/>
      <c r="F11" s="716"/>
      <c r="G11" s="314">
        <f>IF(OR(ｱ.燃え殻!D26&gt;0,ｱ.燃え殻!D26&lt;0),ｱ.燃え殻!D26,IF(G$19&gt;0,"0",0))</f>
        <v>0</v>
      </c>
      <c r="H11" s="314" t="str">
        <f>IF(OR(ｲ.汚泥!D26&gt;0,ｲ.汚泥!D26&lt;0),ｲ.汚泥!D26,IF(H$19&gt;0,"0",0))</f>
        <v>0</v>
      </c>
      <c r="I11" s="314">
        <f>IF(OR(ｳ.廃油!D26&gt;0,ｳ.廃油!D26&lt;0),ｳ.廃油!D26,IF(I$19&gt;0,"0",0))</f>
        <v>0</v>
      </c>
      <c r="J11" s="314">
        <f>IF(OR(ｴ.廃酸!$D26&gt;0,ｴ.廃酸!$D26&lt;0),ｴ.廃酸!D26,IF(J$19&gt;0,"0",0))</f>
        <v>0</v>
      </c>
      <c r="K11" s="314">
        <f>IF(OR(ｵ.廃ｱﾙｶﾘ!$D26&gt;0,ｵ.廃ｱﾙｶﾘ!$D26&lt;0),ｵ.廃ｱﾙｶﾘ!D26,IF(K$19&gt;0,"0",0))</f>
        <v>0</v>
      </c>
      <c r="L11" s="314" t="str">
        <f>IF(OR(ｶ.廃ﾌﾟﾗ類!D26&gt;0,ｶ.廃ﾌﾟﾗ類!D26&lt;0),ｶ.廃ﾌﾟﾗ類!D26,IF(L$19&gt;0,"0",0))</f>
        <v>0</v>
      </c>
      <c r="M11" s="314" t="str">
        <f>IF(OR(ｷ.紙くず!D26&gt;0,ｷ.紙くず!D26&lt;0),ｷ.紙くず!D26,IF(M$19&gt;0,"0",0))</f>
        <v>0</v>
      </c>
      <c r="N11" s="314" t="str">
        <f>IF(OR(ｸ.木くず!D26&gt;0,ｸ.木くず!D26&lt;0),ｸ.木くず!D26,IF(N$19&gt;0,"0",0))</f>
        <v>0</v>
      </c>
      <c r="O11" s="314">
        <f>IF(OR(ｹ.繊維くず!D26&gt;0,ｹ.繊維くず!D26&lt;0),ｹ.繊維くず!D26,IF(O$19&gt;0,"0",0))</f>
        <v>0</v>
      </c>
      <c r="P11" s="314">
        <f>IF(OR(ｺ.動植物性残さ!D26&gt;0,ｺ.動植物性残さ!D26&lt;0),ｺ.動植物性残さ!D26,IF(P$19&gt;0,"0",0))</f>
        <v>0</v>
      </c>
      <c r="Q11" s="314">
        <f>IF(OR(ｻ.動物系固形不要物!D26&gt;0,ｻ.動物系固形不要物!D26&lt;0),ｻ.動物系固形不要物!D26,IF(Q$19&gt;0,"0",0))</f>
        <v>0</v>
      </c>
      <c r="R11" s="314">
        <f>IF(OR(ｼ.ｺﾞﾑくず!D26&gt;0,ｼ.ｺﾞﾑくず!D26&lt;0),ｼ.ｺﾞﾑくず!D26,IF(R$19&gt;0,"0",0))</f>
        <v>0</v>
      </c>
      <c r="S11" s="314" t="str">
        <f>IF(OR(ｽ.金属くず!D26&gt;0,ｽ.金属くず!D26&lt;0),ｽ.金属くず!D26,IF(S$19&gt;0,"0",0))</f>
        <v>0</v>
      </c>
      <c r="T11" s="314" t="str">
        <f>IF(OR(ｾ.ｶﾞﾗｽ･ｺﾝｸﾘ･陶磁器くず!D26&gt;0,ｾ.ｶﾞﾗｽ･ｺﾝｸﾘ･陶磁器くず!D26&lt;0),ｾ.ｶﾞﾗｽ･ｺﾝｸﾘ･陶磁器くず!D26,IF(T$19&gt;0,"0",0))</f>
        <v>0</v>
      </c>
      <c r="U11" s="314">
        <f>IF(OR(ｿ.鉱さい!D26&gt;0,ｿ.鉱さい!D26&lt;0),ｿ.鉱さい!D26,IF(U$19&gt;0,"0",0))</f>
        <v>0</v>
      </c>
      <c r="V11" s="314" t="str">
        <f>IF(OR(ﾀ.がれき類!D26&gt;0,ﾀ.がれき類!D26&lt;0),ﾀ.がれき類!D26,IF(V$19&gt;0,"0",0))</f>
        <v>0</v>
      </c>
      <c r="W11" s="314">
        <f>IF(OR(ﾁ.動物のふん尿!D26&gt;0,ﾁ.動物のふん尿!D26&lt;0),ﾁ.動物のふん尿!D26,IF(W$19&gt;0,"0",0))</f>
        <v>0</v>
      </c>
      <c r="X11" s="314">
        <f>IF(OR(ﾂ.動物の死体!D26&gt;0,ﾂ.動物の死体!D26&lt;0),ﾂ.動物の死体!D26,IF(X$19&gt;0,"0",0))</f>
        <v>0</v>
      </c>
      <c r="Y11" s="314">
        <f>IF(OR(ﾃ.ばいじん!D26&gt;0,ﾃ.ばいじん!D26&lt;0),ﾃ.ばいじん!D26,IF(Y$19&gt;0,"0",0))</f>
        <v>0</v>
      </c>
      <c r="Z11" s="315" t="str">
        <f>IF(OR(ﾄ.混合廃棄物その他!D26&gt;0,ﾄ.混合廃棄物その他!D26&lt;0),ﾄ.混合廃棄物その他!D26,IF(Z$19&gt;0,"0",0))</f>
        <v>0</v>
      </c>
      <c r="AA11" s="316" t="str">
        <f t="shared" si="0"/>
        <v>0</v>
      </c>
    </row>
    <row r="12" spans="2:27" ht="20.45" customHeight="1">
      <c r="B12" s="427">
        <v>7</v>
      </c>
      <c r="C12" s="735" t="s">
        <v>352</v>
      </c>
      <c r="D12" s="735"/>
      <c r="E12" s="735"/>
      <c r="F12" s="716"/>
      <c r="G12" s="314">
        <f>IF(OR(ｱ.燃え殻!D27&gt;0,ｱ.燃え殻!D27&lt;0),ｱ.燃え殻!D27,IF(G$19&gt;0,"0",0))</f>
        <v>0</v>
      </c>
      <c r="H12" s="314" t="str">
        <f>IF(OR(ｲ.汚泥!D27&gt;0,ｲ.汚泥!D27&lt;0),ｲ.汚泥!D27,IF(H$19&gt;0,"0",0))</f>
        <v>0</v>
      </c>
      <c r="I12" s="314">
        <f>IF(OR(ｳ.廃油!D27&gt;0,ｳ.廃油!D27&lt;0),ｳ.廃油!D27,IF(I$19&gt;0,"0",0))</f>
        <v>0</v>
      </c>
      <c r="J12" s="314">
        <f>IF(OR(ｴ.廃酸!$D27&gt;0,ｴ.廃酸!$D27&lt;0),ｴ.廃酸!D27,IF(J$19&gt;0,"0",0))</f>
        <v>0</v>
      </c>
      <c r="K12" s="314">
        <f>IF(OR(ｵ.廃ｱﾙｶﾘ!$D27&gt;0,ｵ.廃ｱﾙｶﾘ!$D27&lt;0),ｵ.廃ｱﾙｶﾘ!D27,IF(K$19&gt;0,"0",0))</f>
        <v>0</v>
      </c>
      <c r="L12" s="314" t="str">
        <f>IF(OR(ｶ.廃ﾌﾟﾗ類!D27&gt;0,ｶ.廃ﾌﾟﾗ類!D27&lt;0),ｶ.廃ﾌﾟﾗ類!D27,IF(L$19&gt;0,"0",0))</f>
        <v>0</v>
      </c>
      <c r="M12" s="314" t="str">
        <f>IF(OR(ｷ.紙くず!D27&gt;0,ｷ.紙くず!D27&lt;0),ｷ.紙くず!D27,IF(M$19&gt;0,"0",0))</f>
        <v>0</v>
      </c>
      <c r="N12" s="314" t="str">
        <f>IF(OR(ｸ.木くず!D27&gt;0,ｸ.木くず!D27&lt;0),ｸ.木くず!D27,IF(N$19&gt;0,"0",0))</f>
        <v>0</v>
      </c>
      <c r="O12" s="314">
        <f>IF(OR(ｹ.繊維くず!D27&gt;0,ｹ.繊維くず!D27&lt;0),ｹ.繊維くず!D27,IF(O$19&gt;0,"0",0))</f>
        <v>0</v>
      </c>
      <c r="P12" s="314">
        <f>IF(OR(ｺ.動植物性残さ!D27&gt;0,ｺ.動植物性残さ!D27&lt;0),ｺ.動植物性残さ!D27,IF(P$19&gt;0,"0",0))</f>
        <v>0</v>
      </c>
      <c r="Q12" s="314">
        <f>IF(OR(ｻ.動物系固形不要物!D27&gt;0,ｻ.動物系固形不要物!D27&lt;0),ｻ.動物系固形不要物!D27,IF(Q$19&gt;0,"0",0))</f>
        <v>0</v>
      </c>
      <c r="R12" s="314">
        <f>IF(OR(ｼ.ｺﾞﾑくず!D27&gt;0,ｼ.ｺﾞﾑくず!D27&lt;0),ｼ.ｺﾞﾑくず!D27,IF(R$19&gt;0,"0",0))</f>
        <v>0</v>
      </c>
      <c r="S12" s="314" t="str">
        <f>IF(OR(ｽ.金属くず!D27&gt;0,ｽ.金属くず!D27&lt;0),ｽ.金属くず!D27,IF(S$19&gt;0,"0",0))</f>
        <v>0</v>
      </c>
      <c r="T12" s="314" t="str">
        <f>IF(OR(ｾ.ｶﾞﾗｽ･ｺﾝｸﾘ･陶磁器くず!D27&gt;0,ｾ.ｶﾞﾗｽ･ｺﾝｸﾘ･陶磁器くず!D27&lt;0),ｾ.ｶﾞﾗｽ･ｺﾝｸﾘ･陶磁器くず!D27,IF(T$19&gt;0,"0",0))</f>
        <v>0</v>
      </c>
      <c r="U12" s="314">
        <f>IF(OR(ｿ.鉱さい!D27&gt;0,ｿ.鉱さい!D27&lt;0),ｿ.鉱さい!D27,IF(U$19&gt;0,"0",0))</f>
        <v>0</v>
      </c>
      <c r="V12" s="314" t="str">
        <f>IF(OR(ﾀ.がれき類!D27&gt;0,ﾀ.がれき類!D27&lt;0),ﾀ.がれき類!D27,IF(V$19&gt;0,"0",0))</f>
        <v>0</v>
      </c>
      <c r="W12" s="314">
        <f>IF(OR(ﾁ.動物のふん尿!D27&gt;0,ﾁ.動物のふん尿!D27&lt;0),ﾁ.動物のふん尿!D27,IF(W$19&gt;0,"0",0))</f>
        <v>0</v>
      </c>
      <c r="X12" s="314">
        <f>IF(OR(ﾂ.動物の死体!D27&gt;0,ﾂ.動物の死体!D27&lt;0),ﾂ.動物の死体!D27,IF(X$19&gt;0,"0",0))</f>
        <v>0</v>
      </c>
      <c r="Y12" s="314">
        <f>IF(OR(ﾃ.ばいじん!D27&gt;0,ﾃ.ばいじん!D27&lt;0),ﾃ.ばいじん!D27,IF(Y$19&gt;0,"0",0))</f>
        <v>0</v>
      </c>
      <c r="Z12" s="315" t="str">
        <f>IF(OR(ﾄ.混合廃棄物その他!D27&gt;0,ﾄ.混合廃棄物その他!D27&lt;0),ﾄ.混合廃棄物その他!D27,IF(Z$19&gt;0,"0",0))</f>
        <v>0</v>
      </c>
      <c r="AA12" s="316" t="str">
        <f t="shared" si="0"/>
        <v>0</v>
      </c>
    </row>
    <row r="13" spans="2:27" ht="20.45" customHeight="1">
      <c r="B13" s="166" t="s">
        <v>353</v>
      </c>
      <c r="C13" s="736" t="s">
        <v>354</v>
      </c>
      <c r="D13" s="737"/>
      <c r="E13" s="737"/>
      <c r="F13" s="738"/>
      <c r="G13" s="314">
        <f>IF(OR(ｱ.燃え殻!D28&gt;0,ｱ.燃え殻!D28&lt;0),ｱ.燃え殻!D28,IF(G$19&gt;0,"0",0))</f>
        <v>0</v>
      </c>
      <c r="H13" s="314" t="str">
        <f>IF(OR(ｲ.汚泥!D28&gt;0,ｲ.汚泥!D28&lt;0),ｲ.汚泥!D28,IF(H$19&gt;0,"0",0))</f>
        <v>0</v>
      </c>
      <c r="I13" s="314">
        <f>IF(OR(ｳ.廃油!D28&gt;0,ｳ.廃油!D28&lt;0),ｳ.廃油!D28,IF(I$19&gt;0,"0",0))</f>
        <v>0</v>
      </c>
      <c r="J13" s="314">
        <f>IF(OR(ｴ.廃酸!$D28&gt;0,ｴ.廃酸!$D28&lt;0),ｴ.廃酸!D28,IF(J$19&gt;0,"0",0))</f>
        <v>0</v>
      </c>
      <c r="K13" s="314">
        <f>IF(OR(ｵ.廃ｱﾙｶﾘ!$D28&gt;0,ｵ.廃ｱﾙｶﾘ!$D28&lt;0),ｵ.廃ｱﾙｶﾘ!D28,IF(K$19&gt;0,"0",0))</f>
        <v>0</v>
      </c>
      <c r="L13" s="314" t="str">
        <f>IF(OR(ｶ.廃ﾌﾟﾗ類!D28&gt;0,ｶ.廃ﾌﾟﾗ類!D28&lt;0),ｶ.廃ﾌﾟﾗ類!D28,IF(L$19&gt;0,"0",0))</f>
        <v>0</v>
      </c>
      <c r="M13" s="314" t="str">
        <f>IF(OR(ｷ.紙くず!D28&gt;0,ｷ.紙くず!D28&lt;0),ｷ.紙くず!D28,IF(M$19&gt;0,"0",0))</f>
        <v>0</v>
      </c>
      <c r="N13" s="314" t="str">
        <f>IF(OR(ｸ.木くず!D28&gt;0,ｸ.木くず!D28&lt;0),ｸ.木くず!D28,IF(N$19&gt;0,"0",0))</f>
        <v>0</v>
      </c>
      <c r="O13" s="314">
        <f>IF(OR(ｹ.繊維くず!D28&gt;0,ｹ.繊維くず!D28&lt;0),ｹ.繊維くず!D28,IF(O$19&gt;0,"0",0))</f>
        <v>0</v>
      </c>
      <c r="P13" s="314">
        <f>IF(OR(ｺ.動植物性残さ!D28&gt;0,ｺ.動植物性残さ!D28&lt;0),ｺ.動植物性残さ!D28,IF(P$19&gt;0,"0",0))</f>
        <v>0</v>
      </c>
      <c r="Q13" s="314">
        <f>IF(OR(ｻ.動物系固形不要物!D28&gt;0,ｻ.動物系固形不要物!D28&lt;0),ｻ.動物系固形不要物!D28,IF(Q$19&gt;0,"0",0))</f>
        <v>0</v>
      </c>
      <c r="R13" s="314">
        <f>IF(OR(ｼ.ｺﾞﾑくず!D28&gt;0,ｼ.ｺﾞﾑくず!D28&lt;0),ｼ.ｺﾞﾑくず!D28,IF(R$19&gt;0,"0",0))</f>
        <v>0</v>
      </c>
      <c r="S13" s="314" t="str">
        <f>IF(OR(ｽ.金属くず!D28&gt;0,ｽ.金属くず!D28&lt;0),ｽ.金属くず!D28,IF(S$19&gt;0,"0",0))</f>
        <v>0</v>
      </c>
      <c r="T13" s="314" t="str">
        <f>IF(OR(ｾ.ｶﾞﾗｽ･ｺﾝｸﾘ･陶磁器くず!D28&gt;0,ｾ.ｶﾞﾗｽ･ｺﾝｸﾘ･陶磁器くず!D28&lt;0),ｾ.ｶﾞﾗｽ･ｺﾝｸﾘ･陶磁器くず!D28,IF(T$19&gt;0,"0",0))</f>
        <v>0</v>
      </c>
      <c r="U13" s="314">
        <f>IF(OR(ｿ.鉱さい!D28&gt;0,ｿ.鉱さい!D28&lt;0),ｿ.鉱さい!D28,IF(U$19&gt;0,"0",0))</f>
        <v>0</v>
      </c>
      <c r="V13" s="314" t="str">
        <f>IF(OR(ﾀ.がれき類!D28&gt;0,ﾀ.がれき類!D28&lt;0),ﾀ.がれき類!D28,IF(V$19&gt;0,"0",0))</f>
        <v>0</v>
      </c>
      <c r="W13" s="314">
        <f>IF(OR(ﾁ.動物のふん尿!D28&gt;0,ﾁ.動物のふん尿!D28&lt;0),ﾁ.動物のふん尿!D28,IF(W$19&gt;0,"0",0))</f>
        <v>0</v>
      </c>
      <c r="X13" s="314">
        <f>IF(OR(ﾂ.動物の死体!D28&gt;0,ﾂ.動物の死体!D28&lt;0),ﾂ.動物の死体!D28,IF(X$19&gt;0,"0",0))</f>
        <v>0</v>
      </c>
      <c r="Y13" s="314">
        <f>IF(OR(ﾃ.ばいじん!D28&gt;0,ﾃ.ばいじん!D28&lt;0),ﾃ.ばいじん!D28,IF(Y$19&gt;0,"0",0))</f>
        <v>0</v>
      </c>
      <c r="Z13" s="315" t="str">
        <f>IF(OR(ﾄ.混合廃棄物その他!D28&gt;0,ﾄ.混合廃棄物その他!D28&lt;0),ﾄ.混合廃棄物その他!D28,IF(Z$19&gt;0,"0",0))</f>
        <v>0</v>
      </c>
      <c r="AA13" s="316" t="str">
        <f t="shared" si="0"/>
        <v>0</v>
      </c>
    </row>
    <row r="14" spans="2:27" ht="20.45" customHeight="1">
      <c r="B14" s="166" t="s">
        <v>355</v>
      </c>
      <c r="C14" s="735" t="s">
        <v>245</v>
      </c>
      <c r="D14" s="735"/>
      <c r="E14" s="735"/>
      <c r="F14" s="716"/>
      <c r="G14" s="314">
        <f>IF(OR(ｱ.燃え殻!D29&gt;0,ｱ.燃え殻!D29&lt;0),ｱ.燃え殻!D29,IF(G$19&gt;0,"0",0))</f>
        <v>0</v>
      </c>
      <c r="H14" s="314">
        <f>IF(OR(ｲ.汚泥!D29&gt;0,ｲ.汚泥!D29&lt;0),ｲ.汚泥!D29,IF(H$19&gt;0,"0",0))</f>
        <v>755</v>
      </c>
      <c r="I14" s="314">
        <f>IF(OR(ｳ.廃油!D29&gt;0,ｳ.廃油!D29&lt;0),ｳ.廃油!D29,IF(I$19&gt;0,"0",0))</f>
        <v>0</v>
      </c>
      <c r="J14" s="314">
        <f>IF(OR(ｴ.廃酸!$D29&gt;0,ｴ.廃酸!$D29&lt;0),ｴ.廃酸!D29,IF(J$19&gt;0,"0",0))</f>
        <v>0</v>
      </c>
      <c r="K14" s="314">
        <f>IF(OR(ｵ.廃ｱﾙｶﾘ!$D29&gt;0,ｵ.廃ｱﾙｶﾘ!$D29&lt;0),ｵ.廃ｱﾙｶﾘ!D29,IF(K$19&gt;0,"0",0))</f>
        <v>0</v>
      </c>
      <c r="L14" s="314">
        <f>IF(OR(ｶ.廃ﾌﾟﾗ類!D29&gt;0,ｶ.廃ﾌﾟﾗ類!D29&lt;0),ｶ.廃ﾌﾟﾗ類!D29,IF(L$19&gt;0,"0",0))</f>
        <v>0.6</v>
      </c>
      <c r="M14" s="314">
        <f>IF(OR(ｷ.紙くず!D29&gt;0,ｷ.紙くず!D29&lt;0),ｷ.紙くず!D29,IF(M$19&gt;0,"0",0))</f>
        <v>0.5</v>
      </c>
      <c r="N14" s="314">
        <f>IF(OR(ｸ.木くず!D29&gt;0,ｸ.木くず!D29&lt;0),ｸ.木くず!D29,IF(N$19&gt;0,"0",0))</f>
        <v>7.8</v>
      </c>
      <c r="O14" s="314">
        <f>IF(OR(ｹ.繊維くず!D29&gt;0,ｹ.繊維くず!D29&lt;0),ｹ.繊維くず!D29,IF(O$19&gt;0,"0",0))</f>
        <v>0</v>
      </c>
      <c r="P14" s="314">
        <f>IF(OR(ｺ.動植物性残さ!D29&gt;0,ｺ.動植物性残さ!D29&lt;0),ｺ.動植物性残さ!D29,IF(P$19&gt;0,"0",0))</f>
        <v>0</v>
      </c>
      <c r="Q14" s="314">
        <f>IF(OR(ｻ.動物系固形不要物!D29&gt;0,ｻ.動物系固形不要物!D29&lt;0),ｻ.動物系固形不要物!D29,IF(Q$19&gt;0,"0",0))</f>
        <v>0</v>
      </c>
      <c r="R14" s="314">
        <f>IF(OR(ｼ.ｺﾞﾑくず!D29&gt;0,ｼ.ｺﾞﾑくず!D29&lt;0),ｼ.ｺﾞﾑくず!D29,IF(R$19&gt;0,"0",0))</f>
        <v>0</v>
      </c>
      <c r="S14" s="314">
        <f>IF(OR(ｽ.金属くず!D29&gt;0,ｽ.金属くず!D29&lt;0),ｽ.金属くず!D29,IF(S$19&gt;0,"0",0))</f>
        <v>6.5</v>
      </c>
      <c r="T14" s="314">
        <f>IF(OR(ｾ.ｶﾞﾗｽ･ｺﾝｸﾘ･陶磁器くず!D29&gt;0,ｾ.ｶﾞﾗｽ･ｺﾝｸﾘ･陶磁器くず!D29&lt;0),ｾ.ｶﾞﾗｽ･ｺﾝｸﾘ･陶磁器くず!D29,IF(T$19&gt;0,"0",0))</f>
        <v>2.2000000000000002</v>
      </c>
      <c r="U14" s="314">
        <f>IF(OR(ｿ.鉱さい!D29&gt;0,ｿ.鉱さい!D29&lt;0),ｿ.鉱さい!D29,IF(U$19&gt;0,"0",0))</f>
        <v>0</v>
      </c>
      <c r="V14" s="314">
        <f>IF(OR(ﾀ.がれき類!D29&gt;0,ﾀ.がれき類!D29&lt;0),ﾀ.がれき類!D29,IF(V$19&gt;0,"0",0))</f>
        <v>183</v>
      </c>
      <c r="W14" s="314">
        <f>IF(OR(ﾁ.動物のふん尿!D29&gt;0,ﾁ.動物のふん尿!D29&lt;0),ﾁ.動物のふん尿!D29,IF(W$19&gt;0,"0",0))</f>
        <v>0</v>
      </c>
      <c r="X14" s="314">
        <f>IF(OR(ﾂ.動物の死体!D29&gt;0,ﾂ.動物の死体!D29&lt;0),ﾂ.動物の死体!D29,IF(X$19&gt;0,"0",0))</f>
        <v>0</v>
      </c>
      <c r="Y14" s="314">
        <f>IF(OR(ﾃ.ばいじん!D29&gt;0,ﾃ.ばいじん!D29&lt;0),ﾃ.ばいじん!D29,IF(Y$19&gt;0,"0",0))</f>
        <v>0</v>
      </c>
      <c r="Z14" s="315">
        <f>IF(OR(ﾄ.混合廃棄物その他!D29&gt;0,ﾄ.混合廃棄物その他!D29&lt;0),ﾄ.混合廃棄物その他!D29,IF(Z$19&gt;0,"0",0))</f>
        <v>3.4</v>
      </c>
      <c r="AA14" s="316">
        <f t="shared" si="0"/>
        <v>959</v>
      </c>
    </row>
    <row r="15" spans="2:27" ht="20.45" customHeight="1">
      <c r="B15" s="166" t="s">
        <v>356</v>
      </c>
      <c r="C15" s="735" t="s">
        <v>253</v>
      </c>
      <c r="D15" s="735"/>
      <c r="E15" s="735"/>
      <c r="F15" s="716"/>
      <c r="G15" s="314">
        <f>IF(OR(ｱ.燃え殻!D30&gt;0,ｱ.燃え殻!D30&lt;0),ｱ.燃え殻!D30,IF(G$19&gt;0,"0",0))</f>
        <v>0</v>
      </c>
      <c r="H15" s="314" t="str">
        <f>IF(OR(ｲ.汚泥!D30&gt;0,ｲ.汚泥!D30&lt;0),ｲ.汚泥!D30,IF(H$19&gt;0,"0",0))</f>
        <v>0</v>
      </c>
      <c r="I15" s="314">
        <f>IF(OR(ｳ.廃油!D30&gt;0,ｳ.廃油!D30&lt;0),ｳ.廃油!D30,IF(I$19&gt;0,"0",0))</f>
        <v>0</v>
      </c>
      <c r="J15" s="314">
        <f>IF(OR(ｴ.廃酸!$D30&gt;0,ｴ.廃酸!$D30&lt;0),ｴ.廃酸!D30,IF(J$19&gt;0,"0",0))</f>
        <v>0</v>
      </c>
      <c r="K15" s="314">
        <f>IF(OR(ｵ.廃ｱﾙｶﾘ!$D30&gt;0,ｵ.廃ｱﾙｶﾘ!$D30&lt;0),ｵ.廃ｱﾙｶﾘ!D30,IF(K$19&gt;0,"0",0))</f>
        <v>0</v>
      </c>
      <c r="L15" s="314">
        <f>IF(OR(ｶ.廃ﾌﾟﾗ類!D30&gt;0,ｶ.廃ﾌﾟﾗ類!D30&lt;0),ｶ.廃ﾌﾟﾗ類!D30,IF(L$19&gt;0,"0",0))</f>
        <v>0.3</v>
      </c>
      <c r="M15" s="314">
        <f>IF(OR(ｷ.紙くず!D30&gt;0,ｷ.紙くず!D30&lt;0),ｷ.紙くず!D30,IF(M$19&gt;0,"0",0))</f>
        <v>0.5</v>
      </c>
      <c r="N15" s="314">
        <f>IF(OR(ｸ.木くず!D30&gt;0,ｸ.木くず!D30&lt;0),ｸ.木くず!D30,IF(N$19&gt;0,"0",0))</f>
        <v>7.8</v>
      </c>
      <c r="O15" s="314">
        <f>IF(OR(ｹ.繊維くず!D30&gt;0,ｹ.繊維くず!D30&lt;0),ｹ.繊維くず!D30,IF(O$19&gt;0,"0",0))</f>
        <v>0</v>
      </c>
      <c r="P15" s="314">
        <f>IF(OR(ｺ.動植物性残さ!D30&gt;0,ｺ.動植物性残さ!D30&lt;0),ｺ.動植物性残さ!D30,IF(P$19&gt;0,"0",0))</f>
        <v>0</v>
      </c>
      <c r="Q15" s="314">
        <f>IF(OR(ｻ.動物系固形不要物!D30&gt;0,ｻ.動物系固形不要物!D30&lt;0),ｻ.動物系固形不要物!D30,IF(Q$19&gt;0,"0",0))</f>
        <v>0</v>
      </c>
      <c r="R15" s="314">
        <f>IF(OR(ｼ.ｺﾞﾑくず!D30&gt;0,ｼ.ｺﾞﾑくず!D30&lt;0),ｼ.ｺﾞﾑくず!D30,IF(R$19&gt;0,"0",0))</f>
        <v>0</v>
      </c>
      <c r="S15" s="314">
        <f>IF(OR(ｽ.金属くず!D30&gt;0,ｽ.金属くず!D30&lt;0),ｽ.金属くず!D30,IF(S$19&gt;0,"0",0))</f>
        <v>6.5</v>
      </c>
      <c r="T15" s="314">
        <f>IF(OR(ｾ.ｶﾞﾗｽ･ｺﾝｸﾘ･陶磁器くず!D30&gt;0,ｾ.ｶﾞﾗｽ･ｺﾝｸﾘ･陶磁器くず!D30&lt;0),ｾ.ｶﾞﾗｽ･ｺﾝｸﾘ･陶磁器くず!D30,IF(T$19&gt;0,"0",0))</f>
        <v>2.2000000000000002</v>
      </c>
      <c r="U15" s="314">
        <f>IF(OR(ｿ.鉱さい!D30&gt;0,ｿ.鉱さい!D30&lt;0),ｿ.鉱さい!D30,IF(U$19&gt;0,"0",0))</f>
        <v>0</v>
      </c>
      <c r="V15" s="314">
        <f>IF(OR(ﾀ.がれき類!D30&gt;0,ﾀ.がれき類!D30&lt;0),ﾀ.がれき類!D30,IF(V$19&gt;0,"0",0))</f>
        <v>37</v>
      </c>
      <c r="W15" s="314">
        <f>IF(OR(ﾁ.動物のふん尿!D30&gt;0,ﾁ.動物のふん尿!D30&lt;0),ﾁ.動物のふん尿!D30,IF(W$19&gt;0,"0",0))</f>
        <v>0</v>
      </c>
      <c r="X15" s="314">
        <f>IF(OR(ﾂ.動物の死体!D30&gt;0,ﾂ.動物の死体!D30&lt;0),ﾂ.動物の死体!D30,IF(X$19&gt;0,"0",0))</f>
        <v>0</v>
      </c>
      <c r="Y15" s="314">
        <f>IF(OR(ﾃ.ばいじん!D30&gt;0,ﾃ.ばいじん!D30&lt;0),ﾃ.ばいじん!D30,IF(Y$19&gt;0,"0",0))</f>
        <v>0</v>
      </c>
      <c r="Z15" s="315">
        <f>IF(OR(ﾄ.混合廃棄物その他!D30&gt;0,ﾄ.混合廃棄物その他!D30&lt;0),ﾄ.混合廃棄物その他!D30,IF(Z$19&gt;0,"0",0))</f>
        <v>3.4</v>
      </c>
      <c r="AA15" s="316">
        <f t="shared" si="0"/>
        <v>57.699999999999996</v>
      </c>
    </row>
    <row r="16" spans="2:27" ht="20.45" customHeight="1">
      <c r="B16" s="166" t="s">
        <v>357</v>
      </c>
      <c r="C16" s="735" t="s">
        <v>255</v>
      </c>
      <c r="D16" s="735"/>
      <c r="E16" s="735"/>
      <c r="F16" s="716"/>
      <c r="G16" s="314">
        <f>IF(OR(ｱ.燃え殻!D31&gt;0,ｱ.燃え殻!D31&lt;0),ｱ.燃え殻!D31,IF(G$19&gt;0,"0",0))</f>
        <v>0</v>
      </c>
      <c r="H16" s="314">
        <f>IF(OR(ｲ.汚泥!D31&gt;0,ｲ.汚泥!D31&lt;0),ｲ.汚泥!D31,IF(H$19&gt;0,"0",0))</f>
        <v>755</v>
      </c>
      <c r="I16" s="314">
        <f>IF(OR(ｳ.廃油!D31&gt;0,ｳ.廃油!D31&lt;0),ｳ.廃油!D31,IF(I$19&gt;0,"0",0))</f>
        <v>0</v>
      </c>
      <c r="J16" s="314">
        <f>IF(OR(ｴ.廃酸!$D31&gt;0,ｴ.廃酸!$D31&lt;0),ｴ.廃酸!D31,IF(J$19&gt;0,"0",0))</f>
        <v>0</v>
      </c>
      <c r="K16" s="314">
        <f>IF(OR(ｵ.廃ｱﾙｶﾘ!$D31&gt;0,ｵ.廃ｱﾙｶﾘ!$D31&lt;0),ｵ.廃ｱﾙｶﾘ!D31,IF(K$19&gt;0,"0",0))</f>
        <v>0</v>
      </c>
      <c r="L16" s="314">
        <f>IF(OR(ｶ.廃ﾌﾟﾗ類!D31&gt;0,ｶ.廃ﾌﾟﾗ類!D31&lt;0),ｶ.廃ﾌﾟﾗ類!D31,IF(L$19&gt;0,"0",0))</f>
        <v>0.2</v>
      </c>
      <c r="M16" s="314">
        <f>IF(OR(ｷ.紙くず!D31&gt;0,ｷ.紙くず!D31&lt;0),ｷ.紙くず!D31,IF(M$19&gt;0,"0",0))</f>
        <v>0.5</v>
      </c>
      <c r="N16" s="314">
        <f>IF(OR(ｸ.木くず!D31&gt;0,ｸ.木くず!D31&lt;0),ｸ.木くず!D31,IF(N$19&gt;0,"0",0))</f>
        <v>7.1</v>
      </c>
      <c r="O16" s="314">
        <f>IF(OR(ｹ.繊維くず!D31&gt;0,ｹ.繊維くず!D31&lt;0),ｹ.繊維くず!D31,IF(O$19&gt;0,"0",0))</f>
        <v>0</v>
      </c>
      <c r="P16" s="314">
        <f>IF(OR(ｺ.動植物性残さ!D31&gt;0,ｺ.動植物性残さ!D31&lt;0),ｺ.動植物性残さ!D31,IF(P$19&gt;0,"0",0))</f>
        <v>0</v>
      </c>
      <c r="Q16" s="314">
        <f>IF(OR(ｻ.動物系固形不要物!D31&gt;0,ｻ.動物系固形不要物!D31&lt;0),ｻ.動物系固形不要物!D31,IF(Q$19&gt;0,"0",0))</f>
        <v>0</v>
      </c>
      <c r="R16" s="314">
        <f>IF(OR(ｼ.ｺﾞﾑくず!D31&gt;0,ｼ.ｺﾞﾑくず!D31&lt;0),ｼ.ｺﾞﾑくず!D31,IF(R$19&gt;0,"0",0))</f>
        <v>0</v>
      </c>
      <c r="S16" s="314">
        <f>IF(OR(ｽ.金属くず!D31&gt;0,ｽ.金属くず!D31&lt;0),ｽ.金属くず!D31,IF(S$19&gt;0,"0",0))</f>
        <v>6</v>
      </c>
      <c r="T16" s="314">
        <f>IF(OR(ｾ.ｶﾞﾗｽ･ｺﾝｸﾘ･陶磁器くず!D31&gt;0,ｾ.ｶﾞﾗｽ･ｺﾝｸﾘ･陶磁器くず!D31&lt;0),ｾ.ｶﾞﾗｽ･ｺﾝｸﾘ･陶磁器くず!D31,IF(T$19&gt;0,"0",0))</f>
        <v>2</v>
      </c>
      <c r="U16" s="314">
        <f>IF(OR(ｿ.鉱さい!D31&gt;0,ｿ.鉱さい!D31&lt;0),ｿ.鉱さい!D31,IF(U$19&gt;0,"0",0))</f>
        <v>0</v>
      </c>
      <c r="V16" s="314">
        <f>IF(OR(ﾀ.がれき類!D31&gt;0,ﾀ.がれき類!D31&lt;0),ﾀ.がれき類!D31,IF(V$19&gt;0,"0",0))</f>
        <v>183</v>
      </c>
      <c r="W16" s="314">
        <f>IF(OR(ﾁ.動物のふん尿!D31&gt;0,ﾁ.動物のふん尿!D31&lt;0),ﾁ.動物のふん尿!D31,IF(W$19&gt;0,"0",0))</f>
        <v>0</v>
      </c>
      <c r="X16" s="314">
        <f>IF(OR(ﾂ.動物の死体!D31&gt;0,ﾂ.動物の死体!D31&lt;0),ﾂ.動物の死体!D31,IF(X$19&gt;0,"0",0))</f>
        <v>0</v>
      </c>
      <c r="Y16" s="314">
        <f>IF(OR(ﾃ.ばいじん!D31&gt;0,ﾃ.ばいじん!D31&lt;0),ﾃ.ばいじん!D31,IF(Y$19&gt;0,"0",0))</f>
        <v>0</v>
      </c>
      <c r="Z16" s="315">
        <f>IF(OR(ﾄ.混合廃棄物その他!D31&gt;0,ﾄ.混合廃棄物その他!D31&lt;0),ﾄ.混合廃棄物その他!D31,IF(Z$19&gt;0,"0",0))</f>
        <v>1.1000000000000001</v>
      </c>
      <c r="AA16" s="316">
        <f t="shared" si="0"/>
        <v>954.90000000000009</v>
      </c>
    </row>
    <row r="17" spans="2:27" ht="20.45" customHeight="1">
      <c r="B17" s="166"/>
      <c r="C17" s="735" t="s">
        <v>257</v>
      </c>
      <c r="D17" s="735"/>
      <c r="E17" s="735"/>
      <c r="F17" s="716"/>
      <c r="G17" s="314">
        <f>IF(OR(ｱ.燃え殻!D32&gt;0,ｱ.燃え殻!D32&lt;0),ｱ.燃え殻!D32,IF(G$19&gt;0,"0",0))</f>
        <v>0</v>
      </c>
      <c r="H17" s="314" t="str">
        <f>IF(OR(ｲ.汚泥!D32&gt;0,ｲ.汚泥!D32&lt;0),ｲ.汚泥!D32,IF(H$19&gt;0,"0",0))</f>
        <v>0</v>
      </c>
      <c r="I17" s="314">
        <f>IF(OR(ｳ.廃油!D32&gt;0,ｳ.廃油!D32&lt;0),ｳ.廃油!D32,IF(I$19&gt;0,"0",0))</f>
        <v>0</v>
      </c>
      <c r="J17" s="314">
        <f>IF(OR(ｴ.廃酸!$D32&gt;0,ｴ.廃酸!$D32&lt;0),ｴ.廃酸!D32,IF(J$19&gt;0,"0",0))</f>
        <v>0</v>
      </c>
      <c r="K17" s="314">
        <f>IF(OR(ｵ.廃ｱﾙｶﾘ!$D32&gt;0,ｵ.廃ｱﾙｶﾘ!$D32&lt;0),ｵ.廃ｱﾙｶﾘ!D32,IF(K$19&gt;0,"0",0))</f>
        <v>0</v>
      </c>
      <c r="L17" s="314" t="str">
        <f>IF(OR(ｶ.廃ﾌﾟﾗ類!D32&gt;0,ｶ.廃ﾌﾟﾗ類!D32&lt;0),ｶ.廃ﾌﾟﾗ類!D32,IF(L$19&gt;0,"0",0))</f>
        <v>0</v>
      </c>
      <c r="M17" s="314" t="str">
        <f>IF(OR(ｷ.紙くず!D32&gt;0,ｷ.紙くず!D32&lt;0),ｷ.紙くず!D32,IF(M$19&gt;0,"0",0))</f>
        <v>0</v>
      </c>
      <c r="N17" s="314" t="str">
        <f>IF(OR(ｸ.木くず!D32&gt;0,ｸ.木くず!D32&lt;0),ｸ.木くず!D32,IF(N$19&gt;0,"0",0))</f>
        <v>0</v>
      </c>
      <c r="O17" s="314">
        <f>IF(OR(ｹ.繊維くず!D32&gt;0,ｹ.繊維くず!D32&lt;0),ｹ.繊維くず!D32,IF(O$19&gt;0,"0",0))</f>
        <v>0</v>
      </c>
      <c r="P17" s="314">
        <f>IF(OR(ｺ.動植物性残さ!D32&gt;0,ｺ.動植物性残さ!D32&lt;0),ｺ.動植物性残さ!D32,IF(P$19&gt;0,"0",0))</f>
        <v>0</v>
      </c>
      <c r="Q17" s="314">
        <f>IF(OR(ｻ.動物系固形不要物!D32&gt;0,ｻ.動物系固形不要物!D32&lt;0),ｻ.動物系固形不要物!D32,IF(Q$19&gt;0,"0",0))</f>
        <v>0</v>
      </c>
      <c r="R17" s="314">
        <f>IF(OR(ｼ.ｺﾞﾑくず!D32&gt;0,ｼ.ｺﾞﾑくず!D32&lt;0),ｼ.ｺﾞﾑくず!D32,IF(R$19&gt;0,"0",0))</f>
        <v>0</v>
      </c>
      <c r="S17" s="314" t="str">
        <f>IF(OR(ｽ.金属くず!D32&gt;0,ｽ.金属くず!D32&lt;0),ｽ.金属くず!D32,IF(S$19&gt;0,"0",0))</f>
        <v>0</v>
      </c>
      <c r="T17" s="314" t="str">
        <f>IF(OR(ｾ.ｶﾞﾗｽ･ｺﾝｸﾘ･陶磁器くず!D32&gt;0,ｾ.ｶﾞﾗｽ･ｺﾝｸﾘ･陶磁器くず!D32&lt;0),ｾ.ｶﾞﾗｽ･ｺﾝｸﾘ･陶磁器くず!D32,IF(T$19&gt;0,"0",0))</f>
        <v>0</v>
      </c>
      <c r="U17" s="314">
        <f>IF(OR(ｿ.鉱さい!D32&gt;0,ｿ.鉱さい!D32&lt;0),ｿ.鉱さい!D32,IF(U$19&gt;0,"0",0))</f>
        <v>0</v>
      </c>
      <c r="V17" s="314" t="str">
        <f>IF(OR(ﾀ.がれき類!D32&gt;0,ﾀ.がれき類!D32&lt;0),ﾀ.がれき類!D32,IF(V$19&gt;0,"0",0))</f>
        <v>0</v>
      </c>
      <c r="W17" s="314">
        <f>IF(OR(ﾁ.動物のふん尿!D32&gt;0,ﾁ.動物のふん尿!D32&lt;0),ﾁ.動物のふん尿!D32,IF(W$19&gt;0,"0",0))</f>
        <v>0</v>
      </c>
      <c r="X17" s="314">
        <f>IF(OR(ﾂ.動物の死体!D32&gt;0,ﾂ.動物の死体!D32&lt;0),ﾂ.動物の死体!D32,IF(X$19&gt;0,"0",0))</f>
        <v>0</v>
      </c>
      <c r="Y17" s="314">
        <f>IF(OR(ﾃ.ばいじん!D32&gt;0,ﾃ.ばいじん!D32&lt;0),ﾃ.ばいじん!D32,IF(Y$19&gt;0,"0",0))</f>
        <v>0</v>
      </c>
      <c r="Z17" s="315" t="str">
        <f>IF(OR(ﾄ.混合廃棄物その他!D32&gt;0,ﾄ.混合廃棄物その他!D32&lt;0),ﾄ.混合廃棄物その他!D32,IF(Z$19&gt;0,"0",0))</f>
        <v>0</v>
      </c>
      <c r="AA17" s="316" t="str">
        <f t="shared" si="0"/>
        <v>0</v>
      </c>
    </row>
    <row r="18" spans="2:27" ht="20.45" customHeight="1" thickBot="1">
      <c r="B18" s="167"/>
      <c r="C18" s="191" t="s">
        <v>251</v>
      </c>
      <c r="D18" s="731" t="s">
        <v>80</v>
      </c>
      <c r="E18" s="731"/>
      <c r="F18" s="732"/>
      <c r="G18" s="317">
        <f>IF(OR(ｱ.燃え殻!D33&gt;0,ｱ.燃え殻!D33&lt;0),ｱ.燃え殻!D33,IF(G$19&gt;0,"0",0))</f>
        <v>0</v>
      </c>
      <c r="H18" s="317" t="str">
        <f>IF(OR(ｲ.汚泥!D33&gt;0,ｲ.汚泥!D33&lt;0),ｲ.汚泥!D33,IF(H$19&gt;0,"0",0))</f>
        <v>0</v>
      </c>
      <c r="I18" s="317">
        <f>IF(OR(ｳ.廃油!D33&gt;0,ｳ.廃油!D33&lt;0),ｳ.廃油!D33,IF(I$19&gt;0,"0",0))</f>
        <v>0</v>
      </c>
      <c r="J18" s="317">
        <f>IF(OR(ｴ.廃酸!$D33&gt;0,ｴ.廃酸!$D33&lt;0),ｴ.廃酸!D33,IF(J$19&gt;0,"0",0))</f>
        <v>0</v>
      </c>
      <c r="K18" s="317">
        <f>IF(OR(ｵ.廃ｱﾙｶﾘ!$D33&gt;0,ｵ.廃ｱﾙｶﾘ!$D33&lt;0),ｵ.廃ｱﾙｶﾘ!D33,IF(K$19&gt;0,"0",0))</f>
        <v>0</v>
      </c>
      <c r="L18" s="317" t="str">
        <f>IF(OR(ｶ.廃ﾌﾟﾗ類!D33&gt;0,ｶ.廃ﾌﾟﾗ類!D33&lt;0),ｶ.廃ﾌﾟﾗ類!D33,IF(L$19&gt;0,"0",0))</f>
        <v>0</v>
      </c>
      <c r="M18" s="317" t="str">
        <f>IF(OR(ｷ.紙くず!D33&gt;0,ｷ.紙くず!D33&lt;0),ｷ.紙くず!D33,IF(M$19&gt;0,"0",0))</f>
        <v>0</v>
      </c>
      <c r="N18" s="317" t="str">
        <f>IF(OR(ｸ.木くず!D33&gt;0,ｸ.木くず!D33&lt;0),ｸ.木くず!D33,IF(N$19&gt;0,"0",0))</f>
        <v>0</v>
      </c>
      <c r="O18" s="317">
        <f>IF(OR(ｹ.繊維くず!D33&gt;0,ｹ.繊維くず!D33&lt;0),ｹ.繊維くず!D33,IF(O$19&gt;0,"0",0))</f>
        <v>0</v>
      </c>
      <c r="P18" s="317">
        <f>IF(OR(ｺ.動植物性残さ!D33&gt;0,ｺ.動植物性残さ!D33&lt;0),ｺ.動植物性残さ!D33,IF(P$19&gt;0,"0",0))</f>
        <v>0</v>
      </c>
      <c r="Q18" s="317">
        <f>IF(OR(ｻ.動物系固形不要物!D33&gt;0,ｻ.動物系固形不要物!D33&lt;0),ｻ.動物系固形不要物!D33,IF(Q$19&gt;0,"0",0))</f>
        <v>0</v>
      </c>
      <c r="R18" s="317">
        <f>IF(OR(ｼ.ｺﾞﾑくず!D33&gt;0,ｼ.ｺﾞﾑくず!D33&lt;0),ｼ.ｺﾞﾑくず!D33,IF(R$19&gt;0,"0",0))</f>
        <v>0</v>
      </c>
      <c r="S18" s="317" t="str">
        <f>IF(OR(ｽ.金属くず!D33&gt;0,ｽ.金属くず!D33&lt;0),ｽ.金属くず!D33,IF(S$19&gt;0,"0",0))</f>
        <v>0</v>
      </c>
      <c r="T18" s="317" t="str">
        <f>IF(OR(ｾ.ｶﾞﾗｽ･ｺﾝｸﾘ･陶磁器くず!D33&gt;0,ｾ.ｶﾞﾗｽ･ｺﾝｸﾘ･陶磁器くず!D33&lt;0),ｾ.ｶﾞﾗｽ･ｺﾝｸﾘ･陶磁器くず!D33,IF(T$19&gt;0,"0",0))</f>
        <v>0</v>
      </c>
      <c r="U18" s="317">
        <f>IF(OR(ｿ.鉱さい!D33&gt;0,ｿ.鉱さい!D33&lt;0),ｿ.鉱さい!D33,IF(U$19&gt;0,"0",0))</f>
        <v>0</v>
      </c>
      <c r="V18" s="317" t="str">
        <f>IF(OR(ﾀ.がれき類!D33&gt;0,ﾀ.がれき類!D33&lt;0),ﾀ.がれき類!D33,IF(V$19&gt;0,"0",0))</f>
        <v>0</v>
      </c>
      <c r="W18" s="317">
        <f>IF(OR(ﾁ.動物のふん尿!D33&gt;0,ﾁ.動物のふん尿!D33&lt;0),ﾁ.動物のふん尿!D33,IF(W$19&gt;0,"0",0))</f>
        <v>0</v>
      </c>
      <c r="X18" s="317">
        <f>IF(OR(ﾂ.動物の死体!D33&gt;0,ﾂ.動物の死体!D33&lt;0),ﾂ.動物の死体!D33,IF(X$19&gt;0,"0",0))</f>
        <v>0</v>
      </c>
      <c r="Y18" s="317">
        <f>IF(OR(ﾃ.ばいじん!D33&gt;0,ﾃ.ばいじん!D33&lt;0),ﾃ.ばいじん!D33,IF(Y$19&gt;0,"0",0))</f>
        <v>0</v>
      </c>
      <c r="Z18" s="318" t="str">
        <f>IF(OR(ﾄ.混合廃棄物その他!D33&gt;0,ﾄ.混合廃棄物その他!D33&lt;0),ﾄ.混合廃棄物その他!D33,IF(Z$19&gt;0,"0",0))</f>
        <v>0</v>
      </c>
      <c r="AA18" s="319" t="str">
        <f t="shared" si="0"/>
        <v>0</v>
      </c>
    </row>
    <row r="19" spans="2:27" ht="20.45" customHeight="1" thickTop="1">
      <c r="B19" s="163"/>
      <c r="C19" s="168" t="s">
        <v>44</v>
      </c>
      <c r="D19" s="721" t="s">
        <v>358</v>
      </c>
      <c r="E19" s="721"/>
      <c r="F19" s="722"/>
      <c r="G19" s="320">
        <f t="shared" ref="G19:Z19" si="1">+G41+G25+G23+G22+G21-G20</f>
        <v>0</v>
      </c>
      <c r="H19" s="320">
        <f t="shared" si="1"/>
        <v>5776.6</v>
      </c>
      <c r="I19" s="320">
        <f t="shared" si="1"/>
        <v>0</v>
      </c>
      <c r="J19" s="320">
        <f t="shared" si="1"/>
        <v>0</v>
      </c>
      <c r="K19" s="320">
        <f t="shared" si="1"/>
        <v>0</v>
      </c>
      <c r="L19" s="320">
        <f t="shared" si="1"/>
        <v>4.7</v>
      </c>
      <c r="M19" s="320">
        <f t="shared" si="1"/>
        <v>1.4</v>
      </c>
      <c r="N19" s="320">
        <f t="shared" si="1"/>
        <v>1.6</v>
      </c>
      <c r="O19" s="320">
        <f t="shared" si="1"/>
        <v>0</v>
      </c>
      <c r="P19" s="320">
        <f t="shared" si="1"/>
        <v>0</v>
      </c>
      <c r="Q19" s="320">
        <f t="shared" si="1"/>
        <v>0</v>
      </c>
      <c r="R19" s="320">
        <f t="shared" si="1"/>
        <v>0</v>
      </c>
      <c r="S19" s="320">
        <f t="shared" si="1"/>
        <v>18.8</v>
      </c>
      <c r="T19" s="320">
        <f t="shared" si="1"/>
        <v>1.5</v>
      </c>
      <c r="U19" s="320">
        <f t="shared" si="1"/>
        <v>0</v>
      </c>
      <c r="V19" s="320">
        <f t="shared" si="1"/>
        <v>134.19999999999999</v>
      </c>
      <c r="W19" s="320">
        <f t="shared" si="1"/>
        <v>0</v>
      </c>
      <c r="X19" s="320">
        <f t="shared" si="1"/>
        <v>0</v>
      </c>
      <c r="Y19" s="320">
        <f t="shared" si="1"/>
        <v>0</v>
      </c>
      <c r="Z19" s="321">
        <f t="shared" si="1"/>
        <v>14.4</v>
      </c>
      <c r="AA19" s="322">
        <f t="shared" ref="AA19:AA55" si="2">SUM(G19:Z19)</f>
        <v>5953.2</v>
      </c>
    </row>
    <row r="20" spans="2:27" ht="20.45" customHeight="1" thickBot="1">
      <c r="B20" s="164"/>
      <c r="C20" s="211" t="s">
        <v>359</v>
      </c>
      <c r="D20" s="723" t="s">
        <v>266</v>
      </c>
      <c r="E20" s="723"/>
      <c r="F20" s="724"/>
      <c r="G20" s="323">
        <f>+ｱ.燃え殻!$F$15</f>
        <v>0</v>
      </c>
      <c r="H20" s="323">
        <f>+ｲ.汚泥!$F$15</f>
        <v>0</v>
      </c>
      <c r="I20" s="323">
        <f>+ｳ.廃油!$F$15</f>
        <v>0</v>
      </c>
      <c r="J20" s="323">
        <f>+ｴ.廃酸!$F$15</f>
        <v>0</v>
      </c>
      <c r="K20" s="323">
        <f>+ｵ.廃ｱﾙｶﾘ!$F$15</f>
        <v>0</v>
      </c>
      <c r="L20" s="323">
        <f>+ｶ.廃ﾌﾟﾗ類!$F$15</f>
        <v>0</v>
      </c>
      <c r="M20" s="323">
        <f>+ｷ.紙くず!$F$15</f>
        <v>0</v>
      </c>
      <c r="N20" s="323">
        <f>+ｸ.木くず!$F$15</f>
        <v>0</v>
      </c>
      <c r="O20" s="323">
        <f>+ｹ.繊維くず!$F$15</f>
        <v>0</v>
      </c>
      <c r="P20" s="323">
        <f>+ｺ.動植物性残さ!$F$15</f>
        <v>0</v>
      </c>
      <c r="Q20" s="323">
        <f>+ｻ.動物系固形不要物!$F$15</f>
        <v>0</v>
      </c>
      <c r="R20" s="323">
        <f>+ｼ.ｺﾞﾑくず!$F$15</f>
        <v>0</v>
      </c>
      <c r="S20" s="323">
        <f>+ｽ.金属くず!$F$15</f>
        <v>0</v>
      </c>
      <c r="T20" s="323">
        <f>+ｾ.ｶﾞﾗｽ･ｺﾝｸﾘ･陶磁器くず!$F$15</f>
        <v>0</v>
      </c>
      <c r="U20" s="323">
        <f>+ｿ.鉱さい!$F$15</f>
        <v>0</v>
      </c>
      <c r="V20" s="323">
        <f>+ﾀ.がれき類!$F$15</f>
        <v>0</v>
      </c>
      <c r="W20" s="323">
        <f>+ﾁ.動物のふん尿!$F$15</f>
        <v>0</v>
      </c>
      <c r="X20" s="323">
        <f>+ﾂ.動物の死体!$F$15</f>
        <v>0</v>
      </c>
      <c r="Y20" s="323">
        <f>+ﾃ.ばいじん!$F$15</f>
        <v>0</v>
      </c>
      <c r="Z20" s="324">
        <f>+ﾄ.混合廃棄物その他!$F$15</f>
        <v>0</v>
      </c>
      <c r="AA20" s="325">
        <f t="shared" si="2"/>
        <v>0</v>
      </c>
    </row>
    <row r="21" spans="2:27" ht="20.45" customHeight="1">
      <c r="B21" s="164"/>
      <c r="C21" s="122"/>
      <c r="D21" s="210" t="s">
        <v>360</v>
      </c>
      <c r="E21" s="725" t="s">
        <v>361</v>
      </c>
      <c r="F21" s="726"/>
      <c r="G21" s="326">
        <f>+ｱ.燃え殻!$P$12</f>
        <v>0</v>
      </c>
      <c r="H21" s="326">
        <f>+ｲ.汚泥!$P$12</f>
        <v>0</v>
      </c>
      <c r="I21" s="326">
        <f>+ｳ.廃油!$P$12</f>
        <v>0</v>
      </c>
      <c r="J21" s="326">
        <f>+ｴ.廃酸!$P$12</f>
        <v>0</v>
      </c>
      <c r="K21" s="326">
        <f>+ｵ.廃ｱﾙｶﾘ!$P$12</f>
        <v>0</v>
      </c>
      <c r="L21" s="326">
        <f>+ｶ.廃ﾌﾟﾗ類!$P$12</f>
        <v>0</v>
      </c>
      <c r="M21" s="326">
        <f>+ｷ.紙くず!$P$12</f>
        <v>0</v>
      </c>
      <c r="N21" s="326">
        <f>+ｸ.木くず!$P$12</f>
        <v>0</v>
      </c>
      <c r="O21" s="326">
        <f>+ｹ.繊維くず!$P$12</f>
        <v>0</v>
      </c>
      <c r="P21" s="326">
        <f>+ｺ.動植物性残さ!$P$12</f>
        <v>0</v>
      </c>
      <c r="Q21" s="326">
        <f>+ｻ.動物系固形不要物!$P$12</f>
        <v>0</v>
      </c>
      <c r="R21" s="326">
        <f>+ｼ.ｺﾞﾑくず!$P$12</f>
        <v>0</v>
      </c>
      <c r="S21" s="326">
        <f>+ｽ.金属くず!$P$12</f>
        <v>0</v>
      </c>
      <c r="T21" s="326">
        <f>+ｾ.ｶﾞﾗｽ･ｺﾝｸﾘ･陶磁器くず!$P$12</f>
        <v>0</v>
      </c>
      <c r="U21" s="326">
        <f>+ｿ.鉱さい!$P$12</f>
        <v>0</v>
      </c>
      <c r="V21" s="326">
        <f>+ﾀ.がれき類!$P$12</f>
        <v>0</v>
      </c>
      <c r="W21" s="326">
        <f>+ﾁ.動物のふん尿!$P$12</f>
        <v>0</v>
      </c>
      <c r="X21" s="326">
        <f>+ﾂ.動物の死体!$P$12</f>
        <v>0</v>
      </c>
      <c r="Y21" s="326">
        <f>+ﾃ.ばいじん!$P$12</f>
        <v>0</v>
      </c>
      <c r="Z21" s="327">
        <f>+ﾄ.混合廃棄物その他!$P$12</f>
        <v>0</v>
      </c>
      <c r="AA21" s="328">
        <f t="shared" si="2"/>
        <v>0</v>
      </c>
    </row>
    <row r="22" spans="2:27" ht="20.45" customHeight="1">
      <c r="B22" s="164"/>
      <c r="C22" s="122"/>
      <c r="D22" s="121" t="s">
        <v>362</v>
      </c>
      <c r="E22" s="729" t="s">
        <v>363</v>
      </c>
      <c r="F22" s="730"/>
      <c r="G22" s="329">
        <f>+ｱ.燃え殻!$P$15</f>
        <v>0</v>
      </c>
      <c r="H22" s="329">
        <f>+ｲ.汚泥!$P$15</f>
        <v>0</v>
      </c>
      <c r="I22" s="329">
        <f>+ｳ.廃油!$P$15</f>
        <v>0</v>
      </c>
      <c r="J22" s="329">
        <f>+ｴ.廃酸!$P$15</f>
        <v>0</v>
      </c>
      <c r="K22" s="329">
        <f>+ｵ.廃ｱﾙｶﾘ!$P$15</f>
        <v>0</v>
      </c>
      <c r="L22" s="329">
        <f>+ｶ.廃ﾌﾟﾗ類!$P$15</f>
        <v>0</v>
      </c>
      <c r="M22" s="329">
        <f>+ｷ.紙くず!$P$15</f>
        <v>0</v>
      </c>
      <c r="N22" s="329">
        <f>+ｸ.木くず!$P$15</f>
        <v>0</v>
      </c>
      <c r="O22" s="329">
        <f>+ｹ.繊維くず!$P$15</f>
        <v>0</v>
      </c>
      <c r="P22" s="329">
        <f>+ｺ.動植物性残さ!$P$15</f>
        <v>0</v>
      </c>
      <c r="Q22" s="329">
        <f>+ｻ.動物系固形不要物!$P$15</f>
        <v>0</v>
      </c>
      <c r="R22" s="329">
        <f>+ｼ.ｺﾞﾑくず!$P$15</f>
        <v>0</v>
      </c>
      <c r="S22" s="329">
        <f>+ｽ.金属くず!$P$15</f>
        <v>0</v>
      </c>
      <c r="T22" s="329">
        <f>+ｾ.ｶﾞﾗｽ･ｺﾝｸﾘ･陶磁器くず!$P$15</f>
        <v>0</v>
      </c>
      <c r="U22" s="329">
        <f>+ｿ.鉱さい!$P$15</f>
        <v>0</v>
      </c>
      <c r="V22" s="329">
        <f>+ﾀ.がれき類!$P$15</f>
        <v>0</v>
      </c>
      <c r="W22" s="329">
        <f>+ﾁ.動物のふん尿!$P$15</f>
        <v>0</v>
      </c>
      <c r="X22" s="329">
        <f>+ﾂ.動物の死体!$P$15</f>
        <v>0</v>
      </c>
      <c r="Y22" s="329">
        <f>+ﾃ.ばいじん!$P$15</f>
        <v>0</v>
      </c>
      <c r="Z22" s="330">
        <f>+ﾄ.混合廃棄物その他!$P$15</f>
        <v>0</v>
      </c>
      <c r="AA22" s="331">
        <f t="shared" si="2"/>
        <v>0</v>
      </c>
    </row>
    <row r="23" spans="2:27" ht="20.45" customHeight="1">
      <c r="B23" s="164"/>
      <c r="C23" s="122"/>
      <c r="D23" s="371" t="s">
        <v>364</v>
      </c>
      <c r="E23" s="711" t="s">
        <v>365</v>
      </c>
      <c r="F23" s="712"/>
      <c r="G23" s="332">
        <f>+ｱ.燃え殻!$P$18</f>
        <v>0</v>
      </c>
      <c r="H23" s="332">
        <f>+ｲ.汚泥!$P$18</f>
        <v>0</v>
      </c>
      <c r="I23" s="332">
        <f>+ｳ.廃油!$P$18</f>
        <v>0</v>
      </c>
      <c r="J23" s="332">
        <f>+ｴ.廃酸!$P$18</f>
        <v>0</v>
      </c>
      <c r="K23" s="332">
        <f>+ｵ.廃ｱﾙｶﾘ!$P$18</f>
        <v>0</v>
      </c>
      <c r="L23" s="332">
        <f>+ｶ.廃ﾌﾟﾗ類!$P$18</f>
        <v>0</v>
      </c>
      <c r="M23" s="332">
        <f>+ｷ.紙くず!$P$18</f>
        <v>0</v>
      </c>
      <c r="N23" s="332">
        <f>+ｸ.木くず!$P$18</f>
        <v>0</v>
      </c>
      <c r="O23" s="332">
        <f>+ｹ.繊維くず!$P$18</f>
        <v>0</v>
      </c>
      <c r="P23" s="332">
        <f>+ｺ.動植物性残さ!$P$18</f>
        <v>0</v>
      </c>
      <c r="Q23" s="332">
        <f>+ｻ.動物系固形不要物!$P$18</f>
        <v>0</v>
      </c>
      <c r="R23" s="332">
        <f>+ｼ.ｺﾞﾑくず!$P$18</f>
        <v>0</v>
      </c>
      <c r="S23" s="332">
        <f>+ｽ.金属くず!$P$18</f>
        <v>0</v>
      </c>
      <c r="T23" s="332">
        <f>+ｾ.ｶﾞﾗｽ･ｺﾝｸﾘ･陶磁器くず!$P$18</f>
        <v>0</v>
      </c>
      <c r="U23" s="332">
        <f>+ｿ.鉱さい!$P$18</f>
        <v>0</v>
      </c>
      <c r="V23" s="332">
        <f>+ﾀ.がれき類!$P$18</f>
        <v>0</v>
      </c>
      <c r="W23" s="332">
        <f>+ﾁ.動物のふん尿!$P$18</f>
        <v>0</v>
      </c>
      <c r="X23" s="332">
        <f>+ﾂ.動物の死体!$P$18</f>
        <v>0</v>
      </c>
      <c r="Y23" s="332">
        <f>+ﾃ.ばいじん!$P$18</f>
        <v>0</v>
      </c>
      <c r="Z23" s="333">
        <f>+ﾄ.混合廃棄物その他!$P$18</f>
        <v>0</v>
      </c>
      <c r="AA23" s="334">
        <f t="shared" si="2"/>
        <v>0</v>
      </c>
    </row>
    <row r="24" spans="2:27" ht="20.45" customHeight="1">
      <c r="B24" s="164"/>
      <c r="C24" s="122"/>
      <c r="D24" s="192"/>
      <c r="E24" s="193" t="s">
        <v>366</v>
      </c>
      <c r="F24" s="194" t="s">
        <v>367</v>
      </c>
      <c r="G24" s="335">
        <f>+ｱ.燃え殻!$P$21</f>
        <v>0</v>
      </c>
      <c r="H24" s="335">
        <f>+ｲ.汚泥!$P$21</f>
        <v>0</v>
      </c>
      <c r="I24" s="335">
        <f>+ｳ.廃油!$P$21</f>
        <v>0</v>
      </c>
      <c r="J24" s="335">
        <f>+ｴ.廃酸!$P$21</f>
        <v>0</v>
      </c>
      <c r="K24" s="335">
        <f>+ｵ.廃ｱﾙｶﾘ!$P$21</f>
        <v>0</v>
      </c>
      <c r="L24" s="335">
        <f>+ｶ.廃ﾌﾟﾗ類!$P$21</f>
        <v>0</v>
      </c>
      <c r="M24" s="335">
        <f>+ｷ.紙くず!$P$21</f>
        <v>0</v>
      </c>
      <c r="N24" s="335">
        <f>+ｸ.木くず!$P$21</f>
        <v>0</v>
      </c>
      <c r="O24" s="335">
        <f>+ｹ.繊維くず!$P$21</f>
        <v>0</v>
      </c>
      <c r="P24" s="335">
        <f>+ｺ.動植物性残さ!$P$21</f>
        <v>0</v>
      </c>
      <c r="Q24" s="335">
        <f>+ｻ.動物系固形不要物!$P$21</f>
        <v>0</v>
      </c>
      <c r="R24" s="335">
        <f>+ｼ.ｺﾞﾑくず!$P$21</f>
        <v>0</v>
      </c>
      <c r="S24" s="335">
        <f>+ｽ.金属くず!$P$21</f>
        <v>0</v>
      </c>
      <c r="T24" s="335">
        <f>+ｾ.ｶﾞﾗｽ･ｺﾝｸﾘ･陶磁器くず!$P$21</f>
        <v>0</v>
      </c>
      <c r="U24" s="335">
        <f>+ｿ.鉱さい!$P$21</f>
        <v>0</v>
      </c>
      <c r="V24" s="335">
        <f>+ﾀ.がれき類!$P$21</f>
        <v>0</v>
      </c>
      <c r="W24" s="335">
        <f>+ﾁ.動物のふん尿!$P$21</f>
        <v>0</v>
      </c>
      <c r="X24" s="335">
        <f>+ﾂ.動物の死体!$P$21</f>
        <v>0</v>
      </c>
      <c r="Y24" s="335">
        <f>+ﾃ.ばいじん!$P$21</f>
        <v>0</v>
      </c>
      <c r="Z24" s="336">
        <f>+ﾄ.混合廃棄物その他!$P$21</f>
        <v>0</v>
      </c>
      <c r="AA24" s="337">
        <f t="shared" si="2"/>
        <v>0</v>
      </c>
    </row>
    <row r="25" spans="2:27" ht="20.45" customHeight="1">
      <c r="B25" s="164"/>
      <c r="C25" s="122"/>
      <c r="D25" s="169" t="s">
        <v>227</v>
      </c>
      <c r="E25" s="727" t="s">
        <v>368</v>
      </c>
      <c r="F25" s="728"/>
      <c r="G25" s="338">
        <f>+ｱ.燃え殻!$P$24</f>
        <v>0</v>
      </c>
      <c r="H25" s="338">
        <f>+ｲ.汚泥!$P$24</f>
        <v>0</v>
      </c>
      <c r="I25" s="338">
        <f>+ｳ.廃油!$P$24</f>
        <v>0</v>
      </c>
      <c r="J25" s="338">
        <f>+ｴ.廃酸!$P$24</f>
        <v>0</v>
      </c>
      <c r="K25" s="338">
        <f>+ｵ.廃ｱﾙｶﾘ!$P$24</f>
        <v>0</v>
      </c>
      <c r="L25" s="338">
        <f>+ｶ.廃ﾌﾟﾗ類!$P$24</f>
        <v>0</v>
      </c>
      <c r="M25" s="338">
        <f>+ｷ.紙くず!$P$24</f>
        <v>0</v>
      </c>
      <c r="N25" s="338">
        <f>+ｸ.木くず!$P$24</f>
        <v>0</v>
      </c>
      <c r="O25" s="338">
        <f>+ｹ.繊維くず!$P$24</f>
        <v>0</v>
      </c>
      <c r="P25" s="338">
        <f>+ｺ.動植物性残さ!$P$24</f>
        <v>0</v>
      </c>
      <c r="Q25" s="338">
        <f>+ｻ.動物系固形不要物!$P$24</f>
        <v>0</v>
      </c>
      <c r="R25" s="338">
        <f>+ｼ.ｺﾞﾑくず!$P$24</f>
        <v>0</v>
      </c>
      <c r="S25" s="338">
        <f>+ｽ.金属くず!$P$24</f>
        <v>0</v>
      </c>
      <c r="T25" s="338">
        <f>+ｾ.ｶﾞﾗｽ･ｺﾝｸﾘ･陶磁器くず!$P$24</f>
        <v>0</v>
      </c>
      <c r="U25" s="338">
        <f>+ｿ.鉱さい!$P$24</f>
        <v>0</v>
      </c>
      <c r="V25" s="338">
        <f>+ﾀ.がれき類!$P$24</f>
        <v>0</v>
      </c>
      <c r="W25" s="338">
        <f>+ﾁ.動物のふん尿!$P$24</f>
        <v>0</v>
      </c>
      <c r="X25" s="338">
        <f>+ﾂ.動物の死体!$P$24</f>
        <v>0</v>
      </c>
      <c r="Y25" s="338">
        <f>+ﾃ.ばいじん!$P$24</f>
        <v>0</v>
      </c>
      <c r="Z25" s="339">
        <f>+ﾄ.混合廃棄物その他!$P$24</f>
        <v>0</v>
      </c>
      <c r="AA25" s="340">
        <f t="shared" si="2"/>
        <v>0</v>
      </c>
    </row>
    <row r="26" spans="2:27" ht="20.45" customHeight="1">
      <c r="B26" s="164"/>
      <c r="C26" s="719" t="s">
        <v>369</v>
      </c>
      <c r="D26" s="373" t="s">
        <v>209</v>
      </c>
      <c r="E26" s="698" t="s">
        <v>370</v>
      </c>
      <c r="F26" s="699"/>
      <c r="G26" s="341">
        <f t="shared" ref="G26:Z26" si="3">+G28+G33+G34+G35</f>
        <v>0</v>
      </c>
      <c r="H26" s="341">
        <f t="shared" si="3"/>
        <v>0</v>
      </c>
      <c r="I26" s="341">
        <f t="shared" si="3"/>
        <v>0</v>
      </c>
      <c r="J26" s="341">
        <f t="shared" si="3"/>
        <v>0</v>
      </c>
      <c r="K26" s="341">
        <f t="shared" si="3"/>
        <v>0</v>
      </c>
      <c r="L26" s="341">
        <f t="shared" si="3"/>
        <v>0</v>
      </c>
      <c r="M26" s="341">
        <f t="shared" si="3"/>
        <v>0</v>
      </c>
      <c r="N26" s="341">
        <f t="shared" si="3"/>
        <v>0</v>
      </c>
      <c r="O26" s="341">
        <f t="shared" si="3"/>
        <v>0</v>
      </c>
      <c r="P26" s="341">
        <f t="shared" si="3"/>
        <v>0</v>
      </c>
      <c r="Q26" s="341">
        <f t="shared" si="3"/>
        <v>0</v>
      </c>
      <c r="R26" s="341">
        <f t="shared" si="3"/>
        <v>0</v>
      </c>
      <c r="S26" s="341">
        <f t="shared" si="3"/>
        <v>0</v>
      </c>
      <c r="T26" s="341">
        <f t="shared" si="3"/>
        <v>0</v>
      </c>
      <c r="U26" s="341">
        <f t="shared" si="3"/>
        <v>0</v>
      </c>
      <c r="V26" s="341">
        <f t="shared" si="3"/>
        <v>0</v>
      </c>
      <c r="W26" s="341">
        <f t="shared" si="3"/>
        <v>0</v>
      </c>
      <c r="X26" s="341">
        <f t="shared" si="3"/>
        <v>0</v>
      </c>
      <c r="Y26" s="341">
        <f t="shared" si="3"/>
        <v>0</v>
      </c>
      <c r="Z26" s="342">
        <f t="shared" si="3"/>
        <v>0</v>
      </c>
      <c r="AA26" s="343">
        <f t="shared" si="2"/>
        <v>0</v>
      </c>
    </row>
    <row r="27" spans="2:27" ht="20.45" customHeight="1">
      <c r="B27" s="164"/>
      <c r="C27" s="719"/>
      <c r="D27" s="169" t="s">
        <v>220</v>
      </c>
      <c r="E27" s="698" t="s">
        <v>371</v>
      </c>
      <c r="F27" s="699"/>
      <c r="G27" s="341">
        <f t="shared" ref="G27:Z27" si="4">+G23-G26</f>
        <v>0</v>
      </c>
      <c r="H27" s="341">
        <f t="shared" si="4"/>
        <v>0</v>
      </c>
      <c r="I27" s="341">
        <f t="shared" si="4"/>
        <v>0</v>
      </c>
      <c r="J27" s="341">
        <f t="shared" si="4"/>
        <v>0</v>
      </c>
      <c r="K27" s="341">
        <f t="shared" si="4"/>
        <v>0</v>
      </c>
      <c r="L27" s="341">
        <f t="shared" si="4"/>
        <v>0</v>
      </c>
      <c r="M27" s="341">
        <f t="shared" si="4"/>
        <v>0</v>
      </c>
      <c r="N27" s="341">
        <f t="shared" si="4"/>
        <v>0</v>
      </c>
      <c r="O27" s="341">
        <f t="shared" si="4"/>
        <v>0</v>
      </c>
      <c r="P27" s="341">
        <f t="shared" si="4"/>
        <v>0</v>
      </c>
      <c r="Q27" s="341">
        <f t="shared" si="4"/>
        <v>0</v>
      </c>
      <c r="R27" s="341">
        <f t="shared" si="4"/>
        <v>0</v>
      </c>
      <c r="S27" s="341">
        <f t="shared" si="4"/>
        <v>0</v>
      </c>
      <c r="T27" s="341">
        <f t="shared" si="4"/>
        <v>0</v>
      </c>
      <c r="U27" s="341">
        <f t="shared" si="4"/>
        <v>0</v>
      </c>
      <c r="V27" s="341">
        <f t="shared" si="4"/>
        <v>0</v>
      </c>
      <c r="W27" s="341">
        <f t="shared" si="4"/>
        <v>0</v>
      </c>
      <c r="X27" s="341">
        <f t="shared" si="4"/>
        <v>0</v>
      </c>
      <c r="Y27" s="341">
        <f t="shared" si="4"/>
        <v>0</v>
      </c>
      <c r="Z27" s="342">
        <f t="shared" si="4"/>
        <v>0</v>
      </c>
      <c r="AA27" s="343">
        <f t="shared" si="2"/>
        <v>0</v>
      </c>
    </row>
    <row r="28" spans="2:27" ht="20.45" customHeight="1">
      <c r="B28" s="164"/>
      <c r="C28" s="720"/>
      <c r="D28" s="704" t="s">
        <v>372</v>
      </c>
      <c r="E28" s="371" t="s">
        <v>188</v>
      </c>
      <c r="F28" s="254" t="s">
        <v>373</v>
      </c>
      <c r="G28" s="329">
        <f>+ｱ.燃え殻!$AH$9</f>
        <v>0</v>
      </c>
      <c r="H28" s="329">
        <f>+ｲ.汚泥!$AH$9</f>
        <v>0</v>
      </c>
      <c r="I28" s="329">
        <f>+ｳ.廃油!$AH$9</f>
        <v>0</v>
      </c>
      <c r="J28" s="329">
        <f>+ｴ.廃酸!$AH$9</f>
        <v>0</v>
      </c>
      <c r="K28" s="329">
        <f>+ｵ.廃ｱﾙｶﾘ!$AH$9</f>
        <v>0</v>
      </c>
      <c r="L28" s="329">
        <f>+ｶ.廃ﾌﾟﾗ類!$AH$9</f>
        <v>0</v>
      </c>
      <c r="M28" s="329">
        <f>+ｷ.紙くず!$AH$9</f>
        <v>0</v>
      </c>
      <c r="N28" s="329">
        <f>+ｸ.木くず!$AH$9</f>
        <v>0</v>
      </c>
      <c r="O28" s="329">
        <f>+ｹ.繊維くず!$AH$9</f>
        <v>0</v>
      </c>
      <c r="P28" s="329">
        <f>+ｺ.動植物性残さ!$AH$9</f>
        <v>0</v>
      </c>
      <c r="Q28" s="329">
        <f>+ｻ.動物系固形不要物!$AH$9</f>
        <v>0</v>
      </c>
      <c r="R28" s="329">
        <f>+ｼ.ｺﾞﾑくず!$AH$9</f>
        <v>0</v>
      </c>
      <c r="S28" s="329">
        <f>+ｽ.金属くず!$AH$9</f>
        <v>0</v>
      </c>
      <c r="T28" s="329">
        <f>+ｾ.ｶﾞﾗｽ･ｺﾝｸﾘ･陶磁器くず!$AH$9</f>
        <v>0</v>
      </c>
      <c r="U28" s="329">
        <f>+ｿ.鉱さい!$AH$9</f>
        <v>0</v>
      </c>
      <c r="V28" s="329">
        <f>+ﾀ.がれき類!$AH$9</f>
        <v>0</v>
      </c>
      <c r="W28" s="329">
        <f>+ﾁ.動物のふん尿!$AH$9</f>
        <v>0</v>
      </c>
      <c r="X28" s="329">
        <f>+ﾂ.動物の死体!$AH$9</f>
        <v>0</v>
      </c>
      <c r="Y28" s="329">
        <f>+ﾃ.ばいじん!$AH$9</f>
        <v>0</v>
      </c>
      <c r="Z28" s="330">
        <f>+ﾄ.混合廃棄物その他!$AH$9</f>
        <v>0</v>
      </c>
      <c r="AA28" s="331">
        <f t="shared" si="2"/>
        <v>0</v>
      </c>
    </row>
    <row r="29" spans="2:27" ht="20.45" customHeight="1">
      <c r="B29" s="164"/>
      <c r="C29" s="720"/>
      <c r="D29" s="705"/>
      <c r="E29" s="202"/>
      <c r="F29" s="398" t="s">
        <v>374</v>
      </c>
      <c r="G29" s="396"/>
      <c r="H29" s="396"/>
      <c r="I29" s="396"/>
      <c r="J29" s="396"/>
      <c r="K29" s="396"/>
      <c r="L29" s="329">
        <f>ｶ.廃ﾌﾟﾗ類!AU7</f>
        <v>0</v>
      </c>
      <c r="M29" s="396"/>
      <c r="N29" s="396"/>
      <c r="O29" s="396"/>
      <c r="P29" s="396"/>
      <c r="Q29" s="396"/>
      <c r="R29" s="396"/>
      <c r="S29" s="396"/>
      <c r="T29" s="396"/>
      <c r="U29" s="396"/>
      <c r="V29" s="396"/>
      <c r="W29" s="396"/>
      <c r="X29" s="396"/>
      <c r="Y29" s="396"/>
      <c r="Z29" s="415"/>
      <c r="AA29" s="331">
        <f t="shared" si="2"/>
        <v>0</v>
      </c>
    </row>
    <row r="30" spans="2:27" ht="20.45" customHeight="1">
      <c r="B30" s="164"/>
      <c r="C30" s="720"/>
      <c r="D30" s="705"/>
      <c r="E30" s="395"/>
      <c r="F30" s="399" t="s">
        <v>375</v>
      </c>
      <c r="G30" s="400"/>
      <c r="H30" s="400"/>
      <c r="I30" s="400"/>
      <c r="J30" s="400"/>
      <c r="K30" s="400"/>
      <c r="L30" s="401">
        <f>ｶ.廃ﾌﾟﾗ類!AU8</f>
        <v>0</v>
      </c>
      <c r="M30" s="400"/>
      <c r="N30" s="400"/>
      <c r="O30" s="400"/>
      <c r="P30" s="400"/>
      <c r="Q30" s="400"/>
      <c r="R30" s="400"/>
      <c r="S30" s="400"/>
      <c r="T30" s="400"/>
      <c r="U30" s="400"/>
      <c r="V30" s="400"/>
      <c r="W30" s="400"/>
      <c r="X30" s="400"/>
      <c r="Y30" s="400"/>
      <c r="Z30" s="416"/>
      <c r="AA30" s="402">
        <f t="shared" si="2"/>
        <v>0</v>
      </c>
    </row>
    <row r="31" spans="2:27" ht="20.45" customHeight="1">
      <c r="B31" s="164"/>
      <c r="C31" s="720"/>
      <c r="D31" s="705"/>
      <c r="E31" s="395"/>
      <c r="F31" s="399" t="s">
        <v>376</v>
      </c>
      <c r="G31" s="400"/>
      <c r="H31" s="400"/>
      <c r="I31" s="400"/>
      <c r="J31" s="400"/>
      <c r="K31" s="400"/>
      <c r="L31" s="401">
        <f>ｶ.廃ﾌﾟﾗ類!AU9</f>
        <v>0</v>
      </c>
      <c r="M31" s="400"/>
      <c r="N31" s="400"/>
      <c r="O31" s="400"/>
      <c r="P31" s="400"/>
      <c r="Q31" s="400"/>
      <c r="R31" s="400"/>
      <c r="S31" s="400"/>
      <c r="T31" s="400"/>
      <c r="U31" s="400"/>
      <c r="V31" s="400"/>
      <c r="W31" s="400"/>
      <c r="X31" s="400"/>
      <c r="Y31" s="400"/>
      <c r="Z31" s="416"/>
      <c r="AA31" s="402">
        <f t="shared" si="2"/>
        <v>0</v>
      </c>
    </row>
    <row r="32" spans="2:27" ht="20.45" customHeight="1">
      <c r="B32" s="164"/>
      <c r="C32" s="720"/>
      <c r="D32" s="705"/>
      <c r="E32" s="210"/>
      <c r="F32" s="403" t="s">
        <v>377</v>
      </c>
      <c r="G32" s="404"/>
      <c r="H32" s="404"/>
      <c r="I32" s="404"/>
      <c r="J32" s="404"/>
      <c r="K32" s="404"/>
      <c r="L32" s="405">
        <f>ｶ.廃ﾌﾟﾗ類!AU10</f>
        <v>0</v>
      </c>
      <c r="M32" s="404"/>
      <c r="N32" s="404"/>
      <c r="O32" s="404"/>
      <c r="P32" s="404"/>
      <c r="Q32" s="404"/>
      <c r="R32" s="404"/>
      <c r="S32" s="404"/>
      <c r="T32" s="404"/>
      <c r="U32" s="404"/>
      <c r="V32" s="404"/>
      <c r="W32" s="404"/>
      <c r="X32" s="404"/>
      <c r="Y32" s="404"/>
      <c r="Z32" s="417"/>
      <c r="AA32" s="406">
        <f t="shared" si="2"/>
        <v>0</v>
      </c>
    </row>
    <row r="33" spans="2:27" ht="20.45" customHeight="1">
      <c r="B33" s="164"/>
      <c r="C33" s="720"/>
      <c r="D33" s="705"/>
      <c r="E33" s="169" t="s">
        <v>198</v>
      </c>
      <c r="F33" s="206" t="s">
        <v>378</v>
      </c>
      <c r="G33" s="329">
        <f>+ｱ.燃え殻!$AH$12</f>
        <v>0</v>
      </c>
      <c r="H33" s="329">
        <f>+ｲ.汚泥!$AH$12</f>
        <v>0</v>
      </c>
      <c r="I33" s="329">
        <f>+ｳ.廃油!$AH$12</f>
        <v>0</v>
      </c>
      <c r="J33" s="329">
        <f>+ｴ.廃酸!$AH$12</f>
        <v>0</v>
      </c>
      <c r="K33" s="329">
        <f>+ｵ.廃ｱﾙｶﾘ!$AH$12</f>
        <v>0</v>
      </c>
      <c r="L33" s="329">
        <f>+ｶ.廃ﾌﾟﾗ類!$AH$12</f>
        <v>0</v>
      </c>
      <c r="M33" s="329">
        <f>+ｷ.紙くず!$AH$12</f>
        <v>0</v>
      </c>
      <c r="N33" s="329">
        <f>+ｸ.木くず!$AH$12</f>
        <v>0</v>
      </c>
      <c r="O33" s="329">
        <f>+ｹ.繊維くず!$AH$12</f>
        <v>0</v>
      </c>
      <c r="P33" s="329">
        <f>+ｺ.動植物性残さ!$AH$12</f>
        <v>0</v>
      </c>
      <c r="Q33" s="329">
        <f>+ｻ.動物系固形不要物!$AH$12</f>
        <v>0</v>
      </c>
      <c r="R33" s="329">
        <f>+ｼ.ｺﾞﾑくず!$AH$12</f>
        <v>0</v>
      </c>
      <c r="S33" s="329">
        <f>+ｽ.金属くず!$AH$12</f>
        <v>0</v>
      </c>
      <c r="T33" s="329">
        <f>+ｾ.ｶﾞﾗｽ･ｺﾝｸﾘ･陶磁器くず!$AH$12</f>
        <v>0</v>
      </c>
      <c r="U33" s="329">
        <f>+ｿ.鉱さい!$AH$12</f>
        <v>0</v>
      </c>
      <c r="V33" s="329">
        <f>+ﾀ.がれき類!$AH$12</f>
        <v>0</v>
      </c>
      <c r="W33" s="329">
        <f>+ﾁ.動物のふん尿!$AH$12</f>
        <v>0</v>
      </c>
      <c r="X33" s="329">
        <f>+ﾂ.動物の死体!$AH$12</f>
        <v>0</v>
      </c>
      <c r="Y33" s="329">
        <f>+ﾃ.ばいじん!$AH$12</f>
        <v>0</v>
      </c>
      <c r="Z33" s="330">
        <f>+ﾄ.混合廃棄物その他!$AH$12</f>
        <v>0</v>
      </c>
      <c r="AA33" s="331">
        <f t="shared" si="2"/>
        <v>0</v>
      </c>
    </row>
    <row r="34" spans="2:27" ht="20.45" customHeight="1">
      <c r="B34" s="166" t="s">
        <v>348</v>
      </c>
      <c r="C34" s="720"/>
      <c r="D34" s="706"/>
      <c r="E34" s="169" t="s">
        <v>379</v>
      </c>
      <c r="F34" s="369" t="s">
        <v>380</v>
      </c>
      <c r="G34" s="344">
        <f>+ｱ.燃え殻!$AH$15</f>
        <v>0</v>
      </c>
      <c r="H34" s="344">
        <f>+ｲ.汚泥!$AH$15</f>
        <v>0</v>
      </c>
      <c r="I34" s="344">
        <f>+ｳ.廃油!$AH$15</f>
        <v>0</v>
      </c>
      <c r="J34" s="344">
        <f>+ｴ.廃酸!$AH$15</f>
        <v>0</v>
      </c>
      <c r="K34" s="344">
        <f>+ｵ.廃ｱﾙｶﾘ!$AH$15</f>
        <v>0</v>
      </c>
      <c r="L34" s="344">
        <f>+ｶ.廃ﾌﾟﾗ類!$AH$15</f>
        <v>0</v>
      </c>
      <c r="M34" s="344">
        <f>+ｷ.紙くず!$AH$15</f>
        <v>0</v>
      </c>
      <c r="N34" s="344">
        <f>+ｸ.木くず!$AH$15</f>
        <v>0</v>
      </c>
      <c r="O34" s="344">
        <f>+ｹ.繊維くず!$AH$15</f>
        <v>0</v>
      </c>
      <c r="P34" s="344">
        <f>+ｺ.動植物性残さ!$AH$15</f>
        <v>0</v>
      </c>
      <c r="Q34" s="344">
        <f>+ｻ.動物系固形不要物!$AH$15</f>
        <v>0</v>
      </c>
      <c r="R34" s="344">
        <f>+ｼ.ｺﾞﾑくず!$AH$15</f>
        <v>0</v>
      </c>
      <c r="S34" s="344">
        <f>+ｽ.金属くず!$AH$15</f>
        <v>0</v>
      </c>
      <c r="T34" s="344">
        <f>+ｾ.ｶﾞﾗｽ･ｺﾝｸﾘ･陶磁器くず!$AH$15</f>
        <v>0</v>
      </c>
      <c r="U34" s="344">
        <f>+ｿ.鉱さい!$AH$15</f>
        <v>0</v>
      </c>
      <c r="V34" s="344">
        <f>+ﾀ.がれき類!$AH$15</f>
        <v>0</v>
      </c>
      <c r="W34" s="344">
        <f>+ﾁ.動物のふん尿!$AH$15</f>
        <v>0</v>
      </c>
      <c r="X34" s="344">
        <f>+ﾂ.動物の死体!$AH$15</f>
        <v>0</v>
      </c>
      <c r="Y34" s="344">
        <f>+ﾃ.ばいじん!$AH$15</f>
        <v>0</v>
      </c>
      <c r="Z34" s="345">
        <f>+ﾄ.混合廃棄物その他!$AH$15</f>
        <v>0</v>
      </c>
      <c r="AA34" s="346">
        <f t="shared" si="2"/>
        <v>0</v>
      </c>
    </row>
    <row r="35" spans="2:27" ht="20.45" customHeight="1">
      <c r="B35" s="166" t="s">
        <v>350</v>
      </c>
      <c r="C35" s="720"/>
      <c r="D35" s="121" t="s">
        <v>212</v>
      </c>
      <c r="E35" s="698" t="s">
        <v>381</v>
      </c>
      <c r="F35" s="699"/>
      <c r="G35" s="341">
        <f t="shared" ref="G35:Z35" si="5">+G36+G40</f>
        <v>0</v>
      </c>
      <c r="H35" s="341">
        <f t="shared" si="5"/>
        <v>0</v>
      </c>
      <c r="I35" s="341">
        <f t="shared" si="5"/>
        <v>0</v>
      </c>
      <c r="J35" s="341">
        <f t="shared" si="5"/>
        <v>0</v>
      </c>
      <c r="K35" s="341">
        <f t="shared" si="5"/>
        <v>0</v>
      </c>
      <c r="L35" s="341">
        <f t="shared" si="5"/>
        <v>0</v>
      </c>
      <c r="M35" s="341">
        <f t="shared" si="5"/>
        <v>0</v>
      </c>
      <c r="N35" s="341">
        <f t="shared" si="5"/>
        <v>0</v>
      </c>
      <c r="O35" s="341">
        <f t="shared" si="5"/>
        <v>0</v>
      </c>
      <c r="P35" s="341">
        <f t="shared" si="5"/>
        <v>0</v>
      </c>
      <c r="Q35" s="341">
        <f t="shared" si="5"/>
        <v>0</v>
      </c>
      <c r="R35" s="341">
        <f t="shared" si="5"/>
        <v>0</v>
      </c>
      <c r="S35" s="341">
        <f t="shared" si="5"/>
        <v>0</v>
      </c>
      <c r="T35" s="341">
        <f t="shared" si="5"/>
        <v>0</v>
      </c>
      <c r="U35" s="341">
        <f t="shared" si="5"/>
        <v>0</v>
      </c>
      <c r="V35" s="341">
        <f t="shared" si="5"/>
        <v>0</v>
      </c>
      <c r="W35" s="341">
        <f t="shared" si="5"/>
        <v>0</v>
      </c>
      <c r="X35" s="341">
        <f t="shared" si="5"/>
        <v>0</v>
      </c>
      <c r="Y35" s="341">
        <f t="shared" si="5"/>
        <v>0</v>
      </c>
      <c r="Z35" s="342">
        <f t="shared" si="5"/>
        <v>0</v>
      </c>
      <c r="AA35" s="343">
        <f t="shared" si="2"/>
        <v>0</v>
      </c>
    </row>
    <row r="36" spans="2:27" ht="20.45" customHeight="1">
      <c r="B36" s="427">
        <v>7</v>
      </c>
      <c r="C36" s="122"/>
      <c r="D36" s="204"/>
      <c r="E36" s="199" t="s">
        <v>382</v>
      </c>
      <c r="F36" s="372"/>
      <c r="G36" s="347">
        <f t="shared" ref="G36:Z36" si="6">SUM(G37:G39)</f>
        <v>0</v>
      </c>
      <c r="H36" s="347">
        <f t="shared" si="6"/>
        <v>0</v>
      </c>
      <c r="I36" s="347">
        <f t="shared" si="6"/>
        <v>0</v>
      </c>
      <c r="J36" s="347">
        <f t="shared" si="6"/>
        <v>0</v>
      </c>
      <c r="K36" s="347">
        <f t="shared" si="6"/>
        <v>0</v>
      </c>
      <c r="L36" s="347">
        <f t="shared" si="6"/>
        <v>0</v>
      </c>
      <c r="M36" s="347">
        <f t="shared" si="6"/>
        <v>0</v>
      </c>
      <c r="N36" s="347">
        <f t="shared" si="6"/>
        <v>0</v>
      </c>
      <c r="O36" s="347">
        <f t="shared" si="6"/>
        <v>0</v>
      </c>
      <c r="P36" s="347">
        <f t="shared" si="6"/>
        <v>0</v>
      </c>
      <c r="Q36" s="347">
        <f t="shared" si="6"/>
        <v>0</v>
      </c>
      <c r="R36" s="347">
        <f t="shared" si="6"/>
        <v>0</v>
      </c>
      <c r="S36" s="347">
        <f t="shared" si="6"/>
        <v>0</v>
      </c>
      <c r="T36" s="347">
        <f t="shared" si="6"/>
        <v>0</v>
      </c>
      <c r="U36" s="347">
        <f t="shared" si="6"/>
        <v>0</v>
      </c>
      <c r="V36" s="347">
        <f t="shared" si="6"/>
        <v>0</v>
      </c>
      <c r="W36" s="347">
        <f t="shared" si="6"/>
        <v>0</v>
      </c>
      <c r="X36" s="347">
        <f t="shared" si="6"/>
        <v>0</v>
      </c>
      <c r="Y36" s="347">
        <f t="shared" si="6"/>
        <v>0</v>
      </c>
      <c r="Z36" s="348">
        <f t="shared" si="6"/>
        <v>0</v>
      </c>
      <c r="AA36" s="349">
        <f t="shared" si="2"/>
        <v>0</v>
      </c>
    </row>
    <row r="37" spans="2:27" ht="20.45" customHeight="1">
      <c r="B37" s="166" t="s">
        <v>353</v>
      </c>
      <c r="C37" s="122"/>
      <c r="D37" s="202"/>
      <c r="E37" s="197"/>
      <c r="F37" s="195" t="s">
        <v>383</v>
      </c>
      <c r="G37" s="350">
        <f>+ｱ.燃え殻!$AU$16</f>
        <v>0</v>
      </c>
      <c r="H37" s="350">
        <f>+ｲ.汚泥!$AU$16</f>
        <v>0</v>
      </c>
      <c r="I37" s="350">
        <f>+ｳ.廃油!$AU$16</f>
        <v>0</v>
      </c>
      <c r="J37" s="350">
        <f>+ｴ.廃酸!$AU$16</f>
        <v>0</v>
      </c>
      <c r="K37" s="350">
        <f>+ｵ.廃ｱﾙｶﾘ!$AU$16</f>
        <v>0</v>
      </c>
      <c r="L37" s="350">
        <f>+ｶ.廃ﾌﾟﾗ類!$AU$13</f>
        <v>0</v>
      </c>
      <c r="M37" s="350">
        <f>+ｷ.紙くず!$AU$16</f>
        <v>0</v>
      </c>
      <c r="N37" s="350">
        <f>+ｸ.木くず!$AU$16</f>
        <v>0</v>
      </c>
      <c r="O37" s="350">
        <f>+ｹ.繊維くず!$AU$16</f>
        <v>0</v>
      </c>
      <c r="P37" s="350">
        <f>+ｺ.動植物性残さ!$AU$16</f>
        <v>0</v>
      </c>
      <c r="Q37" s="350">
        <f>+ｻ.動物系固形不要物!$AU$16</f>
        <v>0</v>
      </c>
      <c r="R37" s="350">
        <f>+ｼ.ｺﾞﾑくず!$AU$16</f>
        <v>0</v>
      </c>
      <c r="S37" s="350">
        <f>+ｽ.金属くず!$AU$16</f>
        <v>0</v>
      </c>
      <c r="T37" s="350">
        <f>+ｾ.ｶﾞﾗｽ･ｺﾝｸﾘ･陶磁器くず!$AU$16</f>
        <v>0</v>
      </c>
      <c r="U37" s="350">
        <f>+ｿ.鉱さい!$AU$16</f>
        <v>0</v>
      </c>
      <c r="V37" s="350">
        <f>+ﾀ.がれき類!$AU$16</f>
        <v>0</v>
      </c>
      <c r="W37" s="350">
        <f>+ﾁ.動物のふん尿!$AU$16</f>
        <v>0</v>
      </c>
      <c r="X37" s="350">
        <f>+ﾂ.動物の死体!$AU$16</f>
        <v>0</v>
      </c>
      <c r="Y37" s="350">
        <f>+ﾃ.ばいじん!$AU$16</f>
        <v>0</v>
      </c>
      <c r="Z37" s="351">
        <f>+ﾄ.混合廃棄物その他!$AU$16</f>
        <v>0</v>
      </c>
      <c r="AA37" s="352">
        <f t="shared" si="2"/>
        <v>0</v>
      </c>
    </row>
    <row r="38" spans="2:27" ht="20.45" customHeight="1">
      <c r="B38" s="166" t="s">
        <v>355</v>
      </c>
      <c r="C38" s="122"/>
      <c r="D38" s="202"/>
      <c r="E38" s="197"/>
      <c r="F38" s="195" t="s">
        <v>384</v>
      </c>
      <c r="G38" s="350">
        <f>+ｱ.燃え殻!$AU$17</f>
        <v>0</v>
      </c>
      <c r="H38" s="350">
        <f>+ｲ.汚泥!$AU$17</f>
        <v>0</v>
      </c>
      <c r="I38" s="350">
        <f>+ｳ.廃油!$AU$17</f>
        <v>0</v>
      </c>
      <c r="J38" s="350">
        <f>+ｴ.廃酸!$AU$17</f>
        <v>0</v>
      </c>
      <c r="K38" s="350">
        <f>+ｵ.廃ｱﾙｶﾘ!$AU$17</f>
        <v>0</v>
      </c>
      <c r="L38" s="350">
        <f>+ｶ.廃ﾌﾟﾗ類!$AU$14</f>
        <v>0</v>
      </c>
      <c r="M38" s="350">
        <f>+ｷ.紙くず!$AU$17</f>
        <v>0</v>
      </c>
      <c r="N38" s="350">
        <f>+ｸ.木くず!$AU$17</f>
        <v>0</v>
      </c>
      <c r="O38" s="350">
        <f>+ｹ.繊維くず!$AU$17</f>
        <v>0</v>
      </c>
      <c r="P38" s="350">
        <f>+ｺ.動植物性残さ!$AU$17</f>
        <v>0</v>
      </c>
      <c r="Q38" s="350">
        <f>+ｻ.動物系固形不要物!$AU$17</f>
        <v>0</v>
      </c>
      <c r="R38" s="350">
        <f>+ｼ.ｺﾞﾑくず!$AU$17</f>
        <v>0</v>
      </c>
      <c r="S38" s="350">
        <f>+ｽ.金属くず!$AU$17</f>
        <v>0</v>
      </c>
      <c r="T38" s="350">
        <f>+ｾ.ｶﾞﾗｽ･ｺﾝｸﾘ･陶磁器くず!$AU$17</f>
        <v>0</v>
      </c>
      <c r="U38" s="350">
        <f>+ｿ.鉱さい!$AU$17</f>
        <v>0</v>
      </c>
      <c r="V38" s="350">
        <f>+ﾀ.がれき類!$AU$17</f>
        <v>0</v>
      </c>
      <c r="W38" s="350">
        <f>+ﾁ.動物のふん尿!$AU$17</f>
        <v>0</v>
      </c>
      <c r="X38" s="350">
        <f>+ﾂ.動物の死体!$AU$17</f>
        <v>0</v>
      </c>
      <c r="Y38" s="350">
        <f>+ﾃ.ばいじん!$AU$17</f>
        <v>0</v>
      </c>
      <c r="Z38" s="351">
        <f>+ﾄ.混合廃棄物その他!$AU$17</f>
        <v>0</v>
      </c>
      <c r="AA38" s="352">
        <f t="shared" si="2"/>
        <v>0</v>
      </c>
    </row>
    <row r="39" spans="2:27" ht="20.45" customHeight="1">
      <c r="B39" s="166" t="s">
        <v>385</v>
      </c>
      <c r="C39" s="122"/>
      <c r="D39" s="202"/>
      <c r="E39" s="198"/>
      <c r="F39" s="195" t="s">
        <v>386</v>
      </c>
      <c r="G39" s="350">
        <f>+ｱ.燃え殻!$AU$18</f>
        <v>0</v>
      </c>
      <c r="H39" s="350">
        <f>+ｲ.汚泥!$AU$18</f>
        <v>0</v>
      </c>
      <c r="I39" s="350">
        <f>+ｳ.廃油!$AU$18</f>
        <v>0</v>
      </c>
      <c r="J39" s="350">
        <f>+ｴ.廃酸!$AU$18</f>
        <v>0</v>
      </c>
      <c r="K39" s="350">
        <f>+ｵ.廃ｱﾙｶﾘ!$AU$18</f>
        <v>0</v>
      </c>
      <c r="L39" s="350">
        <f>+ｶ.廃ﾌﾟﾗ類!$AU$15</f>
        <v>0</v>
      </c>
      <c r="M39" s="350">
        <f>+ｷ.紙くず!$AU$18</f>
        <v>0</v>
      </c>
      <c r="N39" s="350">
        <f>+ｸ.木くず!$AU$18</f>
        <v>0</v>
      </c>
      <c r="O39" s="350">
        <f>+ｹ.繊維くず!$AU$18</f>
        <v>0</v>
      </c>
      <c r="P39" s="350">
        <f>+ｺ.動植物性残さ!$AU$18</f>
        <v>0</v>
      </c>
      <c r="Q39" s="350">
        <f>+ｻ.動物系固形不要物!$AU$18</f>
        <v>0</v>
      </c>
      <c r="R39" s="350">
        <f>+ｼ.ｺﾞﾑくず!$AU$18</f>
        <v>0</v>
      </c>
      <c r="S39" s="350">
        <f>+ｽ.金属くず!$AU$18</f>
        <v>0</v>
      </c>
      <c r="T39" s="350">
        <f>+ｾ.ｶﾞﾗｽ･ｺﾝｸﾘ･陶磁器くず!$AU$18</f>
        <v>0</v>
      </c>
      <c r="U39" s="350">
        <f>+ｿ.鉱さい!$AU$18</f>
        <v>0</v>
      </c>
      <c r="V39" s="350">
        <f>+ﾀ.がれき類!$AU$18</f>
        <v>0</v>
      </c>
      <c r="W39" s="350">
        <f>+ﾁ.動物のふん尿!$AU$18</f>
        <v>0</v>
      </c>
      <c r="X39" s="350">
        <f>+ﾂ.動物の死体!$AU$18</f>
        <v>0</v>
      </c>
      <c r="Y39" s="350">
        <f>+ﾃ.ばいじん!$AU$18</f>
        <v>0</v>
      </c>
      <c r="Z39" s="351">
        <f>+ﾄ.混合廃棄物その他!$AU$18</f>
        <v>0</v>
      </c>
      <c r="AA39" s="352">
        <f t="shared" si="2"/>
        <v>0</v>
      </c>
    </row>
    <row r="40" spans="2:27" ht="20.45" customHeight="1" thickBot="1">
      <c r="B40" s="166" t="s">
        <v>387</v>
      </c>
      <c r="C40" s="207"/>
      <c r="D40" s="208"/>
      <c r="E40" s="209" t="s">
        <v>388</v>
      </c>
      <c r="F40" s="370"/>
      <c r="G40" s="353">
        <f>+ｱ.燃え殻!$AO$21</f>
        <v>0</v>
      </c>
      <c r="H40" s="353">
        <f>+ｲ.汚泥!$AO$21</f>
        <v>0</v>
      </c>
      <c r="I40" s="353">
        <f>+ｳ.廃油!$AO$21</f>
        <v>0</v>
      </c>
      <c r="J40" s="353">
        <f>+ｴ.廃酸!$AO$21</f>
        <v>0</v>
      </c>
      <c r="K40" s="353">
        <f>+ｵ.廃ｱﾙｶﾘ!$AO$21</f>
        <v>0</v>
      </c>
      <c r="L40" s="353">
        <f>+ｶ.廃ﾌﾟﾗ類!$AO$21</f>
        <v>0</v>
      </c>
      <c r="M40" s="353">
        <f>+ｷ.紙くず!$AO$21</f>
        <v>0</v>
      </c>
      <c r="N40" s="353">
        <f>+ｸ.木くず!$AO$21</f>
        <v>0</v>
      </c>
      <c r="O40" s="353">
        <f>+ｹ.繊維くず!$AO$21</f>
        <v>0</v>
      </c>
      <c r="P40" s="353">
        <f>+ｺ.動植物性残さ!$AO$21</f>
        <v>0</v>
      </c>
      <c r="Q40" s="353">
        <f>+ｻ.動物系固形不要物!$AO$21</f>
        <v>0</v>
      </c>
      <c r="R40" s="353">
        <f>+ｼ.ｺﾞﾑくず!$AO$21</f>
        <v>0</v>
      </c>
      <c r="S40" s="353">
        <f>+ｽ.金属くず!$AO$21</f>
        <v>0</v>
      </c>
      <c r="T40" s="353">
        <f>+ｾ.ｶﾞﾗｽ･ｺﾝｸﾘ･陶磁器くず!$AO$21</f>
        <v>0</v>
      </c>
      <c r="U40" s="353">
        <f>+ｿ.鉱さい!$AO$21</f>
        <v>0</v>
      </c>
      <c r="V40" s="353">
        <f>+ﾀ.がれき類!$AO$21</f>
        <v>0</v>
      </c>
      <c r="W40" s="353">
        <f>+ﾁ.動物のふん尿!$AO$21</f>
        <v>0</v>
      </c>
      <c r="X40" s="353">
        <f>+ﾂ.動物の死体!$AO$21</f>
        <v>0</v>
      </c>
      <c r="Y40" s="353">
        <f>+ﾃ.ばいじん!$AO$21</f>
        <v>0</v>
      </c>
      <c r="Z40" s="354">
        <f>+ﾄ.混合廃棄物その他!$AO$21</f>
        <v>0</v>
      </c>
      <c r="AA40" s="355">
        <f t="shared" si="2"/>
        <v>0</v>
      </c>
    </row>
    <row r="41" spans="2:27" ht="20.45" customHeight="1">
      <c r="B41" s="164"/>
      <c r="C41" s="702" t="s">
        <v>389</v>
      </c>
      <c r="D41" s="121" t="s">
        <v>236</v>
      </c>
      <c r="E41" s="709" t="s">
        <v>390</v>
      </c>
      <c r="F41" s="710"/>
      <c r="G41" s="356">
        <f t="shared" ref="G41:Z41" si="7">+G42+G46</f>
        <v>0</v>
      </c>
      <c r="H41" s="356">
        <f t="shared" si="7"/>
        <v>5776.6</v>
      </c>
      <c r="I41" s="356">
        <f t="shared" si="7"/>
        <v>0</v>
      </c>
      <c r="J41" s="356">
        <f t="shared" si="7"/>
        <v>0</v>
      </c>
      <c r="K41" s="356">
        <f t="shared" si="7"/>
        <v>0</v>
      </c>
      <c r="L41" s="356">
        <f t="shared" si="7"/>
        <v>4.7</v>
      </c>
      <c r="M41" s="356">
        <f t="shared" si="7"/>
        <v>1.4</v>
      </c>
      <c r="N41" s="356">
        <f t="shared" si="7"/>
        <v>1.6</v>
      </c>
      <c r="O41" s="356">
        <f t="shared" si="7"/>
        <v>0</v>
      </c>
      <c r="P41" s="356">
        <f t="shared" si="7"/>
        <v>0</v>
      </c>
      <c r="Q41" s="356">
        <f t="shared" si="7"/>
        <v>0</v>
      </c>
      <c r="R41" s="356">
        <f t="shared" si="7"/>
        <v>0</v>
      </c>
      <c r="S41" s="356">
        <f t="shared" si="7"/>
        <v>18.8</v>
      </c>
      <c r="T41" s="356">
        <f t="shared" si="7"/>
        <v>1.5</v>
      </c>
      <c r="U41" s="356">
        <f t="shared" si="7"/>
        <v>0</v>
      </c>
      <c r="V41" s="356">
        <f t="shared" si="7"/>
        <v>134.19999999999999</v>
      </c>
      <c r="W41" s="356">
        <f t="shared" si="7"/>
        <v>0</v>
      </c>
      <c r="X41" s="356">
        <f t="shared" si="7"/>
        <v>0</v>
      </c>
      <c r="Y41" s="356">
        <f t="shared" si="7"/>
        <v>0</v>
      </c>
      <c r="Z41" s="357">
        <f t="shared" si="7"/>
        <v>14.4</v>
      </c>
      <c r="AA41" s="358">
        <f t="shared" si="2"/>
        <v>5953.2</v>
      </c>
    </row>
    <row r="42" spans="2:27" ht="20.45" customHeight="1">
      <c r="B42" s="164"/>
      <c r="C42" s="702"/>
      <c r="D42" s="201"/>
      <c r="E42" s="199" t="s">
        <v>391</v>
      </c>
      <c r="F42" s="372"/>
      <c r="G42" s="347">
        <f t="shared" ref="G42:Z42" si="8">SUM(G43:G45)</f>
        <v>0</v>
      </c>
      <c r="H42" s="347">
        <f t="shared" si="8"/>
        <v>5776.6</v>
      </c>
      <c r="I42" s="347">
        <f t="shared" si="8"/>
        <v>0</v>
      </c>
      <c r="J42" s="347">
        <f t="shared" si="8"/>
        <v>0</v>
      </c>
      <c r="K42" s="347">
        <f t="shared" si="8"/>
        <v>0</v>
      </c>
      <c r="L42" s="347">
        <f t="shared" si="8"/>
        <v>4.7</v>
      </c>
      <c r="M42" s="347">
        <f t="shared" si="8"/>
        <v>1.4</v>
      </c>
      <c r="N42" s="347">
        <f t="shared" si="8"/>
        <v>1.6</v>
      </c>
      <c r="O42" s="347">
        <f t="shared" si="8"/>
        <v>0</v>
      </c>
      <c r="P42" s="347">
        <f t="shared" si="8"/>
        <v>0</v>
      </c>
      <c r="Q42" s="347">
        <f t="shared" si="8"/>
        <v>0</v>
      </c>
      <c r="R42" s="347">
        <f t="shared" si="8"/>
        <v>0</v>
      </c>
      <c r="S42" s="347">
        <f t="shared" si="8"/>
        <v>18.8</v>
      </c>
      <c r="T42" s="347">
        <f t="shared" si="8"/>
        <v>1.5</v>
      </c>
      <c r="U42" s="347">
        <f t="shared" si="8"/>
        <v>0</v>
      </c>
      <c r="V42" s="347">
        <f t="shared" si="8"/>
        <v>134.19999999999999</v>
      </c>
      <c r="W42" s="347">
        <f t="shared" si="8"/>
        <v>0</v>
      </c>
      <c r="X42" s="347">
        <f t="shared" si="8"/>
        <v>0</v>
      </c>
      <c r="Y42" s="347">
        <f t="shared" si="8"/>
        <v>0</v>
      </c>
      <c r="Z42" s="348">
        <f t="shared" si="8"/>
        <v>14.4</v>
      </c>
      <c r="AA42" s="349">
        <f t="shared" si="2"/>
        <v>5953.2</v>
      </c>
    </row>
    <row r="43" spans="2:27" ht="20.45" customHeight="1">
      <c r="B43" s="164"/>
      <c r="C43" s="702"/>
      <c r="D43" s="202"/>
      <c r="E43" s="197"/>
      <c r="F43" s="195" t="s">
        <v>383</v>
      </c>
      <c r="G43" s="350">
        <f>+ｱ.燃え殻!$AA$28</f>
        <v>0</v>
      </c>
      <c r="H43" s="350">
        <f>+ｲ.汚泥!$AA$28</f>
        <v>5776.5</v>
      </c>
      <c r="I43" s="350">
        <f>+ｳ.廃油!$AA$28</f>
        <v>0</v>
      </c>
      <c r="J43" s="350">
        <f>+ｴ.廃酸!$AA$28</f>
        <v>0</v>
      </c>
      <c r="K43" s="350">
        <f>+ｵ.廃ｱﾙｶﾘ!$AA$28</f>
        <v>0</v>
      </c>
      <c r="L43" s="350">
        <f>+ｶ.廃ﾌﾟﾗ類!$AA$28</f>
        <v>4.7</v>
      </c>
      <c r="M43" s="350">
        <f>+ｷ.紙くず!$AA$28</f>
        <v>1.4</v>
      </c>
      <c r="N43" s="350">
        <f>+ｸ.木くず!$AA$28</f>
        <v>1.6</v>
      </c>
      <c r="O43" s="350">
        <f>+ｹ.繊維くず!$AA$28</f>
        <v>0</v>
      </c>
      <c r="P43" s="350">
        <f>+ｺ.動植物性残さ!$AA$28</f>
        <v>0</v>
      </c>
      <c r="Q43" s="350">
        <f>+ｻ.動物系固形不要物!$AA$28</f>
        <v>0</v>
      </c>
      <c r="R43" s="350">
        <f>+ｼ.ｺﾞﾑくず!$AA$28</f>
        <v>0</v>
      </c>
      <c r="S43" s="350">
        <f>+ｽ.金属くず!$AA$28</f>
        <v>18.8</v>
      </c>
      <c r="T43" s="350">
        <f>+ｾ.ｶﾞﾗｽ･ｺﾝｸﾘ･陶磁器くず!$AA$28</f>
        <v>0</v>
      </c>
      <c r="U43" s="350">
        <f>+ｿ.鉱さい!$AA$28</f>
        <v>0</v>
      </c>
      <c r="V43" s="350">
        <f>+ﾀ.がれき類!$AA$28</f>
        <v>134.19999999999999</v>
      </c>
      <c r="W43" s="350">
        <f>+ﾁ.動物のふん尿!$AA$28</f>
        <v>0</v>
      </c>
      <c r="X43" s="350">
        <f>+ﾂ.動物の死体!$AA$28</f>
        <v>0</v>
      </c>
      <c r="Y43" s="350">
        <f>+ﾃ.ばいじん!$AA$28</f>
        <v>0</v>
      </c>
      <c r="Z43" s="351">
        <f>+ﾄ.混合廃棄物その他!$AA$28</f>
        <v>12.9</v>
      </c>
      <c r="AA43" s="352">
        <f t="shared" si="2"/>
        <v>5950.0999999999995</v>
      </c>
    </row>
    <row r="44" spans="2:27" ht="20.45" customHeight="1">
      <c r="B44" s="164"/>
      <c r="C44" s="702"/>
      <c r="D44" s="202"/>
      <c r="E44" s="197"/>
      <c r="F44" s="195" t="s">
        <v>384</v>
      </c>
      <c r="G44" s="350">
        <f>+ｱ.燃え殻!$AA$29</f>
        <v>0</v>
      </c>
      <c r="H44" s="350">
        <f>+ｲ.汚泥!$AA$29</f>
        <v>0.1</v>
      </c>
      <c r="I44" s="350">
        <f>+ｳ.廃油!$AA$29</f>
        <v>0</v>
      </c>
      <c r="J44" s="350">
        <f>+ｴ.廃酸!$AA$29</f>
        <v>0</v>
      </c>
      <c r="K44" s="350">
        <f>+ｵ.廃ｱﾙｶﾘ!$AA$29</f>
        <v>0</v>
      </c>
      <c r="L44" s="350">
        <f>+ｶ.廃ﾌﾟﾗ類!$AA$29</f>
        <v>0</v>
      </c>
      <c r="M44" s="350">
        <f>+ｷ.紙くず!$AA$29</f>
        <v>0</v>
      </c>
      <c r="N44" s="350">
        <f>+ｸ.木くず!$AA$29</f>
        <v>0</v>
      </c>
      <c r="O44" s="350">
        <f>+ｹ.繊維くず!$AA$29</f>
        <v>0</v>
      </c>
      <c r="P44" s="350">
        <f>+ｺ.動植物性残さ!$AA$29</f>
        <v>0</v>
      </c>
      <c r="Q44" s="350">
        <f>+ｻ.動物系固形不要物!$AA$29</f>
        <v>0</v>
      </c>
      <c r="R44" s="350">
        <f>+ｼ.ｺﾞﾑくず!$AA$29</f>
        <v>0</v>
      </c>
      <c r="S44" s="350">
        <f>+ｽ.金属くず!$AA$29</f>
        <v>0</v>
      </c>
      <c r="T44" s="350">
        <f>+ｾ.ｶﾞﾗｽ･ｺﾝｸﾘ･陶磁器くず!$AA$29</f>
        <v>1.5</v>
      </c>
      <c r="U44" s="350">
        <f>+ｿ.鉱さい!$AA$29</f>
        <v>0</v>
      </c>
      <c r="V44" s="350">
        <f>+ﾀ.がれき類!$AA$29</f>
        <v>0</v>
      </c>
      <c r="W44" s="350">
        <f>+ﾁ.動物のふん尿!$AA$29</f>
        <v>0</v>
      </c>
      <c r="X44" s="350">
        <f>+ﾂ.動物の死体!$AA$29</f>
        <v>0</v>
      </c>
      <c r="Y44" s="350">
        <f>+ﾃ.ばいじん!$AA$29</f>
        <v>0</v>
      </c>
      <c r="Z44" s="351">
        <f>+ﾄ.混合廃棄物その他!$AA$29</f>
        <v>1.5</v>
      </c>
      <c r="AA44" s="352">
        <f t="shared" si="2"/>
        <v>3.1</v>
      </c>
    </row>
    <row r="45" spans="2:27" ht="20.45" customHeight="1">
      <c r="B45" s="164"/>
      <c r="C45" s="702"/>
      <c r="D45" s="202"/>
      <c r="E45" s="198"/>
      <c r="F45" s="196" t="s">
        <v>386</v>
      </c>
      <c r="G45" s="350">
        <f>+ｱ.燃え殻!$AA$30</f>
        <v>0</v>
      </c>
      <c r="H45" s="350">
        <f>+ｲ.汚泥!$AA$30</f>
        <v>0</v>
      </c>
      <c r="I45" s="350">
        <f>+ｳ.廃油!$AA$30</f>
        <v>0</v>
      </c>
      <c r="J45" s="350">
        <f>+ｴ.廃酸!$AA$30</f>
        <v>0</v>
      </c>
      <c r="K45" s="350">
        <f>+ｵ.廃ｱﾙｶﾘ!$AA$30</f>
        <v>0</v>
      </c>
      <c r="L45" s="350">
        <f>+ｶ.廃ﾌﾟﾗ類!$AA$30</f>
        <v>0</v>
      </c>
      <c r="M45" s="350">
        <f>+ｷ.紙くず!$AA$30</f>
        <v>0</v>
      </c>
      <c r="N45" s="350">
        <f>+ｸ.木くず!$AA$30</f>
        <v>0</v>
      </c>
      <c r="O45" s="350">
        <f>+ｹ.繊維くず!$AA$30</f>
        <v>0</v>
      </c>
      <c r="P45" s="350">
        <f>+ｺ.動植物性残さ!$AA$30</f>
        <v>0</v>
      </c>
      <c r="Q45" s="350">
        <f>+ｻ.動物系固形不要物!$AA$30</f>
        <v>0</v>
      </c>
      <c r="R45" s="350">
        <f>+ｼ.ｺﾞﾑくず!$AA$30</f>
        <v>0</v>
      </c>
      <c r="S45" s="350">
        <f>+ｽ.金属くず!$AA$30</f>
        <v>0</v>
      </c>
      <c r="T45" s="350">
        <f>+ｾ.ｶﾞﾗｽ･ｺﾝｸﾘ･陶磁器くず!$AA$30</f>
        <v>0</v>
      </c>
      <c r="U45" s="350">
        <f>+ｿ.鉱さい!$AA$30</f>
        <v>0</v>
      </c>
      <c r="V45" s="350">
        <f>+ﾀ.がれき類!$AA$30</f>
        <v>0</v>
      </c>
      <c r="W45" s="350">
        <f>+ﾁ.動物のふん尿!$AA$30</f>
        <v>0</v>
      </c>
      <c r="X45" s="350">
        <f>+ﾂ.動物の死体!$AA$30</f>
        <v>0</v>
      </c>
      <c r="Y45" s="350">
        <f>+ﾃ.ばいじん!$AA$30</f>
        <v>0</v>
      </c>
      <c r="Z45" s="351">
        <f>+ﾄ.混合廃棄物その他!$AA$30</f>
        <v>0</v>
      </c>
      <c r="AA45" s="352">
        <f t="shared" si="2"/>
        <v>0</v>
      </c>
    </row>
    <row r="46" spans="2:27" ht="20.45" customHeight="1" thickBot="1">
      <c r="B46" s="164"/>
      <c r="C46" s="703"/>
      <c r="D46" s="203"/>
      <c r="E46" s="200" t="s">
        <v>392</v>
      </c>
      <c r="F46" s="372"/>
      <c r="G46" s="353">
        <f>+ｱ.燃え殻!$R$33</f>
        <v>0</v>
      </c>
      <c r="H46" s="353">
        <f>+ｲ.汚泥!$R$33</f>
        <v>0</v>
      </c>
      <c r="I46" s="353">
        <f>+ｳ.廃油!$R$33</f>
        <v>0</v>
      </c>
      <c r="J46" s="353">
        <f>+ｴ.廃酸!$R$33</f>
        <v>0</v>
      </c>
      <c r="K46" s="353">
        <f>+ｵ.廃ｱﾙｶﾘ!$R$33</f>
        <v>0</v>
      </c>
      <c r="L46" s="353">
        <f>+ｶ.廃ﾌﾟﾗ類!$R$33</f>
        <v>0</v>
      </c>
      <c r="M46" s="353">
        <f>+ｷ.紙くず!$R$33</f>
        <v>0</v>
      </c>
      <c r="N46" s="353">
        <f>+ｸ.木くず!$R$33</f>
        <v>0</v>
      </c>
      <c r="O46" s="353">
        <f>+ｹ.繊維くず!$R$33</f>
        <v>0</v>
      </c>
      <c r="P46" s="353">
        <f>+ｺ.動植物性残さ!$R$33</f>
        <v>0</v>
      </c>
      <c r="Q46" s="353">
        <f>+ｻ.動物系固形不要物!$R$33</f>
        <v>0</v>
      </c>
      <c r="R46" s="353">
        <f>+ｼ.ｺﾞﾑくず!$R$33</f>
        <v>0</v>
      </c>
      <c r="S46" s="353">
        <f>+ｽ.金属くず!$R$33</f>
        <v>0</v>
      </c>
      <c r="T46" s="353">
        <f>+ｾ.ｶﾞﾗｽ･ｺﾝｸﾘ･陶磁器くず!$R$33</f>
        <v>0</v>
      </c>
      <c r="U46" s="353">
        <f>+ｿ.鉱さい!$R$33</f>
        <v>0</v>
      </c>
      <c r="V46" s="353">
        <f>+ﾀ.がれき類!$R$33</f>
        <v>0</v>
      </c>
      <c r="W46" s="353">
        <f>+ﾁ.動物のふん尿!$R$33</f>
        <v>0</v>
      </c>
      <c r="X46" s="353">
        <f>+ﾂ.動物の死体!$R$33</f>
        <v>0</v>
      </c>
      <c r="Y46" s="353">
        <f>+ﾃ.ばいじん!$R$33</f>
        <v>0</v>
      </c>
      <c r="Z46" s="354">
        <f>+ﾄ.混合廃棄物その他!$R$33</f>
        <v>0</v>
      </c>
      <c r="AA46" s="355">
        <f t="shared" si="2"/>
        <v>0</v>
      </c>
    </row>
    <row r="47" spans="2:27" ht="20.45" customHeight="1">
      <c r="B47" s="164"/>
      <c r="C47" s="451" t="s">
        <v>238</v>
      </c>
      <c r="D47" s="707" t="s">
        <v>393</v>
      </c>
      <c r="E47" s="707"/>
      <c r="F47" s="708"/>
      <c r="G47" s="359">
        <f>+ｱ.燃え殻!$AL$27</f>
        <v>0</v>
      </c>
      <c r="H47" s="359">
        <f>+ｲ.汚泥!$AL$27</f>
        <v>5776.6</v>
      </c>
      <c r="I47" s="359">
        <f>+ｳ.廃油!$AL$27</f>
        <v>0</v>
      </c>
      <c r="J47" s="359">
        <f>+ｴ.廃酸!$AL$27</f>
        <v>0</v>
      </c>
      <c r="K47" s="359">
        <f>+ｵ.廃ｱﾙｶﾘ!$AL$27</f>
        <v>0</v>
      </c>
      <c r="L47" s="359">
        <f>+ｶ.廃ﾌﾟﾗ類!$AL$27</f>
        <v>4.7</v>
      </c>
      <c r="M47" s="359">
        <f>+ｷ.紙くず!$AL$27</f>
        <v>1.4</v>
      </c>
      <c r="N47" s="359">
        <f>+ｸ.木くず!$AL$27</f>
        <v>1.6</v>
      </c>
      <c r="O47" s="359">
        <f>+ｹ.繊維くず!$AL$27</f>
        <v>0</v>
      </c>
      <c r="P47" s="359">
        <f>+ｺ.動植物性残さ!$AL$27</f>
        <v>0</v>
      </c>
      <c r="Q47" s="359">
        <f>+ｻ.動物系固形不要物!$AL$27</f>
        <v>0</v>
      </c>
      <c r="R47" s="359">
        <f>+ｼ.ｺﾞﾑくず!$AL$27</f>
        <v>0</v>
      </c>
      <c r="S47" s="359">
        <f>+ｽ.金属くず!$AL$27</f>
        <v>18.8</v>
      </c>
      <c r="T47" s="359">
        <f>+ｾ.ｶﾞﾗｽ･ｺﾝｸﾘ･陶磁器くず!$AL$27</f>
        <v>1.5</v>
      </c>
      <c r="U47" s="359">
        <f>+ｿ.鉱さい!$AL$27</f>
        <v>0</v>
      </c>
      <c r="V47" s="359">
        <f>+ﾀ.がれき類!$AL$27</f>
        <v>134.19999999999999</v>
      </c>
      <c r="W47" s="359">
        <f>+ﾁ.動物のふん尿!$AL$27</f>
        <v>0</v>
      </c>
      <c r="X47" s="359">
        <f>+ﾂ.動物の死体!$AL$27</f>
        <v>0</v>
      </c>
      <c r="Y47" s="359">
        <f>+ﾃ.ばいじん!$AL$27</f>
        <v>0</v>
      </c>
      <c r="Z47" s="360">
        <f>+ﾄ.混合廃棄物その他!$AL$27</f>
        <v>14.4</v>
      </c>
      <c r="AA47" s="361">
        <f t="shared" si="2"/>
        <v>5953.2</v>
      </c>
    </row>
    <row r="48" spans="2:27" ht="20.45" customHeight="1">
      <c r="B48" s="164"/>
      <c r="C48" s="170"/>
      <c r="D48" s="169" t="s">
        <v>249</v>
      </c>
      <c r="E48" s="698" t="s">
        <v>394</v>
      </c>
      <c r="F48" s="699"/>
      <c r="G48" s="362">
        <f>+ｱ.燃え殻!$AL$30</f>
        <v>0</v>
      </c>
      <c r="H48" s="362">
        <f>+ｲ.汚泥!$AL$30</f>
        <v>0</v>
      </c>
      <c r="I48" s="362">
        <f>+ｳ.廃油!$AL$30</f>
        <v>0</v>
      </c>
      <c r="J48" s="362">
        <f>+ｴ.廃酸!$AL$30</f>
        <v>0</v>
      </c>
      <c r="K48" s="362">
        <f>+ｵ.廃ｱﾙｶﾘ!$AL$30</f>
        <v>0</v>
      </c>
      <c r="L48" s="362">
        <f>+ｶ.廃ﾌﾟﾗ類!$AL$30</f>
        <v>4.7</v>
      </c>
      <c r="M48" s="362">
        <f>+ｷ.紙くず!$AL$30</f>
        <v>1.4</v>
      </c>
      <c r="N48" s="362">
        <f>+ｸ.木くず!$AL$30</f>
        <v>1.6</v>
      </c>
      <c r="O48" s="362">
        <f>+ｹ.繊維くず!$AL$30</f>
        <v>0</v>
      </c>
      <c r="P48" s="362">
        <f>+ｺ.動植物性残さ!$AL$30</f>
        <v>0</v>
      </c>
      <c r="Q48" s="362">
        <f>+ｻ.動物系固形不要物!$AL$30</f>
        <v>0</v>
      </c>
      <c r="R48" s="362">
        <f>+ｼ.ｺﾞﾑくず!$AL$30</f>
        <v>0</v>
      </c>
      <c r="S48" s="362">
        <f>+ｽ.金属くず!$AL$30</f>
        <v>18.8</v>
      </c>
      <c r="T48" s="362">
        <f>+ｾ.ｶﾞﾗｽ･ｺﾝｸﾘ･陶磁器くず!$AL$30</f>
        <v>1.5</v>
      </c>
      <c r="U48" s="362">
        <f>+ｿ.鉱さい!$AL$30</f>
        <v>0</v>
      </c>
      <c r="V48" s="362">
        <f>+ﾀ.がれき類!$AL$30</f>
        <v>134.19999999999999</v>
      </c>
      <c r="W48" s="362">
        <f>+ﾁ.動物のふん尿!$AL$30</f>
        <v>0</v>
      </c>
      <c r="X48" s="362">
        <f>+ﾂ.動物の死体!$AL$30</f>
        <v>0</v>
      </c>
      <c r="Y48" s="362">
        <f>+ﾃ.ばいじん!$AL$30</f>
        <v>0</v>
      </c>
      <c r="Z48" s="363">
        <f>+ﾄ.混合廃棄物その他!$AL$30</f>
        <v>14.4</v>
      </c>
      <c r="AA48" s="364">
        <f t="shared" si="2"/>
        <v>176.6</v>
      </c>
    </row>
    <row r="49" spans="2:27" ht="20.45" customHeight="1">
      <c r="B49" s="164"/>
      <c r="C49" s="170"/>
      <c r="D49" s="394" t="s">
        <v>229</v>
      </c>
      <c r="E49" s="711" t="s">
        <v>395</v>
      </c>
      <c r="F49" s="712"/>
      <c r="G49" s="407">
        <f>+ｱ.燃え殻!$AS$24</f>
        <v>0</v>
      </c>
      <c r="H49" s="407">
        <f>+ｲ.汚泥!$AS$24</f>
        <v>5776.5</v>
      </c>
      <c r="I49" s="407">
        <f>+ｳ.廃油!$AS$24</f>
        <v>0</v>
      </c>
      <c r="J49" s="407">
        <f>+ｴ.廃酸!$AS$24</f>
        <v>0</v>
      </c>
      <c r="K49" s="407">
        <f>+ｵ.廃ｱﾙｶﾘ!$AS$24</f>
        <v>0</v>
      </c>
      <c r="L49" s="407">
        <f>+ｶ.廃ﾌﾟﾗ類!$AS$24</f>
        <v>4.7</v>
      </c>
      <c r="M49" s="407">
        <f>+ｷ.紙くず!$AS$24</f>
        <v>1.4</v>
      </c>
      <c r="N49" s="407">
        <f>+ｸ.木くず!$AS$24</f>
        <v>1.6</v>
      </c>
      <c r="O49" s="407">
        <f>+ｹ.繊維くず!$AS$24</f>
        <v>0</v>
      </c>
      <c r="P49" s="407">
        <f>+ｺ.動植物性残さ!$AS$24</f>
        <v>0</v>
      </c>
      <c r="Q49" s="407">
        <f>+ｻ.動物系固形不要物!$AS$24</f>
        <v>0</v>
      </c>
      <c r="R49" s="407">
        <f>+ｼ.ｺﾞﾑくず!$AS$24</f>
        <v>0</v>
      </c>
      <c r="S49" s="407">
        <f>+ｽ.金属くず!$AS$24</f>
        <v>18.8</v>
      </c>
      <c r="T49" s="407">
        <f>+ｾ.ｶﾞﾗｽ･ｺﾝｸﾘ･陶磁器くず!$AS$24</f>
        <v>0</v>
      </c>
      <c r="U49" s="407">
        <f>+ｿ.鉱さい!$AS$24</f>
        <v>0</v>
      </c>
      <c r="V49" s="407">
        <f>+ﾀ.がれき類!$AS$24</f>
        <v>134.19999999999999</v>
      </c>
      <c r="W49" s="407">
        <f>+ﾁ.動物のふん尿!$AS$24</f>
        <v>0</v>
      </c>
      <c r="X49" s="407">
        <f>+ﾂ.動物の死体!$AS$24</f>
        <v>0</v>
      </c>
      <c r="Y49" s="407">
        <f>+ﾃ.ばいじん!$AS$24</f>
        <v>0</v>
      </c>
      <c r="Z49" s="408">
        <f>+ﾄ.混合廃棄物その他!$AS$24</f>
        <v>12.9</v>
      </c>
      <c r="AA49" s="409">
        <f t="shared" si="2"/>
        <v>5950.0999999999995</v>
      </c>
    </row>
    <row r="50" spans="2:27" ht="20.45" customHeight="1">
      <c r="B50" s="164"/>
      <c r="C50" s="170"/>
      <c r="D50" s="395"/>
      <c r="E50" s="713" t="s">
        <v>374</v>
      </c>
      <c r="F50" s="714"/>
      <c r="G50" s="396"/>
      <c r="H50" s="396"/>
      <c r="I50" s="396"/>
      <c r="J50" s="396"/>
      <c r="K50" s="396"/>
      <c r="L50" s="365">
        <f>ｶ.廃ﾌﾟﾗ類!AU18</f>
        <v>0</v>
      </c>
      <c r="M50" s="396"/>
      <c r="N50" s="396"/>
      <c r="O50" s="396"/>
      <c r="P50" s="396"/>
      <c r="Q50" s="396"/>
      <c r="R50" s="396"/>
      <c r="S50" s="396"/>
      <c r="T50" s="396"/>
      <c r="U50" s="396"/>
      <c r="V50" s="396"/>
      <c r="W50" s="396"/>
      <c r="X50" s="396"/>
      <c r="Y50" s="396"/>
      <c r="Z50" s="418"/>
      <c r="AA50" s="366">
        <f t="shared" si="2"/>
        <v>0</v>
      </c>
    </row>
    <row r="51" spans="2:27" ht="20.45" customHeight="1">
      <c r="B51" s="164"/>
      <c r="C51" s="170"/>
      <c r="D51" s="395"/>
      <c r="E51" s="715" t="s">
        <v>375</v>
      </c>
      <c r="F51" s="716"/>
      <c r="G51" s="400"/>
      <c r="H51" s="400"/>
      <c r="I51" s="400"/>
      <c r="J51" s="400"/>
      <c r="K51" s="400"/>
      <c r="L51" s="365">
        <f>ｶ.廃ﾌﾟﾗ類!AU19</f>
        <v>0</v>
      </c>
      <c r="M51" s="400"/>
      <c r="N51" s="400"/>
      <c r="O51" s="400"/>
      <c r="P51" s="400"/>
      <c r="Q51" s="400"/>
      <c r="R51" s="400"/>
      <c r="S51" s="400"/>
      <c r="T51" s="400"/>
      <c r="U51" s="400"/>
      <c r="V51" s="400"/>
      <c r="W51" s="400"/>
      <c r="X51" s="400"/>
      <c r="Y51" s="400"/>
      <c r="Z51" s="418"/>
      <c r="AA51" s="366">
        <f t="shared" si="2"/>
        <v>0</v>
      </c>
    </row>
    <row r="52" spans="2:27" ht="20.45" customHeight="1">
      <c r="B52" s="164"/>
      <c r="C52" s="170"/>
      <c r="D52" s="395"/>
      <c r="E52" s="713" t="s">
        <v>376</v>
      </c>
      <c r="F52" s="714"/>
      <c r="G52" s="400"/>
      <c r="H52" s="400"/>
      <c r="I52" s="400"/>
      <c r="J52" s="400"/>
      <c r="K52" s="400"/>
      <c r="L52" s="365">
        <f>ｶ.廃ﾌﾟﾗ類!AU20</f>
        <v>4.7</v>
      </c>
      <c r="M52" s="400"/>
      <c r="N52" s="400"/>
      <c r="O52" s="400"/>
      <c r="P52" s="400"/>
      <c r="Q52" s="400"/>
      <c r="R52" s="400"/>
      <c r="S52" s="400"/>
      <c r="T52" s="400"/>
      <c r="U52" s="400"/>
      <c r="V52" s="400"/>
      <c r="W52" s="400"/>
      <c r="X52" s="400"/>
      <c r="Y52" s="400"/>
      <c r="Z52" s="418"/>
      <c r="AA52" s="366">
        <f t="shared" si="2"/>
        <v>4.7</v>
      </c>
    </row>
    <row r="53" spans="2:27" ht="20.45" customHeight="1">
      <c r="B53" s="164"/>
      <c r="C53" s="170"/>
      <c r="D53" s="210"/>
      <c r="E53" s="717" t="s">
        <v>377</v>
      </c>
      <c r="F53" s="718"/>
      <c r="G53" s="404"/>
      <c r="H53" s="404"/>
      <c r="I53" s="404"/>
      <c r="J53" s="404"/>
      <c r="K53" s="404"/>
      <c r="L53" s="410">
        <f>ｶ.廃ﾌﾟﾗ類!AU21</f>
        <v>0</v>
      </c>
      <c r="M53" s="404"/>
      <c r="N53" s="404"/>
      <c r="O53" s="404"/>
      <c r="P53" s="404"/>
      <c r="Q53" s="404"/>
      <c r="R53" s="404"/>
      <c r="S53" s="404"/>
      <c r="T53" s="404"/>
      <c r="U53" s="404"/>
      <c r="V53" s="404"/>
      <c r="W53" s="404"/>
      <c r="X53" s="404"/>
      <c r="Y53" s="404"/>
      <c r="Z53" s="419"/>
      <c r="AA53" s="411">
        <f t="shared" si="2"/>
        <v>0</v>
      </c>
    </row>
    <row r="54" spans="2:27" ht="20.45" customHeight="1">
      <c r="B54" s="164"/>
      <c r="C54" s="170"/>
      <c r="D54" s="395" t="s">
        <v>240</v>
      </c>
      <c r="E54" s="698" t="s">
        <v>396</v>
      </c>
      <c r="F54" s="699"/>
      <c r="G54" s="362">
        <f>+ｱ.燃え殻!$AS$27</f>
        <v>0</v>
      </c>
      <c r="H54" s="362">
        <f>+ｲ.汚泥!$AS$27</f>
        <v>0</v>
      </c>
      <c r="I54" s="362">
        <f>+ｳ.廃油!$AS$27</f>
        <v>0</v>
      </c>
      <c r="J54" s="362">
        <f>+ｴ.廃酸!$AS$27</f>
        <v>0</v>
      </c>
      <c r="K54" s="362">
        <f>+ｵ.廃ｱﾙｶﾘ!$AS$27</f>
        <v>0</v>
      </c>
      <c r="L54" s="362">
        <f>+ｶ.廃ﾌﾟﾗ類!$AS$27</f>
        <v>0</v>
      </c>
      <c r="M54" s="362">
        <f>+ｷ.紙くず!$AS$27</f>
        <v>0</v>
      </c>
      <c r="N54" s="362">
        <f>+ｸ.木くず!$AS$27</f>
        <v>0</v>
      </c>
      <c r="O54" s="362">
        <f>+ｹ.繊維くず!$AS$27</f>
        <v>0</v>
      </c>
      <c r="P54" s="362">
        <f>+ｺ.動植物性残さ!$AS$27</f>
        <v>0</v>
      </c>
      <c r="Q54" s="362">
        <f>+ｻ.動物系固形不要物!$AS$27</f>
        <v>0</v>
      </c>
      <c r="R54" s="362">
        <f>+ｼ.ｺﾞﾑくず!$AS$27</f>
        <v>0</v>
      </c>
      <c r="S54" s="362">
        <f>+ｽ.金属くず!$AS$27</f>
        <v>0</v>
      </c>
      <c r="T54" s="362">
        <f>+ｾ.ｶﾞﾗｽ･ｺﾝｸﾘ･陶磁器くず!$AS$27</f>
        <v>0</v>
      </c>
      <c r="U54" s="362">
        <f>+ｿ.鉱さい!$AS$27</f>
        <v>0</v>
      </c>
      <c r="V54" s="362">
        <f>+ﾀ.がれき類!$AS$27</f>
        <v>0</v>
      </c>
      <c r="W54" s="362">
        <f>+ﾁ.動物のふん尿!$AS$27</f>
        <v>0</v>
      </c>
      <c r="X54" s="362">
        <f>+ﾂ.動物の死体!$AS$27</f>
        <v>0</v>
      </c>
      <c r="Y54" s="362">
        <f>+ﾃ.ばいじん!$AS$27</f>
        <v>0</v>
      </c>
      <c r="Z54" s="363">
        <f>+ﾄ.混合廃棄物その他!$AS$27</f>
        <v>0</v>
      </c>
      <c r="AA54" s="364">
        <f t="shared" si="2"/>
        <v>0</v>
      </c>
    </row>
    <row r="55" spans="2:27" ht="20.45" customHeight="1" thickBot="1">
      <c r="B55" s="165"/>
      <c r="C55" s="171"/>
      <c r="D55" s="397" t="s">
        <v>251</v>
      </c>
      <c r="E55" s="700" t="s">
        <v>397</v>
      </c>
      <c r="F55" s="701"/>
      <c r="G55" s="412">
        <f>+ｱ.燃え殻!$AS$31</f>
        <v>0</v>
      </c>
      <c r="H55" s="412">
        <f>+ｲ.汚泥!$AS$31</f>
        <v>0</v>
      </c>
      <c r="I55" s="412">
        <f>+ｳ.廃油!$AS$31</f>
        <v>0</v>
      </c>
      <c r="J55" s="412">
        <f>+ｴ.廃酸!$AS$31</f>
        <v>0</v>
      </c>
      <c r="K55" s="412">
        <f>+ｵ.廃ｱﾙｶﾘ!$AS$31</f>
        <v>0</v>
      </c>
      <c r="L55" s="412">
        <f>+ｶ.廃ﾌﾟﾗ類!$AS$31</f>
        <v>0</v>
      </c>
      <c r="M55" s="412">
        <f>+ｷ.紙くず!$AS$31</f>
        <v>0</v>
      </c>
      <c r="N55" s="412">
        <f>+ｸ.木くず!$AS$31</f>
        <v>0</v>
      </c>
      <c r="O55" s="412">
        <f>+ｹ.繊維くず!$AS$31</f>
        <v>0</v>
      </c>
      <c r="P55" s="412">
        <f>+ｺ.動植物性残さ!$AS$31</f>
        <v>0</v>
      </c>
      <c r="Q55" s="412">
        <f>+ｻ.動物系固形不要物!$AS$31</f>
        <v>0</v>
      </c>
      <c r="R55" s="412">
        <f>+ｼ.ｺﾞﾑくず!$AS$31</f>
        <v>0</v>
      </c>
      <c r="S55" s="412">
        <f>+ｽ.金属くず!$AS$31</f>
        <v>0</v>
      </c>
      <c r="T55" s="412">
        <f>+ｾ.ｶﾞﾗｽ･ｺﾝｸﾘ･陶磁器くず!$AS$31</f>
        <v>0</v>
      </c>
      <c r="U55" s="412">
        <f>+ｿ.鉱さい!$AS$31</f>
        <v>0</v>
      </c>
      <c r="V55" s="412">
        <f>+ﾀ.がれき類!$AS$31</f>
        <v>0</v>
      </c>
      <c r="W55" s="412">
        <f>+ﾁ.動物のふん尿!$AS$31</f>
        <v>0</v>
      </c>
      <c r="X55" s="412">
        <f>+ﾂ.動物の死体!$AS$31</f>
        <v>0</v>
      </c>
      <c r="Y55" s="412">
        <f>+ﾃ.ばいじん!$AS$31</f>
        <v>0</v>
      </c>
      <c r="Z55" s="413">
        <f>+ﾄ.混合廃棄物その他!$AS$31</f>
        <v>0</v>
      </c>
      <c r="AA55" s="414">
        <f t="shared" si="2"/>
        <v>0</v>
      </c>
    </row>
    <row r="56" spans="2:27" ht="19.899999999999999" customHeight="1">
      <c r="G56" s="9" t="s">
        <v>398</v>
      </c>
    </row>
    <row r="58" spans="2:27" s="391" customFormat="1">
      <c r="G58" s="391">
        <f>IF(ｱ.燃え殻!$P$16="エラー！：⑥残さ物量があるのに、④自ら中間処理した量がゼロになっています",1,0)</f>
        <v>0</v>
      </c>
      <c r="H58" s="391">
        <f>IF(ｲ.汚泥!$P$16="エラー！：⑥残さ物量があるのに、④自ら中間処理した量がゼロになっています",1,0)</f>
        <v>0</v>
      </c>
      <c r="I58" s="391">
        <f>IF(ｳ.廃油!$P$16="エラー！：⑥残さ物量があるのに、④自ら中間処理した量がゼロになっています",1,0)</f>
        <v>0</v>
      </c>
      <c r="J58" s="391">
        <f>IF(ｴ.廃酸!$P$16="エラー！：⑥残さ物量があるのに、④自ら中間処理した量がゼロになっています",1,0)</f>
        <v>0</v>
      </c>
      <c r="K58" s="391">
        <f>IF(ｵ.廃ｱﾙｶﾘ!$P$16="エラー！：⑥残さ物量があるのに、④自ら中間処理した量がゼロになっています",1,0)</f>
        <v>0</v>
      </c>
      <c r="L58" s="391">
        <f>IF(ｶ.廃ﾌﾟﾗ類!$P$16="エラー！：⑥残さ物量があるのに、④自ら中間処理した量がゼロになっています",1,0)</f>
        <v>0</v>
      </c>
      <c r="M58" s="391">
        <f>IF(ｷ.紙くず!$P$16="エラー！：⑥残さ物量があるのに、④自ら中間処理した量がゼロになっています",1,0)</f>
        <v>0</v>
      </c>
      <c r="N58" s="391">
        <f>IF(ｸ.木くず!$P$16="エラー！：⑥残さ物量があるのに、④自ら中間処理した量がゼロになっています",1,0)</f>
        <v>0</v>
      </c>
      <c r="O58" s="391">
        <f>IF(ｹ.繊維くず!$P$16="エラー！：⑥残さ物量があるのに、④自ら中間処理した量がゼロになっています",1,0)</f>
        <v>0</v>
      </c>
      <c r="P58" s="391">
        <f>IF(ｺ.動植物性残さ!$P$16="エラー！：⑥残さ物量があるのに、④自ら中間処理した量がゼロになっています",1,0)</f>
        <v>0</v>
      </c>
      <c r="Q58" s="391">
        <f>IF(ｻ.動物系固形不要物!$P$16="エラー！：⑥残さ物量があるのに、④自ら中間処理した量がゼロになっています",1,0)</f>
        <v>0</v>
      </c>
      <c r="R58" s="391">
        <f>IF(ｼ.ｺﾞﾑくず!$P$16="エラー！：⑥残さ物量があるのに、④自ら中間処理した量がゼロになっています",1,0)</f>
        <v>0</v>
      </c>
      <c r="S58" s="391">
        <f>IF(ｽ.金属くず!$P$16="エラー！：⑥残さ物量があるのに、④自ら中間処理した量がゼロになっています",1,0)</f>
        <v>0</v>
      </c>
      <c r="T58" s="391">
        <f>IF(ｾ.ｶﾞﾗｽ･ｺﾝｸﾘ･陶磁器くず!$P$16="エラー！：⑥残さ物量があるのに、④自ら中間処理した量がゼロになっています",1,0)</f>
        <v>0</v>
      </c>
      <c r="U58" s="391">
        <f>IF(ｿ.鉱さい!$P$16="エラー！：⑥残さ物量があるのに、④自ら中間処理した量がゼロになっています",1,0)</f>
        <v>0</v>
      </c>
      <c r="V58" s="391">
        <f>IF(ﾀ.がれき類!$P$16="エラー！：⑥残さ物量があるのに、④自ら中間処理した量がゼロになっています",1,0)</f>
        <v>0</v>
      </c>
      <c r="W58" s="391">
        <f>IF(ﾁ.動物のふん尿!$P$16="エラー！：⑥残さ物量があるのに、④自ら中間処理した量がゼロになっています",1,0)</f>
        <v>0</v>
      </c>
      <c r="X58" s="391">
        <f>IF(ﾂ.動物の死体!$P$16="エラー！：⑥残さ物量があるのに、④自ら中間処理した量がゼロになっています",1,0)</f>
        <v>0</v>
      </c>
      <c r="Y58" s="391">
        <f>IF(ﾃ.ばいじん!$P$16="エラー！：⑥残さ物量があるのに、④自ら中間処理した量がゼロになっています",1,0)</f>
        <v>0</v>
      </c>
      <c r="Z58" s="391">
        <f>IF(ﾄ.混合廃棄物その他!$P$16="エラー！：⑥残さ物量があるのに、④自ら中間処理した量がゼロになっています",1,0)</f>
        <v>0</v>
      </c>
    </row>
    <row r="59" spans="2:27" s="391" customFormat="1">
      <c r="G59" s="391">
        <f>IF(ｱ.燃え殻!$P$22="エラー !：④の内数である⑤の量が④を超えています",1,0)</f>
        <v>0</v>
      </c>
      <c r="H59" s="391">
        <f>IF(ｲ.汚泥!$P$22="エラー !：④の内数である⑤の量が④を超えています",1,0)</f>
        <v>0</v>
      </c>
      <c r="I59" s="391">
        <f>IF(ｳ.廃油!$P$22="エラー !：④の内数である⑤の量が④を超えています",1,0)</f>
        <v>0</v>
      </c>
      <c r="J59" s="391">
        <f>IF(ｴ.廃酸!$P$22="エラー !：④の内数である⑤の量が④を超えています",1,0)</f>
        <v>0</v>
      </c>
      <c r="K59" s="391">
        <f>IF(ｵ.廃ｱﾙｶﾘ!$P$22="エラー !：④の内数である⑤の量が④を超えています",1,0)</f>
        <v>0</v>
      </c>
      <c r="L59" s="391">
        <f>IF(ｶ.廃ﾌﾟﾗ類!$P$22="エラー !：④の内数である⑤の量が④を超えています",1,0)</f>
        <v>0</v>
      </c>
      <c r="M59" s="391">
        <f>IF(ｷ.紙くず!$P$22="エラー !：④の内数である⑤の量が④を超えています",1,0)</f>
        <v>0</v>
      </c>
      <c r="N59" s="391">
        <f>IF(ｸ.木くず!$P$22="エラー !：④の内数である⑤の量が④を超えています",1,0)</f>
        <v>0</v>
      </c>
      <c r="O59" s="391">
        <f>IF(ｹ.繊維くず!$P$22="エラー !：④の内数である⑤の量が④を超えています",1,0)</f>
        <v>0</v>
      </c>
      <c r="P59" s="391">
        <f>IF(ｺ.動植物性残さ!$P$22="エラー !：④の内数である⑤の量が④を超えています",1,0)</f>
        <v>0</v>
      </c>
      <c r="Q59" s="391">
        <f>IF(ｻ.動物系固形不要物!$P$22="エラー !：④の内数である⑤の量が④を超えています",1,0)</f>
        <v>0</v>
      </c>
      <c r="R59" s="391">
        <f>IF(ｼ.ｺﾞﾑくず!$P$22="エラー !：④の内数である⑤の量が④を超えています",1,0)</f>
        <v>0</v>
      </c>
      <c r="S59" s="391">
        <f>IF(ｽ.金属くず!$P$22="エラー !：④の内数である⑤の量が④を超えています",1,0)</f>
        <v>0</v>
      </c>
      <c r="T59" s="391">
        <f>IF(ｾ.ｶﾞﾗｽ･ｺﾝｸﾘ･陶磁器くず!$P$22="エラー !：④の内数である⑤の量が④を超えています",1,0)</f>
        <v>0</v>
      </c>
      <c r="U59" s="391">
        <f>IF(ｿ.鉱さい!$P$22="エラー !：④の内数である⑤の量が④を超えています",1,0)</f>
        <v>0</v>
      </c>
      <c r="V59" s="391">
        <f>IF(ﾀ.がれき類!$P$22="エラー !：④の内数である⑤の量が④を超えています",1,0)</f>
        <v>0</v>
      </c>
      <c r="W59" s="391">
        <f>IF(ﾁ.動物のふん尿!$P$22="エラー !：④の内数である⑤の量が④を超えています",1,0)</f>
        <v>0</v>
      </c>
      <c r="X59" s="391">
        <f>IF(ﾂ.動物の死体!$P$22="エラー !：④の内数である⑤の量が④を超えています",1,0)</f>
        <v>0</v>
      </c>
      <c r="Y59" s="391">
        <f>IF(ﾃ.ばいじん!$P$22="エラー !：④の内数である⑤の量が④を超えています",1,0)</f>
        <v>0</v>
      </c>
      <c r="Z59" s="391">
        <f>IF(ﾄ.混合廃棄物その他!$P$22="エラー !：④の内数である⑤の量が④を超えています",1,0)</f>
        <v>0</v>
      </c>
    </row>
    <row r="60" spans="2:27" s="391" customFormat="1">
      <c r="G60" s="391">
        <f>IF(ｱ.燃え殻!$AL$31="エラー !：⑩の内数である⑪の量が⑩を超えています",1,0)</f>
        <v>0</v>
      </c>
      <c r="H60" s="391">
        <f>IF(ｲ.汚泥!$AL$31="エラー !：⑩の内数である⑪の量が⑩を超えています",1,0)</f>
        <v>0</v>
      </c>
      <c r="I60" s="391">
        <f>IF(ｳ.廃油!$AL$31="エラー !：⑩の内数である⑪の量が⑩を超えています",1,0)</f>
        <v>0</v>
      </c>
      <c r="J60" s="391">
        <f>IF(ｴ.廃酸!$AL$31="エラー !：⑩の内数である⑪の量が⑩を超えています",1,0)</f>
        <v>0</v>
      </c>
      <c r="K60" s="391">
        <f>IF(ｵ.廃ｱﾙｶﾘ!$AL$31="エラー !：⑩の内数である⑪の量が⑩を超えています",1,0)</f>
        <v>0</v>
      </c>
      <c r="L60" s="391">
        <f>IF(ｶ.廃ﾌﾟﾗ類!$AL$31="エラー !：⑩の内数である⑪の量が⑩を超えています",1,0)</f>
        <v>0</v>
      </c>
      <c r="M60" s="391">
        <f>IF(ｷ.紙くず!$AL$31="エラー !：⑩の内数である⑪の量が⑩を超えています",1,0)</f>
        <v>0</v>
      </c>
      <c r="N60" s="391">
        <f>IF(ｸ.木くず!$AL$31="エラー !：⑩の内数である⑪の量が⑩を超えています",1,0)</f>
        <v>0</v>
      </c>
      <c r="O60" s="391">
        <f>IF(ｹ.繊維くず!$AL$31="エラー !：⑩の内数である⑪の量が⑩を超えています",1,0)</f>
        <v>0</v>
      </c>
      <c r="P60" s="391">
        <f>IF(ｺ.動植物性残さ!$AL$31="エラー !：⑩の内数である⑪の量が⑩を超えています",1,0)</f>
        <v>0</v>
      </c>
      <c r="Q60" s="391">
        <f>IF(ｻ.動物系固形不要物!$AL$31="エラー !：⑩の内数である⑪の量が⑩を超えています",1,0)</f>
        <v>0</v>
      </c>
      <c r="R60" s="391">
        <f>IF(ｼ.ｺﾞﾑくず!$AL$31="エラー !：⑩の内数である⑪の量が⑩を超えています",1,0)</f>
        <v>0</v>
      </c>
      <c r="S60" s="391">
        <f>IF(ｽ.金属くず!$AL$31="エラー !：⑩の内数である⑪の量が⑩を超えています",1,0)</f>
        <v>0</v>
      </c>
      <c r="T60" s="391">
        <f>IF(ｾ.ｶﾞﾗｽ･ｺﾝｸﾘ･陶磁器くず!$AL$31="エラー !：⑩の内数である⑪の量が⑩を超えています",1,0)</f>
        <v>0</v>
      </c>
      <c r="U60" s="391">
        <f>IF(ｿ.鉱さい!$AL$31="エラー !：⑩の内数である⑪の量が⑩を超えています",1,0)</f>
        <v>0</v>
      </c>
      <c r="V60" s="391">
        <f>IF(ﾀ.がれき類!$AL$31="エラー !：⑩の内数である⑪の量が⑩を超えています",1,0)</f>
        <v>0</v>
      </c>
      <c r="W60" s="391">
        <f>IF(ﾁ.動物のふん尿!$AL$31="エラー !：⑩の内数である⑪の量が⑩を超えています",1,0)</f>
        <v>0</v>
      </c>
      <c r="X60" s="391">
        <f>IF(ﾂ.動物の死体!$AL$31="エラー !：⑩の内数である⑪の量が⑩を超えています",1,0)</f>
        <v>0</v>
      </c>
      <c r="Y60" s="391">
        <f>IF(ﾃ.ばいじん!$AL$31="エラー !：⑩の内数である⑪の量が⑩を超えています",1,0)</f>
        <v>0</v>
      </c>
      <c r="Z60" s="391">
        <f>IF(ﾄ.混合廃棄物その他!$AL$31="エラー !：⑩の内数である⑪の量が⑩を超えています",1,0)</f>
        <v>0</v>
      </c>
    </row>
    <row r="61" spans="2:27" s="391" customFormat="1">
      <c r="G61" s="391">
        <f>IF(ｱ.燃え殻!$AS$28="エラー !：⑩の内数である（⑫+⑬＋⑭）の量が⑩を超えています",1,0)</f>
        <v>0</v>
      </c>
      <c r="H61" s="391">
        <f>IF(ｲ.汚泥!$AS$28="エラー !：⑩の内数である（⑫+⑬＋⑭）の量が⑩を超えています",1,0)</f>
        <v>0</v>
      </c>
      <c r="I61" s="391">
        <f>IF(ｳ.廃油!$AS$28="エラー !：⑩の内数である（⑫+⑬＋⑭）の量が⑩を超えています",1,0)</f>
        <v>0</v>
      </c>
      <c r="J61" s="391">
        <f>IF(ｴ.廃酸!$AS$28="エラー !：⑩の内数である（⑫+⑬＋⑭）の量が⑩を超えています",1,0)</f>
        <v>0</v>
      </c>
      <c r="K61" s="391">
        <f>IF(ｵ.廃ｱﾙｶﾘ!$AS$28="エラー !：⑩の内数である（⑫+⑬＋⑭）の量が⑩を超えています",1,0)</f>
        <v>0</v>
      </c>
      <c r="L61" s="391">
        <f>IF(ｶ.廃ﾌﾟﾗ類!$AS$28="エラー !：⑩の内数である（⑫+⑬＋⑭）の量が⑩を超えています",1,0)</f>
        <v>0</v>
      </c>
      <c r="M61" s="391">
        <f>IF(ｷ.紙くず!$AS$28="エラー !：⑩の内数である（⑫+⑬＋⑭）の量が⑩を超えています",1,0)</f>
        <v>0</v>
      </c>
      <c r="N61" s="391">
        <f>IF(ｸ.木くず!$AS$28="エラー !：⑩の内数である（⑫+⑬＋⑭）の量が⑩を超えています",1,0)</f>
        <v>0</v>
      </c>
      <c r="O61" s="391">
        <f>IF(ｹ.繊維くず!$AS$28="エラー !：⑩の内数である（⑫+⑬＋⑭）の量が⑩を超えています",1,0)</f>
        <v>0</v>
      </c>
      <c r="P61" s="391">
        <f>IF(ｺ.動植物性残さ!$AS$28="エラー !：⑩の内数である（⑫+⑬＋⑭）の量が⑩を超えています",1,0)</f>
        <v>0</v>
      </c>
      <c r="Q61" s="391">
        <f>IF(ｻ.動物系固形不要物!$AS$28="エラー !：⑩の内数である（⑫+⑬＋⑭）の量が⑩を超えています",1,0)</f>
        <v>0</v>
      </c>
      <c r="R61" s="391">
        <f>IF(ｼ.ｺﾞﾑくず!$AS$28="エラー !：⑩の内数である（⑫+⑬＋⑭）の量が⑩を超えています",1,0)</f>
        <v>0</v>
      </c>
      <c r="S61" s="391">
        <f>IF(ｽ.金属くず!$AS$28="エラー !：⑩の内数である（⑫+⑬＋⑭）の量が⑩を超えています",1,0)</f>
        <v>0</v>
      </c>
      <c r="T61" s="391">
        <f>IF(ｾ.ｶﾞﾗｽ･ｺﾝｸﾘ･陶磁器くず!$AS$28="エラー !：⑩の内数である（⑫+⑬＋⑭）の量が⑩を超えています",1,0)</f>
        <v>0</v>
      </c>
      <c r="U61" s="391">
        <f>IF(ｿ.鉱さい!$AS$28="エラー !：⑩の内数である（⑫+⑬＋⑭）の量が⑩を超えています",1,0)</f>
        <v>0</v>
      </c>
      <c r="V61" s="391">
        <f>IF(ﾀ.がれき類!$AS$28="エラー !：⑩の内数である（⑫+⑬＋⑭）の量が⑩を超えています",1,0)</f>
        <v>0</v>
      </c>
      <c r="W61" s="391">
        <f>IF(ﾁ.動物のふん尿!$AS$28="エラー !：⑩の内数である（⑫+⑬＋⑭）の量が⑩を超えています",1,0)</f>
        <v>0</v>
      </c>
      <c r="X61" s="391">
        <f>IF(ﾂ.動物の死体!$AS$28="エラー !：⑩の内数である（⑫+⑬＋⑭）の量が⑩を超えています",1,0)</f>
        <v>0</v>
      </c>
      <c r="Y61" s="391">
        <f>IF(ﾃ.ばいじん!$AS$28="エラー !：⑩の内数である（⑫+⑬＋⑭）の量が⑩を超えています",1,0)</f>
        <v>0</v>
      </c>
      <c r="Z61" s="391">
        <f>IF(ﾄ.混合廃棄物その他!$AS$28="エラー !：⑩の内数である（⑫+⑬＋⑭）の量が⑩を超えています",1,0)</f>
        <v>0</v>
      </c>
    </row>
    <row r="62" spans="2:27" s="391" customFormat="1">
      <c r="G62" s="391">
        <f>IF(ｱ.燃え殻!$AS$32="エラー !：⑩の内数である（⑫+⑬＋⑭）の量が⑩を超えています",1,0)</f>
        <v>0</v>
      </c>
      <c r="H62" s="391">
        <f>IF(ｲ.汚泥!$AS$32="エラー !：⑩の内数である（⑫+⑬＋⑭）の量が⑩を超えています",1,0)</f>
        <v>0</v>
      </c>
      <c r="I62" s="391">
        <f>IF(ｳ.廃油!$AS$32="エラー !：⑩の内数である（⑫+⑬＋⑭）の量が⑩を超えています",1,0)</f>
        <v>0</v>
      </c>
      <c r="J62" s="391">
        <f>IF(ｴ.廃酸!$AS$32="エラー !：⑩の内数である（⑫+⑬＋⑭）の量が⑩を超えています",1,0)</f>
        <v>0</v>
      </c>
      <c r="K62" s="391">
        <f>IF(ｵ.廃ｱﾙｶﾘ!$AS$32="エラー !：⑩の内数である（⑫+⑬＋⑭）の量が⑩を超えています",1,0)</f>
        <v>0</v>
      </c>
      <c r="L62" s="391">
        <f>IF(ｶ.廃ﾌﾟﾗ類!$AS$32="エラー !：⑩の内数である（⑫+⑬＋⑭）の量が⑩を超えています",1,0)</f>
        <v>0</v>
      </c>
      <c r="M62" s="391">
        <f>IF(ｷ.紙くず!$AS$32="エラー !：⑩の内数である（⑫+⑬＋⑭）の量が⑩を超えています",1,0)</f>
        <v>0</v>
      </c>
      <c r="N62" s="391">
        <f>IF(ｸ.木くず!$AS$32="エラー !：⑩の内数である（⑫+⑬＋⑭）の量が⑩を超えています",1,0)</f>
        <v>0</v>
      </c>
      <c r="O62" s="391">
        <f>IF(ｹ.繊維くず!$AS$32="エラー !：⑩の内数である（⑫+⑬＋⑭）の量が⑩を超えています",1,0)</f>
        <v>0</v>
      </c>
      <c r="P62" s="391">
        <f>IF(ｺ.動植物性残さ!$AS$32="エラー !：⑩の内数である（⑫+⑬＋⑭）の量が⑩を超えています",1,0)</f>
        <v>0</v>
      </c>
      <c r="Q62" s="391">
        <f>IF(ｻ.動物系固形不要物!$AS$32="エラー !：⑩の内数である（⑫+⑬＋⑭）の量が⑩を超えています",1,0)</f>
        <v>0</v>
      </c>
      <c r="R62" s="391">
        <f>IF(ｼ.ｺﾞﾑくず!$AS$32="エラー !：⑩の内数である（⑫+⑬＋⑭）の量が⑩を超えています",1,0)</f>
        <v>0</v>
      </c>
      <c r="S62" s="391">
        <f>IF(ｽ.金属くず!$AS$32="エラー !：⑩の内数である（⑫+⑬＋⑭）の量が⑩を超えています",1,0)</f>
        <v>0</v>
      </c>
      <c r="T62" s="391">
        <f>IF(ｾ.ｶﾞﾗｽ･ｺﾝｸﾘ･陶磁器くず!$AS$32="エラー !：⑩の内数である（⑫+⑬＋⑭）の量が⑩を超えています",1,0)</f>
        <v>0</v>
      </c>
      <c r="U62" s="391">
        <f>IF(ｿ.鉱さい!$AS$32="エラー !：⑩の内数である（⑫+⑬＋⑭）の量が⑩を超えています",1,0)</f>
        <v>0</v>
      </c>
      <c r="V62" s="391">
        <f>IF(ﾀ.がれき類!$AS$32="エラー !：⑩の内数である（⑫+⑬＋⑭）の量が⑩を超えています",1,0)</f>
        <v>0</v>
      </c>
      <c r="W62" s="391">
        <f>IF(ﾁ.動物のふん尿!$AS$32="エラー !：⑩の内数である（⑫+⑬＋⑭）の量が⑩を超えています",1,0)</f>
        <v>0</v>
      </c>
      <c r="X62" s="391">
        <f>IF(ﾂ.動物の死体!$AS$32="エラー !：⑩の内数である（⑫+⑬＋⑭）の量が⑩を超えています",1,0)</f>
        <v>0</v>
      </c>
      <c r="Y62" s="391">
        <f>IF(ﾃ.ばいじん!$AS$32="エラー !：⑩の内数である（⑫+⑬＋⑭）の量が⑩を超えています",1,0)</f>
        <v>0</v>
      </c>
      <c r="Z62" s="391">
        <f>IF(ﾄ.混合廃棄物その他!$AS$32="エラー !：⑩の内数である（⑫+⑬＋⑭）の量が⑩を超えています",1,0)</f>
        <v>0</v>
      </c>
    </row>
    <row r="63" spans="2:27" s="391" customFormat="1">
      <c r="G63" s="391">
        <f t="shared" ref="G63:Z63" si="9">IF(G9="0",+G19+G20,+G9+G19+G20)</f>
        <v>0</v>
      </c>
      <c r="H63" s="391">
        <f t="shared" si="9"/>
        <v>6531.6</v>
      </c>
      <c r="I63" s="391">
        <f t="shared" si="9"/>
        <v>0</v>
      </c>
      <c r="J63" s="391">
        <f t="shared" si="9"/>
        <v>0</v>
      </c>
      <c r="K63" s="391">
        <f t="shared" si="9"/>
        <v>0</v>
      </c>
      <c r="L63" s="391">
        <f t="shared" si="9"/>
        <v>5.3</v>
      </c>
      <c r="M63" s="391">
        <f t="shared" si="9"/>
        <v>1.9</v>
      </c>
      <c r="N63" s="391">
        <f t="shared" si="9"/>
        <v>9.4</v>
      </c>
      <c r="O63" s="391">
        <f t="shared" si="9"/>
        <v>0</v>
      </c>
      <c r="P63" s="391">
        <f t="shared" si="9"/>
        <v>0</v>
      </c>
      <c r="Q63" s="391">
        <f t="shared" si="9"/>
        <v>0</v>
      </c>
      <c r="R63" s="391">
        <f t="shared" si="9"/>
        <v>0</v>
      </c>
      <c r="S63" s="391">
        <f t="shared" si="9"/>
        <v>25.3</v>
      </c>
      <c r="T63" s="391">
        <f t="shared" si="9"/>
        <v>3.7</v>
      </c>
      <c r="U63" s="391">
        <f t="shared" si="9"/>
        <v>0</v>
      </c>
      <c r="V63" s="391">
        <f t="shared" si="9"/>
        <v>317.2</v>
      </c>
      <c r="W63" s="391">
        <f t="shared" si="9"/>
        <v>0</v>
      </c>
      <c r="X63" s="391">
        <f t="shared" si="9"/>
        <v>0</v>
      </c>
      <c r="Y63" s="391">
        <f t="shared" si="9"/>
        <v>0</v>
      </c>
      <c r="Z63" s="391">
        <f t="shared" si="9"/>
        <v>17.8</v>
      </c>
      <c r="AA63" s="392">
        <f>+AA9+AA19+AA20</f>
        <v>6912.2</v>
      </c>
    </row>
    <row r="64" spans="2:27" s="391" customFormat="1" ht="13.5">
      <c r="F64" s="393"/>
    </row>
    <row r="65" spans="6:6" s="391" customFormat="1" ht="13.5">
      <c r="F65" s="393"/>
    </row>
    <row r="66" spans="6:6" s="391" customFormat="1" ht="13.5">
      <c r="F66" s="393"/>
    </row>
    <row r="67" spans="6:6" s="391" customFormat="1" ht="13.5">
      <c r="F67" s="393"/>
    </row>
  </sheetData>
  <sheetProtection algorithmName="SHA-512" hashValue="bpmwaM+2DuZ6FqmNQuyfV4Jd/InFKaIXgIwZ1ZF6Omlzbhh0G+TiJZuj277eCpwP+Svh0EdG3zZ7uB6FjdKQaA==" saltValue="zv/KWNXyNOEkPpWq2+5nnw==" spinCount="100000" sheet="1" objects="1" scenarios="1"/>
  <mergeCells count="37">
    <mergeCell ref="B3:F4"/>
    <mergeCell ref="V6:Z6"/>
    <mergeCell ref="C9:F9"/>
    <mergeCell ref="M6:N6"/>
    <mergeCell ref="Y4:Y5"/>
    <mergeCell ref="P6:U6"/>
    <mergeCell ref="D18:F18"/>
    <mergeCell ref="C10:F10"/>
    <mergeCell ref="C11:F11"/>
    <mergeCell ref="C12:F12"/>
    <mergeCell ref="C13:F13"/>
    <mergeCell ref="C14:F14"/>
    <mergeCell ref="C15:F15"/>
    <mergeCell ref="C16:F16"/>
    <mergeCell ref="C17:F17"/>
    <mergeCell ref="E26:F26"/>
    <mergeCell ref="E27:F27"/>
    <mergeCell ref="C26:C35"/>
    <mergeCell ref="D19:F19"/>
    <mergeCell ref="D20:F20"/>
    <mergeCell ref="E21:F21"/>
    <mergeCell ref="E35:F35"/>
    <mergeCell ref="E23:F23"/>
    <mergeCell ref="E25:F25"/>
    <mergeCell ref="E22:F22"/>
    <mergeCell ref="E54:F54"/>
    <mergeCell ref="E55:F55"/>
    <mergeCell ref="C41:C46"/>
    <mergeCell ref="D28:D34"/>
    <mergeCell ref="D47:F47"/>
    <mergeCell ref="E41:F41"/>
    <mergeCell ref="E48:F48"/>
    <mergeCell ref="E49:F49"/>
    <mergeCell ref="E50:F50"/>
    <mergeCell ref="E51:F51"/>
    <mergeCell ref="E52:F52"/>
    <mergeCell ref="E53:F53"/>
  </mergeCells>
  <phoneticPr fontId="3"/>
  <conditionalFormatting sqref="G23">
    <cfRule type="expression" dxfId="99" priority="1" stopIfTrue="1">
      <formula>$G$58=1</formula>
    </cfRule>
  </conditionalFormatting>
  <conditionalFormatting sqref="G24">
    <cfRule type="expression" dxfId="98" priority="2" stopIfTrue="1">
      <formula>$G$59=1</formula>
    </cfRule>
  </conditionalFormatting>
  <conditionalFormatting sqref="G48">
    <cfRule type="expression" dxfId="97" priority="3" stopIfTrue="1">
      <formula>$G$60=1</formula>
    </cfRule>
  </conditionalFormatting>
  <conditionalFormatting sqref="G54">
    <cfRule type="expression" dxfId="96" priority="4" stopIfTrue="1">
      <formula>$G$61=1</formula>
    </cfRule>
  </conditionalFormatting>
  <conditionalFormatting sqref="G55">
    <cfRule type="expression" dxfId="95" priority="5" stopIfTrue="1">
      <formula>$G$62=1</formula>
    </cfRule>
  </conditionalFormatting>
  <conditionalFormatting sqref="H23">
    <cfRule type="expression" dxfId="94" priority="6" stopIfTrue="1">
      <formula>$H$58=1</formula>
    </cfRule>
  </conditionalFormatting>
  <conditionalFormatting sqref="H24">
    <cfRule type="expression" dxfId="93" priority="7" stopIfTrue="1">
      <formula>$H$59=1</formula>
    </cfRule>
  </conditionalFormatting>
  <conditionalFormatting sqref="H48">
    <cfRule type="expression" dxfId="92" priority="8" stopIfTrue="1">
      <formula>$H$60=1</formula>
    </cfRule>
  </conditionalFormatting>
  <conditionalFormatting sqref="H54">
    <cfRule type="expression" dxfId="91" priority="9" stopIfTrue="1">
      <formula>$H$61=1</formula>
    </cfRule>
  </conditionalFormatting>
  <conditionalFormatting sqref="H55">
    <cfRule type="expression" dxfId="90" priority="10" stopIfTrue="1">
      <formula>$H$62=1</formula>
    </cfRule>
  </conditionalFormatting>
  <conditionalFormatting sqref="I23">
    <cfRule type="expression" dxfId="89" priority="11" stopIfTrue="1">
      <formula>$I$58=1</formula>
    </cfRule>
  </conditionalFormatting>
  <conditionalFormatting sqref="I24">
    <cfRule type="expression" dxfId="88" priority="12" stopIfTrue="1">
      <formula>$I$59=1</formula>
    </cfRule>
  </conditionalFormatting>
  <conditionalFormatting sqref="I48">
    <cfRule type="expression" dxfId="87" priority="100" stopIfTrue="1">
      <formula>$I$60=1</formula>
    </cfRule>
  </conditionalFormatting>
  <conditionalFormatting sqref="I54">
    <cfRule type="expression" dxfId="86" priority="13" stopIfTrue="1">
      <formula>$I$61=1</formula>
    </cfRule>
  </conditionalFormatting>
  <conditionalFormatting sqref="I55">
    <cfRule type="expression" dxfId="85" priority="14" stopIfTrue="1">
      <formula>$I$62=1</formula>
    </cfRule>
  </conditionalFormatting>
  <conditionalFormatting sqref="J23">
    <cfRule type="expression" dxfId="84" priority="15" stopIfTrue="1">
      <formula>$J$58=1</formula>
    </cfRule>
  </conditionalFormatting>
  <conditionalFormatting sqref="J24">
    <cfRule type="expression" dxfId="83" priority="16" stopIfTrue="1">
      <formula>$J$59=1</formula>
    </cfRule>
  </conditionalFormatting>
  <conditionalFormatting sqref="J48">
    <cfRule type="expression" dxfId="82" priority="17" stopIfTrue="1">
      <formula>$J$60=1</formula>
    </cfRule>
  </conditionalFormatting>
  <conditionalFormatting sqref="J54">
    <cfRule type="expression" dxfId="81" priority="18" stopIfTrue="1">
      <formula>$J$61=1</formula>
    </cfRule>
  </conditionalFormatting>
  <conditionalFormatting sqref="J55">
    <cfRule type="expression" dxfId="80" priority="19" stopIfTrue="1">
      <formula>$J$62=1</formula>
    </cfRule>
  </conditionalFormatting>
  <conditionalFormatting sqref="K23">
    <cfRule type="expression" dxfId="79" priority="20" stopIfTrue="1">
      <formula>$K$58=1</formula>
    </cfRule>
  </conditionalFormatting>
  <conditionalFormatting sqref="K24">
    <cfRule type="expression" dxfId="78" priority="21" stopIfTrue="1">
      <formula>$K$59=1</formula>
    </cfRule>
  </conditionalFormatting>
  <conditionalFormatting sqref="K48">
    <cfRule type="expression" dxfId="77" priority="22" stopIfTrue="1">
      <formula>$K$60=1</formula>
    </cfRule>
  </conditionalFormatting>
  <conditionalFormatting sqref="K54">
    <cfRule type="expression" dxfId="76" priority="23" stopIfTrue="1">
      <formula>$K$61=1</formula>
    </cfRule>
  </conditionalFormatting>
  <conditionalFormatting sqref="K55">
    <cfRule type="expression" dxfId="75" priority="24" stopIfTrue="1">
      <formula>$K$62=1</formula>
    </cfRule>
  </conditionalFormatting>
  <conditionalFormatting sqref="L23">
    <cfRule type="expression" dxfId="74" priority="25" stopIfTrue="1">
      <formula>$L$58=1</formula>
    </cfRule>
  </conditionalFormatting>
  <conditionalFormatting sqref="L24">
    <cfRule type="expression" dxfId="73" priority="26" stopIfTrue="1">
      <formula>$L$59=1</formula>
    </cfRule>
  </conditionalFormatting>
  <conditionalFormatting sqref="L48">
    <cfRule type="expression" dxfId="72" priority="27" stopIfTrue="1">
      <formula>$L$60=1</formula>
    </cfRule>
  </conditionalFormatting>
  <conditionalFormatting sqref="L54">
    <cfRule type="expression" dxfId="71" priority="28" stopIfTrue="1">
      <formula>$L$61=1</formula>
    </cfRule>
  </conditionalFormatting>
  <conditionalFormatting sqref="L55">
    <cfRule type="expression" dxfId="70" priority="29" stopIfTrue="1">
      <formula>$L$62=1</formula>
    </cfRule>
  </conditionalFormatting>
  <conditionalFormatting sqref="M23">
    <cfRule type="expression" dxfId="69" priority="30" stopIfTrue="1">
      <formula>$M$58=1</formula>
    </cfRule>
  </conditionalFormatting>
  <conditionalFormatting sqref="M24">
    <cfRule type="expression" dxfId="68" priority="31" stopIfTrue="1">
      <formula>$M$59=1</formula>
    </cfRule>
  </conditionalFormatting>
  <conditionalFormatting sqref="M48">
    <cfRule type="expression" dxfId="67" priority="32" stopIfTrue="1">
      <formula>$M$60=1</formula>
    </cfRule>
  </conditionalFormatting>
  <conditionalFormatting sqref="M54">
    <cfRule type="expression" dxfId="66" priority="33" stopIfTrue="1">
      <formula>$M$61=1</formula>
    </cfRule>
  </conditionalFormatting>
  <conditionalFormatting sqref="M55">
    <cfRule type="expression" dxfId="65" priority="34" stopIfTrue="1">
      <formula>$M$62=1</formula>
    </cfRule>
  </conditionalFormatting>
  <conditionalFormatting sqref="N23">
    <cfRule type="expression" dxfId="64" priority="35" stopIfTrue="1">
      <formula>$N$58=1</formula>
    </cfRule>
  </conditionalFormatting>
  <conditionalFormatting sqref="N24">
    <cfRule type="expression" dxfId="63" priority="36" stopIfTrue="1">
      <formula>$N$59=1</formula>
    </cfRule>
  </conditionalFormatting>
  <conditionalFormatting sqref="N48">
    <cfRule type="expression" dxfId="62" priority="37" stopIfTrue="1">
      <formula>$N$60=1</formula>
    </cfRule>
  </conditionalFormatting>
  <conditionalFormatting sqref="N54">
    <cfRule type="expression" dxfId="61" priority="38" stopIfTrue="1">
      <formula>$N$61=1</formula>
    </cfRule>
  </conditionalFormatting>
  <conditionalFormatting sqref="N55">
    <cfRule type="expression" dxfId="60" priority="39" stopIfTrue="1">
      <formula>$N$62=1</formula>
    </cfRule>
  </conditionalFormatting>
  <conditionalFormatting sqref="O23">
    <cfRule type="expression" dxfId="59" priority="40" stopIfTrue="1">
      <formula>$O$58=1</formula>
    </cfRule>
  </conditionalFormatting>
  <conditionalFormatting sqref="O24">
    <cfRule type="expression" dxfId="58" priority="41" stopIfTrue="1">
      <formula>$O$59=1</formula>
    </cfRule>
  </conditionalFormatting>
  <conditionalFormatting sqref="O48">
    <cfRule type="expression" dxfId="57" priority="42" stopIfTrue="1">
      <formula>$O$60=1</formula>
    </cfRule>
  </conditionalFormatting>
  <conditionalFormatting sqref="O54">
    <cfRule type="expression" dxfId="56" priority="43" stopIfTrue="1">
      <formula>$O$61=1</formula>
    </cfRule>
  </conditionalFormatting>
  <conditionalFormatting sqref="O55">
    <cfRule type="expression" dxfId="55" priority="44" stopIfTrue="1">
      <formula>$O$62=1</formula>
    </cfRule>
  </conditionalFormatting>
  <conditionalFormatting sqref="P23">
    <cfRule type="expression" dxfId="54" priority="45" stopIfTrue="1">
      <formula>$P$58=1</formula>
    </cfRule>
  </conditionalFormatting>
  <conditionalFormatting sqref="P24">
    <cfRule type="expression" dxfId="53" priority="99" stopIfTrue="1">
      <formula>$P$59=1</formula>
    </cfRule>
  </conditionalFormatting>
  <conditionalFormatting sqref="P48">
    <cfRule type="expression" dxfId="52" priority="46" stopIfTrue="1">
      <formula>$P$60=1</formula>
    </cfRule>
  </conditionalFormatting>
  <conditionalFormatting sqref="P54">
    <cfRule type="expression" dxfId="51" priority="47" stopIfTrue="1">
      <formula>$P$61=1</formula>
    </cfRule>
  </conditionalFormatting>
  <conditionalFormatting sqref="P55">
    <cfRule type="expression" dxfId="50" priority="48" stopIfTrue="1">
      <formula>$P$62=1</formula>
    </cfRule>
  </conditionalFormatting>
  <conditionalFormatting sqref="Q23">
    <cfRule type="expression" dxfId="49" priority="49" stopIfTrue="1">
      <formula>$Q$58=1</formula>
    </cfRule>
  </conditionalFormatting>
  <conditionalFormatting sqref="Q24">
    <cfRule type="expression" dxfId="48" priority="50" stopIfTrue="1">
      <formula>$G$59=1</formula>
    </cfRule>
  </conditionalFormatting>
  <conditionalFormatting sqref="Q48">
    <cfRule type="expression" dxfId="47" priority="51" stopIfTrue="1">
      <formula>$Q$60=1</formula>
    </cfRule>
  </conditionalFormatting>
  <conditionalFormatting sqref="Q54">
    <cfRule type="expression" dxfId="46" priority="52" stopIfTrue="1">
      <formula>$Q$61=1</formula>
    </cfRule>
  </conditionalFormatting>
  <conditionalFormatting sqref="Q55">
    <cfRule type="expression" dxfId="45" priority="53" stopIfTrue="1">
      <formula>$Q$62=1</formula>
    </cfRule>
  </conditionalFormatting>
  <conditionalFormatting sqref="R23">
    <cfRule type="expression" dxfId="44" priority="54" stopIfTrue="1">
      <formula>$R$58=1</formula>
    </cfRule>
  </conditionalFormatting>
  <conditionalFormatting sqref="R24">
    <cfRule type="expression" dxfId="43" priority="55" stopIfTrue="1">
      <formula>$R$59=1</formula>
    </cfRule>
  </conditionalFormatting>
  <conditionalFormatting sqref="R48">
    <cfRule type="expression" dxfId="42" priority="56" stopIfTrue="1">
      <formula>$R$60=1</formula>
    </cfRule>
  </conditionalFormatting>
  <conditionalFormatting sqref="R54">
    <cfRule type="expression" dxfId="41" priority="57" stopIfTrue="1">
      <formula>$R$61=1</formula>
    </cfRule>
  </conditionalFormatting>
  <conditionalFormatting sqref="R55">
    <cfRule type="expression" dxfId="40" priority="58" stopIfTrue="1">
      <formula>$R$62=1</formula>
    </cfRule>
  </conditionalFormatting>
  <conditionalFormatting sqref="S23">
    <cfRule type="expression" dxfId="39" priority="59" stopIfTrue="1">
      <formula>$S$58=1</formula>
    </cfRule>
  </conditionalFormatting>
  <conditionalFormatting sqref="S24">
    <cfRule type="expression" dxfId="38" priority="60" stopIfTrue="1">
      <formula>$S$59=1</formula>
    </cfRule>
  </conditionalFormatting>
  <conditionalFormatting sqref="S48">
    <cfRule type="expression" dxfId="37" priority="61" stopIfTrue="1">
      <formula>$S$60=1</formula>
    </cfRule>
  </conditionalFormatting>
  <conditionalFormatting sqref="S54">
    <cfRule type="expression" dxfId="36" priority="62" stopIfTrue="1">
      <formula>$S$61=1</formula>
    </cfRule>
  </conditionalFormatting>
  <conditionalFormatting sqref="S55">
    <cfRule type="expression" dxfId="35" priority="63" stopIfTrue="1">
      <formula>$S$62=1</formula>
    </cfRule>
  </conditionalFormatting>
  <conditionalFormatting sqref="T23">
    <cfRule type="expression" dxfId="34" priority="64" stopIfTrue="1">
      <formula>$T$58=1</formula>
    </cfRule>
  </conditionalFormatting>
  <conditionalFormatting sqref="T24">
    <cfRule type="expression" dxfId="33" priority="65" stopIfTrue="1">
      <formula>$T$59=1</formula>
    </cfRule>
  </conditionalFormatting>
  <conditionalFormatting sqref="T48">
    <cfRule type="expression" dxfId="32" priority="66" stopIfTrue="1">
      <formula>$T$60=1</formula>
    </cfRule>
  </conditionalFormatting>
  <conditionalFormatting sqref="T54">
    <cfRule type="expression" dxfId="31" priority="67" stopIfTrue="1">
      <formula>$T$61=1</formula>
    </cfRule>
  </conditionalFormatting>
  <conditionalFormatting sqref="T55">
    <cfRule type="expression" dxfId="30" priority="68" stopIfTrue="1">
      <formula>$T$62=1</formula>
    </cfRule>
  </conditionalFormatting>
  <conditionalFormatting sqref="U23">
    <cfRule type="expression" dxfId="29" priority="69" stopIfTrue="1">
      <formula>$U$58=1</formula>
    </cfRule>
  </conditionalFormatting>
  <conditionalFormatting sqref="U24">
    <cfRule type="expression" dxfId="28" priority="70" stopIfTrue="1">
      <formula>$U$59=1</formula>
    </cfRule>
  </conditionalFormatting>
  <conditionalFormatting sqref="U48">
    <cfRule type="expression" dxfId="27" priority="71" stopIfTrue="1">
      <formula>$U$60=1</formula>
    </cfRule>
  </conditionalFormatting>
  <conditionalFormatting sqref="U54">
    <cfRule type="expression" dxfId="26" priority="72" stopIfTrue="1">
      <formula>$U$61=1</formula>
    </cfRule>
  </conditionalFormatting>
  <conditionalFormatting sqref="U55">
    <cfRule type="expression" dxfId="25" priority="73" stopIfTrue="1">
      <formula>$U$62=1</formula>
    </cfRule>
  </conditionalFormatting>
  <conditionalFormatting sqref="V23">
    <cfRule type="expression" dxfId="24" priority="74" stopIfTrue="1">
      <formula>$V$58=1</formula>
    </cfRule>
  </conditionalFormatting>
  <conditionalFormatting sqref="V24">
    <cfRule type="expression" dxfId="23" priority="75" stopIfTrue="1">
      <formula>$V$59=1</formula>
    </cfRule>
  </conditionalFormatting>
  <conditionalFormatting sqref="V48">
    <cfRule type="expression" dxfId="22" priority="76" stopIfTrue="1">
      <formula>$V$60=1</formula>
    </cfRule>
  </conditionalFormatting>
  <conditionalFormatting sqref="V54">
    <cfRule type="expression" dxfId="21" priority="77" stopIfTrue="1">
      <formula>$V$61=1</formula>
    </cfRule>
  </conditionalFormatting>
  <conditionalFormatting sqref="V55">
    <cfRule type="expression" dxfId="20" priority="78" stopIfTrue="1">
      <formula>$V$62=1</formula>
    </cfRule>
  </conditionalFormatting>
  <conditionalFormatting sqref="W23">
    <cfRule type="expression" dxfId="19" priority="79" stopIfTrue="1">
      <formula>$W$58=1</formula>
    </cfRule>
  </conditionalFormatting>
  <conditionalFormatting sqref="W24">
    <cfRule type="expression" dxfId="18" priority="80" stopIfTrue="1">
      <formula>$W$59=1</formula>
    </cfRule>
  </conditionalFormatting>
  <conditionalFormatting sqref="W48">
    <cfRule type="expression" dxfId="17" priority="81" stopIfTrue="1">
      <formula>$W$60=1</formula>
    </cfRule>
  </conditionalFormatting>
  <conditionalFormatting sqref="W54">
    <cfRule type="expression" dxfId="16" priority="82" stopIfTrue="1">
      <formula>$W$61=1</formula>
    </cfRule>
  </conditionalFormatting>
  <conditionalFormatting sqref="W55">
    <cfRule type="expression" dxfId="15" priority="83" stopIfTrue="1">
      <formula>$W$62=1</formula>
    </cfRule>
  </conditionalFormatting>
  <conditionalFormatting sqref="X23">
    <cfRule type="expression" dxfId="14" priority="84" stopIfTrue="1">
      <formula>$X$58=1</formula>
    </cfRule>
  </conditionalFormatting>
  <conditionalFormatting sqref="X24">
    <cfRule type="expression" dxfId="13" priority="85" stopIfTrue="1">
      <formula>$X$59=1</formula>
    </cfRule>
  </conditionalFormatting>
  <conditionalFormatting sqref="X48">
    <cfRule type="expression" dxfId="12" priority="86" stopIfTrue="1">
      <formula>$X$60=1</formula>
    </cfRule>
  </conditionalFormatting>
  <conditionalFormatting sqref="X54">
    <cfRule type="expression" dxfId="11" priority="87" stopIfTrue="1">
      <formula>$X$61=1</formula>
    </cfRule>
  </conditionalFormatting>
  <conditionalFormatting sqref="X55">
    <cfRule type="expression" dxfId="10" priority="88" stopIfTrue="1">
      <formula>$X$62=1</formula>
    </cfRule>
  </conditionalFormatting>
  <conditionalFormatting sqref="Y23">
    <cfRule type="expression" dxfId="9" priority="89" stopIfTrue="1">
      <formula>$Y$58=1</formula>
    </cfRule>
  </conditionalFormatting>
  <conditionalFormatting sqref="Y24">
    <cfRule type="expression" dxfId="8" priority="90" stopIfTrue="1">
      <formula>$Y$59=1</formula>
    </cfRule>
  </conditionalFormatting>
  <conditionalFormatting sqref="Y48">
    <cfRule type="expression" dxfId="7" priority="91" stopIfTrue="1">
      <formula>$Y$60=1</formula>
    </cfRule>
  </conditionalFormatting>
  <conditionalFormatting sqref="Y54">
    <cfRule type="expression" dxfId="6" priority="92" stopIfTrue="1">
      <formula>$Y$61=1</formula>
    </cfRule>
  </conditionalFormatting>
  <conditionalFormatting sqref="Y55">
    <cfRule type="expression" dxfId="5" priority="93" stopIfTrue="1">
      <formula>$Y$62=1</formula>
    </cfRule>
  </conditionalFormatting>
  <conditionalFormatting sqref="Z23">
    <cfRule type="expression" dxfId="4" priority="94" stopIfTrue="1">
      <formula>$Z$58=1</formula>
    </cfRule>
  </conditionalFormatting>
  <conditionalFormatting sqref="Z24">
    <cfRule type="expression" dxfId="3" priority="95" stopIfTrue="1">
      <formula>$Z$59=1</formula>
    </cfRule>
  </conditionalFormatting>
  <conditionalFormatting sqref="Z48">
    <cfRule type="expression" dxfId="2" priority="96" stopIfTrue="1">
      <formula>$Z$60=1</formula>
    </cfRule>
  </conditionalFormatting>
  <conditionalFormatting sqref="Z54">
    <cfRule type="expression" dxfId="1" priority="97" stopIfTrue="1">
      <formula>$Z$61=1</formula>
    </cfRule>
  </conditionalFormatting>
  <conditionalFormatting sqref="Z55">
    <cfRule type="expression" dxfId="0" priority="98" stopIfTrue="1">
      <formula>$Z$62=1</formula>
    </cfRule>
  </conditionalFormatting>
  <printOptions horizontalCentered="1"/>
  <pageMargins left="0.39370078740157483" right="0.39370078740157483" top="0.6692913385826772" bottom="0.55118110236220474" header="0.51181102362204722" footer="0.51181102362204722"/>
  <pageSetup paperSize="9" scale="52" orientation="landscape"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P80"/>
  <sheetViews>
    <sheetView showGridLines="0" showZeros="0" view="pageBreakPreview" topLeftCell="C3" zoomScaleNormal="100" zoomScaleSheetLayoutView="100" workbookViewId="0">
      <selection activeCell="C3" sqref="C3"/>
    </sheetView>
  </sheetViews>
  <sheetFormatPr defaultColWidth="9" defaultRowHeight="12"/>
  <cols>
    <col min="1" max="1" width="3.25" style="22" hidden="1" customWidth="1"/>
    <col min="2" max="2" width="3.25" style="22" customWidth="1"/>
    <col min="3" max="3" width="3.25" style="21" customWidth="1"/>
    <col min="4" max="4" width="2.75" style="21" customWidth="1"/>
    <col min="5" max="5" width="9.75" style="21" customWidth="1"/>
    <col min="6" max="6" width="2.75" style="21" customWidth="1"/>
    <col min="7" max="7" width="6.75" style="21" customWidth="1"/>
    <col min="8" max="8" width="13.75" style="21" customWidth="1"/>
    <col min="9" max="9" width="5.75" style="21" customWidth="1"/>
    <col min="10" max="10" width="3.75" style="21" customWidth="1"/>
    <col min="11" max="11" width="10.75" style="21" customWidth="1"/>
    <col min="12" max="12" width="6.75" style="21" customWidth="1"/>
    <col min="13" max="13" width="7.75" style="21" customWidth="1"/>
    <col min="14" max="14" width="6.75" style="21" customWidth="1"/>
    <col min="15" max="15" width="7.75" style="21" customWidth="1"/>
    <col min="16" max="16" width="2.25" style="21" customWidth="1"/>
    <col min="17" max="17" width="9" style="21" customWidth="1"/>
    <col min="18" max="16384" width="9" style="21"/>
  </cols>
  <sheetData>
    <row r="1" spans="1:16" ht="16.149999999999999" customHeight="1">
      <c r="C1" s="74" t="s">
        <v>399</v>
      </c>
    </row>
    <row r="2" spans="1:16" ht="16.149999999999999" customHeight="1">
      <c r="C2" s="74"/>
    </row>
    <row r="3" spans="1:16" ht="14.1" customHeight="1" thickBot="1">
      <c r="O3" s="98" t="s">
        <v>25</v>
      </c>
    </row>
    <row r="4" spans="1:16" ht="13.5">
      <c r="A4" s="21">
        <v>14</v>
      </c>
      <c r="M4" s="652" t="s">
        <v>26</v>
      </c>
      <c r="N4" s="96" t="s">
        <v>27</v>
      </c>
      <c r="O4" s="97" t="s">
        <v>28</v>
      </c>
    </row>
    <row r="5" spans="1:16" ht="20.25" customHeight="1" thickBot="1">
      <c r="A5" s="22" t="e">
        <f>+#REF!</f>
        <v>#REF!</v>
      </c>
      <c r="C5" s="21" t="s">
        <v>29</v>
      </c>
      <c r="M5" s="744"/>
      <c r="N5" s="225" t="str">
        <f>+表紙!N28</f>
        <v>○</v>
      </c>
      <c r="O5" s="226" t="str">
        <f>+表紙!O28</f>
        <v/>
      </c>
    </row>
    <row r="6" spans="1:16" ht="13.5">
      <c r="C6" s="600" t="s">
        <v>30</v>
      </c>
      <c r="D6" s="601"/>
      <c r="E6" s="601"/>
      <c r="F6" s="601"/>
      <c r="G6" s="601"/>
      <c r="H6" s="601"/>
      <c r="I6" s="601"/>
      <c r="J6" s="601"/>
      <c r="K6" s="601"/>
      <c r="L6" s="601"/>
      <c r="M6" s="601"/>
      <c r="N6" s="601"/>
      <c r="O6" s="601"/>
    </row>
    <row r="7" spans="1:16" ht="7.5" customHeight="1">
      <c r="C7" s="75"/>
      <c r="D7" s="76"/>
      <c r="E7" s="76"/>
      <c r="F7" s="76"/>
      <c r="G7" s="76"/>
      <c r="H7" s="76"/>
      <c r="I7" s="76"/>
      <c r="J7" s="76"/>
      <c r="K7" s="76"/>
      <c r="L7" s="76"/>
      <c r="M7" s="76"/>
      <c r="N7" s="76"/>
      <c r="O7" s="77"/>
    </row>
    <row r="8" spans="1:16" ht="12" customHeight="1">
      <c r="C8" s="623" t="s">
        <v>31</v>
      </c>
      <c r="D8" s="760"/>
      <c r="E8" s="760"/>
      <c r="F8" s="760"/>
      <c r="G8" s="760"/>
      <c r="H8" s="760"/>
      <c r="I8" s="760"/>
      <c r="J8" s="760"/>
      <c r="K8" s="760"/>
      <c r="L8" s="760"/>
      <c r="M8" s="760"/>
      <c r="N8" s="760"/>
      <c r="O8" s="761"/>
      <c r="P8" s="20"/>
    </row>
    <row r="9" spans="1:16" ht="12" customHeight="1">
      <c r="C9" s="762"/>
      <c r="D9" s="763"/>
      <c r="E9" s="763"/>
      <c r="F9" s="763"/>
      <c r="G9" s="763"/>
      <c r="H9" s="763"/>
      <c r="I9" s="763"/>
      <c r="J9" s="763"/>
      <c r="K9" s="763"/>
      <c r="L9" s="763"/>
      <c r="M9" s="763"/>
      <c r="N9" s="763"/>
      <c r="O9" s="764"/>
    </row>
    <row r="10" spans="1:16" ht="10.15" customHeight="1">
      <c r="C10" s="78"/>
      <c r="O10" s="79"/>
    </row>
    <row r="11" spans="1:16" ht="13.5">
      <c r="C11" s="78"/>
      <c r="L11" s="765" t="str">
        <f>+表紙!L34</f>
        <v>令和8年6月16日</v>
      </c>
      <c r="M11" s="766"/>
      <c r="N11" s="766"/>
      <c r="O11" s="767"/>
    </row>
    <row r="12" spans="1:16" ht="13.15" customHeight="1">
      <c r="C12" s="78"/>
      <c r="O12" s="80"/>
    </row>
    <row r="13" spans="1:16" ht="13.5">
      <c r="C13" s="768" t="str">
        <f>+表紙!C36</f>
        <v>横浜市長</v>
      </c>
      <c r="D13" s="769"/>
      <c r="E13" s="769"/>
      <c r="F13" s="769"/>
      <c r="G13" s="88" t="s">
        <v>32</v>
      </c>
      <c r="O13" s="79"/>
    </row>
    <row r="14" spans="1:16" ht="8.25" customHeight="1">
      <c r="C14" s="78"/>
      <c r="O14" s="79"/>
    </row>
    <row r="15" spans="1:16" ht="13.15" customHeight="1">
      <c r="A15" s="22">
        <v>3</v>
      </c>
      <c r="C15" s="78"/>
      <c r="H15" s="214" t="s">
        <v>400</v>
      </c>
      <c r="I15" s="214"/>
      <c r="O15" s="79"/>
    </row>
    <row r="16" spans="1:16" ht="26.25" customHeight="1">
      <c r="C16" s="78"/>
      <c r="H16" s="23" t="s">
        <v>34</v>
      </c>
      <c r="I16" s="23"/>
      <c r="J16" s="757" t="str">
        <f>+表紙!J39</f>
        <v>岡山県岡山市北区内山下1-1-13</v>
      </c>
      <c r="K16" s="757"/>
      <c r="L16" s="758"/>
      <c r="M16" s="758"/>
      <c r="N16" s="758"/>
      <c r="O16" s="759"/>
    </row>
    <row r="17" spans="1:15" ht="26.25" customHeight="1">
      <c r="C17" s="78"/>
      <c r="H17" s="23" t="s">
        <v>35</v>
      </c>
      <c r="I17" s="23"/>
      <c r="J17" s="757" t="str">
        <f>+表紙!J40</f>
        <v>株式会社大本組
安全環境本部長　佐藤浩次</v>
      </c>
      <c r="K17" s="757"/>
      <c r="L17" s="758"/>
      <c r="M17" s="758"/>
      <c r="N17" s="758"/>
      <c r="O17" s="759"/>
    </row>
    <row r="18" spans="1:15">
      <c r="C18" s="78"/>
      <c r="J18" s="21" t="s">
        <v>36</v>
      </c>
      <c r="O18" s="79"/>
    </row>
    <row r="19" spans="1:15">
      <c r="C19" s="78"/>
      <c r="J19" s="24" t="s">
        <v>37</v>
      </c>
      <c r="K19" s="24"/>
      <c r="L19" s="770" t="str">
        <f>IF(+表紙!L42="","",+表紙!L42)</f>
        <v>0862275164</v>
      </c>
      <c r="M19" s="770"/>
      <c r="N19" s="770"/>
      <c r="O19" s="771"/>
    </row>
    <row r="20" spans="1:15">
      <c r="C20" s="78"/>
      <c r="J20" s="24"/>
      <c r="K20" s="24"/>
      <c r="O20" s="79"/>
    </row>
    <row r="21" spans="1:15" ht="6" customHeight="1">
      <c r="C21" s="78"/>
      <c r="O21" s="79"/>
    </row>
    <row r="22" spans="1:15" ht="30" customHeight="1">
      <c r="A22" s="22">
        <v>4</v>
      </c>
      <c r="C22" s="629" t="s">
        <v>401</v>
      </c>
      <c r="D22" s="778"/>
      <c r="E22" s="778"/>
      <c r="F22" s="778"/>
      <c r="G22" s="778"/>
      <c r="H22" s="778"/>
      <c r="I22" s="778"/>
      <c r="J22" s="778"/>
      <c r="K22" s="778"/>
      <c r="L22" s="778"/>
      <c r="M22" s="778"/>
      <c r="N22" s="778"/>
      <c r="O22" s="779"/>
    </row>
    <row r="23" spans="1:15">
      <c r="C23" s="81"/>
      <c r="D23" s="25"/>
      <c r="E23" s="25"/>
      <c r="F23" s="25"/>
      <c r="G23" s="25"/>
      <c r="H23" s="25"/>
      <c r="I23" s="25"/>
      <c r="J23" s="25"/>
      <c r="K23" s="25"/>
      <c r="L23" s="25"/>
      <c r="M23" s="25"/>
      <c r="N23" s="25"/>
      <c r="O23" s="82"/>
    </row>
    <row r="24" spans="1:15" ht="18" customHeight="1">
      <c r="C24" s="617" t="s">
        <v>39</v>
      </c>
      <c r="D24" s="657"/>
      <c r="E24" s="658"/>
      <c r="F24" s="786" t="str">
        <f>+表紙!F47</f>
        <v>株式会社大本組　横浜支店　横浜市内　建設工事作業所</v>
      </c>
      <c r="G24" s="787"/>
      <c r="H24" s="788"/>
      <c r="I24" s="788"/>
      <c r="J24" s="788"/>
      <c r="K24" s="788"/>
      <c r="L24" s="788"/>
      <c r="M24" s="654" t="s">
        <v>402</v>
      </c>
      <c r="N24" s="791"/>
      <c r="O24" s="792"/>
    </row>
    <row r="25" spans="1:15" ht="18" customHeight="1">
      <c r="C25" s="659"/>
      <c r="D25" s="660"/>
      <c r="E25" s="661"/>
      <c r="F25" s="789"/>
      <c r="G25" s="790"/>
      <c r="H25" s="790"/>
      <c r="I25" s="790"/>
      <c r="J25" s="790"/>
      <c r="K25" s="790"/>
      <c r="L25" s="790"/>
      <c r="M25" s="793">
        <f>表紙!M48</f>
        <v>2210</v>
      </c>
      <c r="N25" s="794"/>
      <c r="O25" s="795"/>
    </row>
    <row r="26" spans="1:15" ht="18" customHeight="1">
      <c r="C26" s="617" t="s">
        <v>41</v>
      </c>
      <c r="D26" s="618"/>
      <c r="E26" s="619"/>
      <c r="F26" s="780" t="str">
        <f>+表紙!F49</f>
        <v>（作業所）　横浜市内一円
（事業者）　神奈川県横浜市中区住吉町２－２２</v>
      </c>
      <c r="G26" s="781"/>
      <c r="H26" s="781"/>
      <c r="I26" s="781"/>
      <c r="J26" s="781"/>
      <c r="K26" s="781"/>
      <c r="L26" s="124" t="s">
        <v>42</v>
      </c>
      <c r="M26" s="215"/>
      <c r="N26" s="784" t="str">
        <f>IF(+表紙!N49="","",+表紙!N49)</f>
        <v>0862275164</v>
      </c>
      <c r="O26" s="785"/>
    </row>
    <row r="27" spans="1:15" ht="18" customHeight="1">
      <c r="C27" s="620"/>
      <c r="D27" s="621"/>
      <c r="E27" s="622"/>
      <c r="F27" s="782"/>
      <c r="G27" s="783"/>
      <c r="H27" s="783"/>
      <c r="I27" s="783"/>
      <c r="J27" s="783"/>
      <c r="K27" s="783"/>
      <c r="L27" s="452"/>
      <c r="M27" s="212"/>
      <c r="N27" s="213"/>
      <c r="O27" s="123"/>
    </row>
    <row r="28" spans="1:15" ht="26.25" customHeight="1">
      <c r="C28" s="174" t="s">
        <v>43</v>
      </c>
      <c r="D28" s="175"/>
      <c r="E28" s="175"/>
      <c r="F28" s="30"/>
      <c r="G28" s="30"/>
      <c r="H28" s="30"/>
      <c r="I28" s="30"/>
      <c r="J28" s="30"/>
      <c r="K28" s="30"/>
      <c r="L28" s="291"/>
      <c r="M28" s="281"/>
      <c r="N28" s="292"/>
      <c r="O28" s="282"/>
    </row>
    <row r="29" spans="1:15" ht="24" customHeight="1">
      <c r="C29" s="283"/>
      <c r="D29" s="293" t="s">
        <v>44</v>
      </c>
      <c r="E29" s="294" t="s">
        <v>45</v>
      </c>
      <c r="F29" s="746" t="str">
        <f>+表紙!F52</f>
        <v>Ｄ－建設業</v>
      </c>
      <c r="G29" s="748"/>
      <c r="H29" s="748"/>
      <c r="I29" s="748"/>
      <c r="J29" s="30" t="s">
        <v>46</v>
      </c>
      <c r="K29" s="30"/>
      <c r="L29" s="796" t="str">
        <f>+表紙!L52</f>
        <v>建設業　総合建設業　・一般土木建築工事業【0611】</v>
      </c>
      <c r="M29" s="796"/>
      <c r="N29" s="755"/>
      <c r="O29" s="756"/>
    </row>
    <row r="30" spans="1:15" ht="22.5" customHeight="1">
      <c r="C30" s="284"/>
      <c r="D30" s="295" t="s">
        <v>47</v>
      </c>
      <c r="E30" s="296" t="s">
        <v>48</v>
      </c>
      <c r="F30" s="746" t="s">
        <v>49</v>
      </c>
      <c r="G30" s="570"/>
      <c r="H30" s="747"/>
      <c r="I30" s="746" t="s">
        <v>50</v>
      </c>
      <c r="J30" s="573"/>
      <c r="K30" s="578"/>
      <c r="L30" s="749">
        <f>+表紙!L53</f>
        <v>0</v>
      </c>
      <c r="M30" s="750"/>
      <c r="N30" s="297" t="s">
        <v>51</v>
      </c>
      <c r="O30" s="298"/>
    </row>
    <row r="31" spans="1:15" ht="22.5" customHeight="1">
      <c r="C31" s="284"/>
      <c r="D31" s="283"/>
      <c r="E31" s="299"/>
      <c r="F31" s="746" t="s">
        <v>52</v>
      </c>
      <c r="G31" s="570"/>
      <c r="H31" s="747"/>
      <c r="I31" s="748" t="s">
        <v>53</v>
      </c>
      <c r="J31" s="573"/>
      <c r="K31" s="573"/>
      <c r="L31" s="749">
        <f>+表紙!L54</f>
        <v>1020</v>
      </c>
      <c r="M31" s="750"/>
      <c r="N31" s="297" t="s">
        <v>51</v>
      </c>
      <c r="O31" s="298"/>
    </row>
    <row r="32" spans="1:15" ht="22.5" customHeight="1">
      <c r="C32" s="284"/>
      <c r="D32" s="567" t="s">
        <v>54</v>
      </c>
      <c r="E32" s="568"/>
      <c r="F32" s="746" t="s">
        <v>55</v>
      </c>
      <c r="G32" s="570"/>
      <c r="H32" s="747"/>
      <c r="I32" s="748" t="s">
        <v>56</v>
      </c>
      <c r="J32" s="573"/>
      <c r="K32" s="573"/>
      <c r="L32" s="749">
        <f>+表紙!L55</f>
        <v>0</v>
      </c>
      <c r="M32" s="750"/>
      <c r="N32" s="297" t="s">
        <v>57</v>
      </c>
      <c r="O32" s="298"/>
    </row>
    <row r="33" spans="3:15" ht="22.5" customHeight="1">
      <c r="C33" s="284"/>
      <c r="D33" s="567"/>
      <c r="E33" s="568"/>
      <c r="F33" s="746" t="s">
        <v>58</v>
      </c>
      <c r="G33" s="570"/>
      <c r="H33" s="747"/>
      <c r="I33" s="748" t="s">
        <v>59</v>
      </c>
      <c r="J33" s="573"/>
      <c r="K33" s="573"/>
      <c r="L33" s="749">
        <f>+表紙!L56</f>
        <v>0</v>
      </c>
      <c r="M33" s="750"/>
      <c r="N33" s="297" t="s">
        <v>51</v>
      </c>
      <c r="O33" s="298"/>
    </row>
    <row r="34" spans="3:15" ht="26.25" customHeight="1">
      <c r="C34" s="284"/>
      <c r="D34" s="283"/>
      <c r="E34" s="299"/>
      <c r="F34" s="216" t="s">
        <v>60</v>
      </c>
      <c r="G34" s="300"/>
      <c r="H34" s="300"/>
      <c r="I34" s="300"/>
      <c r="J34" s="35"/>
      <c r="K34" s="35"/>
      <c r="L34" s="301"/>
      <c r="M34" s="301"/>
      <c r="N34" s="302"/>
      <c r="O34" s="303"/>
    </row>
    <row r="35" spans="3:15" ht="24" customHeight="1">
      <c r="C35" s="284"/>
      <c r="D35" s="304"/>
      <c r="E35" s="305"/>
      <c r="F35" s="751">
        <f>+表紙!F58</f>
        <v>0</v>
      </c>
      <c r="G35" s="752"/>
      <c r="H35" s="752"/>
      <c r="I35" s="752"/>
      <c r="J35" s="752"/>
      <c r="K35" s="752"/>
      <c r="L35" s="752"/>
      <c r="M35" s="752"/>
      <c r="N35" s="752"/>
      <c r="O35" s="753"/>
    </row>
    <row r="36" spans="3:15" ht="23.25" customHeight="1">
      <c r="C36" s="289"/>
      <c r="D36" s="306" t="s">
        <v>61</v>
      </c>
      <c r="E36" s="307" t="s">
        <v>62</v>
      </c>
      <c r="F36" s="754" t="str">
        <f>+表紙!F59</f>
        <v>全社　792名</v>
      </c>
      <c r="G36" s="755"/>
      <c r="H36" s="755"/>
      <c r="I36" s="755"/>
      <c r="J36" s="755"/>
      <c r="K36" s="755"/>
      <c r="L36" s="755"/>
      <c r="M36" s="755"/>
      <c r="N36" s="755"/>
      <c r="O36" s="756"/>
    </row>
    <row r="37" spans="3:15" ht="23.25" customHeight="1">
      <c r="C37" s="772" t="s">
        <v>63</v>
      </c>
      <c r="D37" s="773"/>
      <c r="E37" s="774"/>
      <c r="F37" s="775" t="str">
        <f>+表紙!F60</f>
        <v>令和 ７ 年 ４ 月 １ 日 ～ 令和 ８ 年 ３ 月 31 日（ １ 年間）</v>
      </c>
      <c r="G37" s="776"/>
      <c r="H37" s="776"/>
      <c r="I37" s="776"/>
      <c r="J37" s="776"/>
      <c r="K37" s="776"/>
      <c r="L37" s="776"/>
      <c r="M37" s="776"/>
      <c r="N37" s="776"/>
      <c r="O37" s="777"/>
    </row>
    <row r="38" spans="3:15" ht="30" customHeight="1">
      <c r="C38" s="174" t="s">
        <v>65</v>
      </c>
      <c r="D38" s="173"/>
      <c r="E38" s="175"/>
      <c r="F38" s="27"/>
      <c r="G38" s="27"/>
      <c r="H38" s="28"/>
      <c r="I38" s="28"/>
      <c r="J38" s="29"/>
      <c r="K38" s="29"/>
      <c r="L38" s="30"/>
      <c r="M38" s="30"/>
      <c r="N38" s="30"/>
      <c r="O38" s="31"/>
    </row>
    <row r="39" spans="3:15" ht="24.75" customHeight="1">
      <c r="C39" s="802"/>
      <c r="D39" s="611" t="s">
        <v>66</v>
      </c>
      <c r="E39" s="613"/>
      <c r="F39" s="613"/>
      <c r="G39" s="612"/>
      <c r="H39" s="611" t="s">
        <v>67</v>
      </c>
      <c r="I39" s="612"/>
      <c r="J39" s="611" t="s">
        <v>68</v>
      </c>
      <c r="K39" s="613"/>
      <c r="L39" s="612"/>
      <c r="M39" s="611" t="s">
        <v>69</v>
      </c>
      <c r="N39" s="613"/>
      <c r="O39" s="612"/>
    </row>
    <row r="40" spans="3:15" ht="24.75" customHeight="1">
      <c r="C40" s="803"/>
      <c r="D40" s="597" t="s">
        <v>70</v>
      </c>
      <c r="E40" s="598"/>
      <c r="F40" s="598"/>
      <c r="G40" s="599"/>
      <c r="H40" s="237">
        <f>+表紙!H63</f>
        <v>959</v>
      </c>
      <c r="I40" s="232" t="s">
        <v>71</v>
      </c>
      <c r="J40" s="583" t="s">
        <v>72</v>
      </c>
      <c r="K40" s="584"/>
      <c r="L40" s="585"/>
      <c r="M40" s="797">
        <f>+表紙!M63</f>
        <v>959</v>
      </c>
      <c r="N40" s="798">
        <f>+表紙!N63</f>
        <v>0</v>
      </c>
      <c r="O40" s="294" t="s">
        <v>71</v>
      </c>
    </row>
    <row r="41" spans="3:15" ht="24.75" customHeight="1">
      <c r="C41" s="803"/>
      <c r="D41" s="597" t="s">
        <v>73</v>
      </c>
      <c r="E41" s="598"/>
      <c r="F41" s="598"/>
      <c r="G41" s="599"/>
      <c r="H41" s="237" t="str">
        <f>+表紙!H64</f>
        <v>0</v>
      </c>
      <c r="I41" s="232" t="s">
        <v>71</v>
      </c>
      <c r="J41" s="583" t="s">
        <v>74</v>
      </c>
      <c r="K41" s="584"/>
      <c r="L41" s="585"/>
      <c r="M41" s="797">
        <f>+表紙!M64</f>
        <v>57.699999999999996</v>
      </c>
      <c r="N41" s="798">
        <f>+表紙!N64</f>
        <v>0</v>
      </c>
      <c r="O41" s="31" t="s">
        <v>71</v>
      </c>
    </row>
    <row r="42" spans="3:15" ht="24.75" customHeight="1">
      <c r="C42" s="803"/>
      <c r="D42" s="597" t="s">
        <v>75</v>
      </c>
      <c r="E42" s="598"/>
      <c r="F42" s="598"/>
      <c r="G42" s="599"/>
      <c r="H42" s="237" t="str">
        <f>+表紙!H65</f>
        <v>0</v>
      </c>
      <c r="I42" s="232" t="s">
        <v>71</v>
      </c>
      <c r="J42" s="799" t="s">
        <v>76</v>
      </c>
      <c r="K42" s="800"/>
      <c r="L42" s="801"/>
      <c r="M42" s="797">
        <f>+表紙!M65</f>
        <v>954.90000000000009</v>
      </c>
      <c r="N42" s="798">
        <f>+表紙!N65</f>
        <v>0</v>
      </c>
      <c r="O42" s="177" t="s">
        <v>71</v>
      </c>
    </row>
    <row r="43" spans="3:15" ht="24.75" customHeight="1">
      <c r="C43" s="172"/>
      <c r="D43" s="597" t="s">
        <v>77</v>
      </c>
      <c r="E43" s="598"/>
      <c r="F43" s="598"/>
      <c r="G43" s="599"/>
      <c r="H43" s="237" t="str">
        <f>+表紙!H66</f>
        <v>0</v>
      </c>
      <c r="I43" s="232" t="s">
        <v>71</v>
      </c>
      <c r="J43" s="799" t="s">
        <v>78</v>
      </c>
      <c r="K43" s="800"/>
      <c r="L43" s="801"/>
      <c r="M43" s="797" t="str">
        <f>+表紙!M66</f>
        <v>0</v>
      </c>
      <c r="N43" s="798">
        <f>+表紙!N66</f>
        <v>0</v>
      </c>
      <c r="O43" s="177" t="s">
        <v>71</v>
      </c>
    </row>
    <row r="44" spans="3:15" ht="24.75" customHeight="1">
      <c r="C44" s="231"/>
      <c r="D44" s="597" t="s">
        <v>79</v>
      </c>
      <c r="E44" s="598"/>
      <c r="F44" s="598"/>
      <c r="G44" s="599"/>
      <c r="H44" s="237" t="str">
        <f>+表紙!H67</f>
        <v>0</v>
      </c>
      <c r="I44" s="232" t="s">
        <v>71</v>
      </c>
      <c r="J44" s="799" t="s">
        <v>80</v>
      </c>
      <c r="K44" s="800"/>
      <c r="L44" s="801"/>
      <c r="M44" s="797" t="str">
        <f>+表紙!M67</f>
        <v>0</v>
      </c>
      <c r="N44" s="798">
        <f>+表紙!N67</f>
        <v>0</v>
      </c>
      <c r="O44" s="177" t="s">
        <v>71</v>
      </c>
    </row>
    <row r="45" spans="3:15" ht="32.1" customHeight="1">
      <c r="C45" s="804" t="s">
        <v>81</v>
      </c>
      <c r="D45" s="603"/>
      <c r="E45" s="604"/>
      <c r="F45" s="27"/>
      <c r="G45" s="27"/>
      <c r="H45" s="28"/>
      <c r="I45" s="28"/>
      <c r="J45" s="29"/>
      <c r="K45" s="29"/>
      <c r="L45" s="30"/>
      <c r="M45" s="30"/>
      <c r="N45" s="30"/>
      <c r="O45" s="31"/>
    </row>
    <row r="46" spans="3:15" ht="3.6" customHeight="1">
      <c r="C46" s="221"/>
      <c r="D46" s="453"/>
      <c r="E46" s="453"/>
      <c r="F46" s="222"/>
      <c r="G46" s="222"/>
      <c r="H46" s="223"/>
      <c r="I46" s="223"/>
      <c r="J46" s="224"/>
      <c r="K46" s="224"/>
      <c r="L46" s="176"/>
      <c r="M46" s="176"/>
      <c r="N46" s="176"/>
      <c r="O46" s="223"/>
    </row>
    <row r="47" spans="3:15" ht="15" customHeight="1">
      <c r="C47" s="600" t="s">
        <v>82</v>
      </c>
      <c r="D47" s="805"/>
      <c r="E47" s="805"/>
      <c r="F47" s="805"/>
      <c r="G47" s="805"/>
      <c r="H47" s="805"/>
      <c r="I47" s="805"/>
      <c r="J47" s="805"/>
      <c r="K47" s="805"/>
      <c r="L47" s="805"/>
      <c r="M47" s="805"/>
      <c r="N47" s="805"/>
      <c r="O47" s="805"/>
    </row>
    <row r="48" spans="3:15" ht="13.5">
      <c r="C48" s="216" t="s">
        <v>83</v>
      </c>
      <c r="D48" s="4"/>
      <c r="E48" s="4"/>
      <c r="F48" s="32"/>
      <c r="G48" s="32"/>
      <c r="H48" s="33"/>
      <c r="I48" s="33"/>
      <c r="J48" s="34"/>
      <c r="K48" s="34"/>
      <c r="L48" s="35"/>
      <c r="M48" s="35"/>
      <c r="N48" s="35"/>
      <c r="O48" s="217"/>
    </row>
    <row r="49" spans="1:15" ht="15" customHeight="1">
      <c r="A49" s="22">
        <v>11</v>
      </c>
      <c r="C49" s="218"/>
      <c r="D49" s="219"/>
      <c r="E49" s="219"/>
      <c r="F49" s="219"/>
      <c r="G49" s="219"/>
      <c r="H49" s="219"/>
      <c r="I49" s="219"/>
      <c r="J49" s="219"/>
      <c r="K49" s="219"/>
      <c r="L49" s="219"/>
      <c r="M49" s="219"/>
      <c r="N49" s="219"/>
      <c r="O49" s="220"/>
    </row>
    <row r="50" spans="1:15" ht="15" customHeight="1">
      <c r="C50" s="178">
        <v>1</v>
      </c>
      <c r="D50" s="595" t="s">
        <v>403</v>
      </c>
      <c r="E50" s="595"/>
      <c r="F50" s="595"/>
      <c r="G50" s="595"/>
      <c r="H50" s="595"/>
      <c r="I50" s="595"/>
      <c r="J50" s="595"/>
      <c r="K50" s="595"/>
      <c r="L50" s="595"/>
      <c r="M50" s="595"/>
      <c r="N50" s="595"/>
      <c r="O50" s="596"/>
    </row>
    <row r="51" spans="1:15" ht="15" customHeight="1">
      <c r="C51" s="178">
        <v>2</v>
      </c>
      <c r="D51" s="595" t="s">
        <v>85</v>
      </c>
      <c r="E51" s="595"/>
      <c r="F51" s="595"/>
      <c r="G51" s="595"/>
      <c r="H51" s="595"/>
      <c r="I51" s="595"/>
      <c r="J51" s="595"/>
      <c r="K51" s="595"/>
      <c r="L51" s="595"/>
      <c r="M51" s="595"/>
      <c r="N51" s="595"/>
      <c r="O51" s="596"/>
    </row>
    <row r="52" spans="1:15" ht="15" customHeight="1">
      <c r="C52" s="178"/>
      <c r="D52" s="595" t="s">
        <v>86</v>
      </c>
      <c r="E52" s="595"/>
      <c r="F52" s="595"/>
      <c r="G52" s="595"/>
      <c r="H52" s="595"/>
      <c r="I52" s="595"/>
      <c r="J52" s="595"/>
      <c r="K52" s="595"/>
      <c r="L52" s="595"/>
      <c r="M52" s="595"/>
      <c r="N52" s="595"/>
      <c r="O52" s="596"/>
    </row>
    <row r="53" spans="1:15" ht="39" customHeight="1">
      <c r="C53" s="178"/>
      <c r="D53" s="595" t="s">
        <v>87</v>
      </c>
      <c r="E53" s="595"/>
      <c r="F53" s="595"/>
      <c r="G53" s="595"/>
      <c r="H53" s="595"/>
      <c r="I53" s="595"/>
      <c r="J53" s="595"/>
      <c r="K53" s="595"/>
      <c r="L53" s="595"/>
      <c r="M53" s="595"/>
      <c r="N53" s="595"/>
      <c r="O53" s="596"/>
    </row>
    <row r="54" spans="1:15" ht="28.15" customHeight="1">
      <c r="A54" s="21"/>
      <c r="B54" s="21"/>
      <c r="C54" s="178">
        <v>3</v>
      </c>
      <c r="D54" s="595" t="s">
        <v>404</v>
      </c>
      <c r="E54" s="595"/>
      <c r="F54" s="595"/>
      <c r="G54" s="595"/>
      <c r="H54" s="595"/>
      <c r="I54" s="595"/>
      <c r="J54" s="595"/>
      <c r="K54" s="595"/>
      <c r="L54" s="595"/>
      <c r="M54" s="595"/>
      <c r="N54" s="595"/>
      <c r="O54" s="596"/>
    </row>
    <row r="55" spans="1:15" ht="28.15" customHeight="1">
      <c r="A55" s="21"/>
      <c r="B55" s="21"/>
      <c r="C55" s="178">
        <v>4</v>
      </c>
      <c r="D55" s="595" t="s">
        <v>405</v>
      </c>
      <c r="E55" s="595"/>
      <c r="F55" s="595"/>
      <c r="G55" s="595"/>
      <c r="H55" s="595"/>
      <c r="I55" s="595"/>
      <c r="J55" s="595"/>
      <c r="K55" s="595"/>
      <c r="L55" s="595"/>
      <c r="M55" s="595"/>
      <c r="N55" s="595"/>
      <c r="O55" s="596"/>
    </row>
    <row r="56" spans="1:15" ht="15" customHeight="1">
      <c r="A56" s="21"/>
      <c r="B56" s="21"/>
      <c r="C56" s="178"/>
      <c r="D56" s="179" t="s">
        <v>406</v>
      </c>
      <c r="E56" s="595" t="s">
        <v>91</v>
      </c>
      <c r="F56" s="595"/>
      <c r="G56" s="595"/>
      <c r="H56" s="595"/>
      <c r="I56" s="595"/>
      <c r="J56" s="595"/>
      <c r="K56" s="595"/>
      <c r="L56" s="595"/>
      <c r="M56" s="595"/>
      <c r="N56" s="595"/>
      <c r="O56" s="596"/>
    </row>
    <row r="57" spans="1:15" ht="15" customHeight="1">
      <c r="A57" s="21"/>
      <c r="B57" s="21"/>
      <c r="C57" s="178"/>
      <c r="D57" s="179" t="s">
        <v>407</v>
      </c>
      <c r="E57" s="595" t="s">
        <v>408</v>
      </c>
      <c r="F57" s="595"/>
      <c r="G57" s="595"/>
      <c r="H57" s="595"/>
      <c r="I57" s="595"/>
      <c r="J57" s="595"/>
      <c r="K57" s="595"/>
      <c r="L57" s="595"/>
      <c r="M57" s="595"/>
      <c r="N57" s="595"/>
      <c r="O57" s="596"/>
    </row>
    <row r="58" spans="1:15" ht="15" customHeight="1">
      <c r="A58" s="21"/>
      <c r="B58" s="21"/>
      <c r="C58" s="178"/>
      <c r="D58" s="179" t="s">
        <v>409</v>
      </c>
      <c r="E58" s="595" t="s">
        <v>410</v>
      </c>
      <c r="F58" s="595"/>
      <c r="G58" s="595"/>
      <c r="H58" s="595"/>
      <c r="I58" s="595"/>
      <c r="J58" s="595"/>
      <c r="K58" s="595"/>
      <c r="L58" s="595"/>
      <c r="M58" s="595"/>
      <c r="N58" s="595"/>
      <c r="O58" s="596"/>
    </row>
    <row r="59" spans="1:15" ht="15" customHeight="1">
      <c r="A59" s="21"/>
      <c r="B59" s="21"/>
      <c r="C59" s="178"/>
      <c r="D59" s="179" t="s">
        <v>411</v>
      </c>
      <c r="E59" s="595" t="s">
        <v>412</v>
      </c>
      <c r="F59" s="595"/>
      <c r="G59" s="595"/>
      <c r="H59" s="595"/>
      <c r="I59" s="595"/>
      <c r="J59" s="595"/>
      <c r="K59" s="595"/>
      <c r="L59" s="595"/>
      <c r="M59" s="595"/>
      <c r="N59" s="595"/>
      <c r="O59" s="596"/>
    </row>
    <row r="60" spans="1:15" ht="15" customHeight="1">
      <c r="A60" s="21"/>
      <c r="B60" s="21"/>
      <c r="C60" s="178"/>
      <c r="D60" s="179" t="s">
        <v>413</v>
      </c>
      <c r="E60" s="595" t="s">
        <v>414</v>
      </c>
      <c r="F60" s="595"/>
      <c r="G60" s="595"/>
      <c r="H60" s="595"/>
      <c r="I60" s="595"/>
      <c r="J60" s="595"/>
      <c r="K60" s="595"/>
      <c r="L60" s="595"/>
      <c r="M60" s="595"/>
      <c r="N60" s="595"/>
      <c r="O60" s="596"/>
    </row>
    <row r="61" spans="1:15" ht="15" customHeight="1">
      <c r="A61" s="21"/>
      <c r="B61" s="21"/>
      <c r="C61" s="178"/>
      <c r="D61" s="179" t="s">
        <v>415</v>
      </c>
      <c r="E61" s="595" t="s">
        <v>105</v>
      </c>
      <c r="F61" s="595"/>
      <c r="G61" s="595"/>
      <c r="H61" s="595"/>
      <c r="I61" s="595"/>
      <c r="J61" s="595"/>
      <c r="K61" s="595"/>
      <c r="L61" s="595"/>
      <c r="M61" s="595"/>
      <c r="N61" s="595"/>
      <c r="O61" s="596"/>
    </row>
    <row r="62" spans="1:15" ht="15" customHeight="1">
      <c r="A62" s="21"/>
      <c r="B62" s="21"/>
      <c r="C62" s="178"/>
      <c r="D62" s="179" t="s">
        <v>416</v>
      </c>
      <c r="E62" s="595" t="s">
        <v>417</v>
      </c>
      <c r="F62" s="595"/>
      <c r="G62" s="595"/>
      <c r="H62" s="595"/>
      <c r="I62" s="595"/>
      <c r="J62" s="595"/>
      <c r="K62" s="595"/>
      <c r="L62" s="595"/>
      <c r="M62" s="595"/>
      <c r="N62" s="595"/>
      <c r="O62" s="596"/>
    </row>
    <row r="63" spans="1:15" ht="15" customHeight="1">
      <c r="A63" s="21"/>
      <c r="B63" s="21"/>
      <c r="C63" s="178"/>
      <c r="D63" s="179" t="s">
        <v>418</v>
      </c>
      <c r="E63" s="595" t="s">
        <v>419</v>
      </c>
      <c r="F63" s="595"/>
      <c r="G63" s="595"/>
      <c r="H63" s="595"/>
      <c r="I63" s="595"/>
      <c r="J63" s="595"/>
      <c r="K63" s="595"/>
      <c r="L63" s="595"/>
      <c r="M63" s="595"/>
      <c r="N63" s="595"/>
      <c r="O63" s="596"/>
    </row>
    <row r="64" spans="1:15" ht="15" customHeight="1">
      <c r="A64" s="21"/>
      <c r="B64" s="21"/>
      <c r="C64" s="178"/>
      <c r="D64" s="179" t="s">
        <v>420</v>
      </c>
      <c r="E64" s="595" t="s">
        <v>421</v>
      </c>
      <c r="F64" s="595"/>
      <c r="G64" s="595"/>
      <c r="H64" s="595"/>
      <c r="I64" s="595"/>
      <c r="J64" s="595"/>
      <c r="K64" s="595"/>
      <c r="L64" s="595"/>
      <c r="M64" s="595"/>
      <c r="N64" s="595"/>
      <c r="O64" s="596"/>
    </row>
    <row r="65" spans="1:15" ht="15" customHeight="1">
      <c r="A65" s="21"/>
      <c r="B65" s="21"/>
      <c r="C65" s="178"/>
      <c r="D65" s="179" t="s">
        <v>422</v>
      </c>
      <c r="E65" s="595" t="s">
        <v>114</v>
      </c>
      <c r="F65" s="595"/>
      <c r="G65" s="595"/>
      <c r="H65" s="595"/>
      <c r="I65" s="595"/>
      <c r="J65" s="595"/>
      <c r="K65" s="595"/>
      <c r="L65" s="595"/>
      <c r="M65" s="595"/>
      <c r="N65" s="595"/>
      <c r="O65" s="596"/>
    </row>
    <row r="66" spans="1:15" ht="28.15" customHeight="1">
      <c r="A66" s="21"/>
      <c r="B66" s="21"/>
      <c r="C66" s="178"/>
      <c r="D66" s="179" t="s">
        <v>115</v>
      </c>
      <c r="E66" s="595" t="s">
        <v>116</v>
      </c>
      <c r="F66" s="595"/>
      <c r="G66" s="595"/>
      <c r="H66" s="595"/>
      <c r="I66" s="595"/>
      <c r="J66" s="595"/>
      <c r="K66" s="595"/>
      <c r="L66" s="595"/>
      <c r="M66" s="595"/>
      <c r="N66" s="595"/>
      <c r="O66" s="596"/>
    </row>
    <row r="67" spans="1:15" ht="15" customHeight="1">
      <c r="A67" s="21"/>
      <c r="B67" s="21"/>
      <c r="C67" s="178"/>
      <c r="D67" s="179" t="s">
        <v>117</v>
      </c>
      <c r="E67" s="595" t="s">
        <v>118</v>
      </c>
      <c r="F67" s="595"/>
      <c r="G67" s="595"/>
      <c r="H67" s="595"/>
      <c r="I67" s="595"/>
      <c r="J67" s="595"/>
      <c r="K67" s="595"/>
      <c r="L67" s="595"/>
      <c r="M67" s="595"/>
      <c r="N67" s="595"/>
      <c r="O67" s="596"/>
    </row>
    <row r="68" spans="1:15" ht="28.15" customHeight="1">
      <c r="A68" s="21"/>
      <c r="B68" s="21"/>
      <c r="C68" s="178"/>
      <c r="D68" s="179" t="s">
        <v>119</v>
      </c>
      <c r="E68" s="595" t="s">
        <v>120</v>
      </c>
      <c r="F68" s="595"/>
      <c r="G68" s="595"/>
      <c r="H68" s="595"/>
      <c r="I68" s="595"/>
      <c r="J68" s="595"/>
      <c r="K68" s="595"/>
      <c r="L68" s="595"/>
      <c r="M68" s="595"/>
      <c r="N68" s="595"/>
      <c r="O68" s="596"/>
    </row>
    <row r="69" spans="1:15" ht="28.15" customHeight="1">
      <c r="A69" s="21"/>
      <c r="B69" s="21"/>
      <c r="C69" s="178"/>
      <c r="D69" s="179" t="s">
        <v>121</v>
      </c>
      <c r="E69" s="595" t="s">
        <v>122</v>
      </c>
      <c r="F69" s="595"/>
      <c r="G69" s="595"/>
      <c r="H69" s="595"/>
      <c r="I69" s="595"/>
      <c r="J69" s="595"/>
      <c r="K69" s="595"/>
      <c r="L69" s="595"/>
      <c r="M69" s="595"/>
      <c r="N69" s="595"/>
      <c r="O69" s="596"/>
    </row>
    <row r="70" spans="1:15" ht="28.15" customHeight="1">
      <c r="A70" s="21"/>
      <c r="B70" s="21"/>
      <c r="C70" s="178">
        <v>5</v>
      </c>
      <c r="D70" s="595" t="s">
        <v>123</v>
      </c>
      <c r="E70" s="595"/>
      <c r="F70" s="595"/>
      <c r="G70" s="595"/>
      <c r="H70" s="595"/>
      <c r="I70" s="595"/>
      <c r="J70" s="595"/>
      <c r="K70" s="595"/>
      <c r="L70" s="595"/>
      <c r="M70" s="595"/>
      <c r="N70" s="595"/>
      <c r="O70" s="596"/>
    </row>
    <row r="71" spans="1:15" ht="15" customHeight="1">
      <c r="A71" s="21"/>
      <c r="B71" s="21"/>
      <c r="C71" s="178">
        <v>6</v>
      </c>
      <c r="D71" s="595" t="s">
        <v>124</v>
      </c>
      <c r="E71" s="595"/>
      <c r="F71" s="595"/>
      <c r="G71" s="595"/>
      <c r="H71" s="595"/>
      <c r="I71" s="595"/>
      <c r="J71" s="595"/>
      <c r="K71" s="595"/>
      <c r="L71" s="595"/>
      <c r="M71" s="595"/>
      <c r="N71" s="595"/>
      <c r="O71" s="596"/>
    </row>
    <row r="72" spans="1:15" ht="15" customHeight="1">
      <c r="A72" s="21"/>
      <c r="B72" s="21"/>
      <c r="C72" s="180"/>
      <c r="D72" s="36"/>
      <c r="E72" s="36"/>
      <c r="F72" s="36"/>
      <c r="G72" s="36"/>
      <c r="H72" s="36"/>
      <c r="I72" s="36"/>
      <c r="J72" s="36"/>
      <c r="K72" s="36"/>
      <c r="L72" s="36"/>
      <c r="M72" s="36"/>
      <c r="N72" s="36"/>
      <c r="O72" s="37"/>
    </row>
    <row r="73" spans="1:15" ht="15" customHeight="1">
      <c r="A73" s="21"/>
      <c r="B73" s="21"/>
    </row>
    <row r="74" spans="1:15" ht="23.25" customHeight="1">
      <c r="A74" s="21"/>
      <c r="B74" s="21"/>
    </row>
    <row r="75" spans="1:15" ht="23.25" customHeight="1">
      <c r="A75" s="21"/>
      <c r="B75" s="21"/>
    </row>
    <row r="76" spans="1:15" ht="23.25" customHeight="1">
      <c r="A76" s="21"/>
      <c r="B76" s="21"/>
    </row>
    <row r="77" spans="1:15" ht="23.25" customHeight="1">
      <c r="A77" s="21"/>
      <c r="B77" s="21"/>
    </row>
    <row r="78" spans="1:15">
      <c r="A78" s="21"/>
      <c r="B78" s="21"/>
    </row>
    <row r="79" spans="1:15">
      <c r="A79" s="21"/>
      <c r="B79" s="21"/>
    </row>
    <row r="80" spans="1:15">
      <c r="A80" s="21"/>
      <c r="B80" s="21"/>
    </row>
  </sheetData>
  <sheetProtection algorithmName="SHA-512" hashValue="A4f9on2Qjy9IhGQtxq1dGOtpu/nqnB9zAOdQbuYgRYyPPDPfOl50KkvZ9fHpusTIlY77g9hloilGMpwk1BQPRg==" saltValue="teU5n0YrHeiGM2zdHQiErA==" spinCount="100000" sheet="1" objects="1" scenarios="1"/>
  <mergeCells count="79">
    <mergeCell ref="C39:C42"/>
    <mergeCell ref="D71:O71"/>
    <mergeCell ref="E63:O63"/>
    <mergeCell ref="C45:E45"/>
    <mergeCell ref="C47:O47"/>
    <mergeCell ref="D50:O50"/>
    <mergeCell ref="E59:O59"/>
    <mergeCell ref="D54:O54"/>
    <mergeCell ref="D51:O51"/>
    <mergeCell ref="D55:O55"/>
    <mergeCell ref="M40:N40"/>
    <mergeCell ref="E56:O56"/>
    <mergeCell ref="D44:G44"/>
    <mergeCell ref="J44:L44"/>
    <mergeCell ref="M44:N44"/>
    <mergeCell ref="D42:G42"/>
    <mergeCell ref="D41:G41"/>
    <mergeCell ref="J41:L41"/>
    <mergeCell ref="J42:L42"/>
    <mergeCell ref="D40:G40"/>
    <mergeCell ref="M41:N41"/>
    <mergeCell ref="E57:O57"/>
    <mergeCell ref="E58:O58"/>
    <mergeCell ref="M43:N43"/>
    <mergeCell ref="M42:N42"/>
    <mergeCell ref="D43:G43"/>
    <mergeCell ref="J43:L43"/>
    <mergeCell ref="D52:O52"/>
    <mergeCell ref="D53:O53"/>
    <mergeCell ref="D70:O70"/>
    <mergeCell ref="E60:O60"/>
    <mergeCell ref="E61:O61"/>
    <mergeCell ref="E62:O62"/>
    <mergeCell ref="E66:O66"/>
    <mergeCell ref="E67:O67"/>
    <mergeCell ref="E69:O69"/>
    <mergeCell ref="E64:O64"/>
    <mergeCell ref="E65:O65"/>
    <mergeCell ref="E68:O68"/>
    <mergeCell ref="L19:O19"/>
    <mergeCell ref="C37:E37"/>
    <mergeCell ref="F37:O37"/>
    <mergeCell ref="C22:O22"/>
    <mergeCell ref="F26:K27"/>
    <mergeCell ref="N26:O26"/>
    <mergeCell ref="C26:E27"/>
    <mergeCell ref="C24:E25"/>
    <mergeCell ref="F24:L25"/>
    <mergeCell ref="M24:O24"/>
    <mergeCell ref="M25:O25"/>
    <mergeCell ref="F29:I29"/>
    <mergeCell ref="L29:O29"/>
    <mergeCell ref="F30:H30"/>
    <mergeCell ref="I30:K30"/>
    <mergeCell ref="L30:M30"/>
    <mergeCell ref="J17:O17"/>
    <mergeCell ref="M4:M5"/>
    <mergeCell ref="C6:O6"/>
    <mergeCell ref="C8:O9"/>
    <mergeCell ref="L11:O11"/>
    <mergeCell ref="J16:O16"/>
    <mergeCell ref="C13:F13"/>
    <mergeCell ref="F31:H31"/>
    <mergeCell ref="I31:K31"/>
    <mergeCell ref="L31:M31"/>
    <mergeCell ref="F35:O35"/>
    <mergeCell ref="F36:O36"/>
    <mergeCell ref="D32:E33"/>
    <mergeCell ref="F32:H32"/>
    <mergeCell ref="I32:K32"/>
    <mergeCell ref="L32:M32"/>
    <mergeCell ref="F33:H33"/>
    <mergeCell ref="I33:K33"/>
    <mergeCell ref="L33:M33"/>
    <mergeCell ref="D39:G39"/>
    <mergeCell ref="H39:I39"/>
    <mergeCell ref="J39:L39"/>
    <mergeCell ref="M39:O39"/>
    <mergeCell ref="J40:L40"/>
  </mergeCells>
  <phoneticPr fontId="3"/>
  <printOptions horizontalCentered="1"/>
  <pageMargins left="0.6692913385826772" right="0.62992125984251968" top="0.55118110236220474" bottom="0.55118110236220474" header="0" footer="0.51181102362204722"/>
  <pageSetup paperSize="9" fitToHeight="2" orientation="portrait" r:id="rId1"/>
  <headerFooter alignWithMargins="0"/>
  <rowBreaks count="1" manualBreakCount="1">
    <brk id="46" min="2" max="1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B1" sqref="B1"/>
    </sheetView>
  </sheetViews>
  <sheetFormatPr defaultRowHeight="13.5"/>
  <cols>
    <col min="2" max="2" width="17.75" customWidth="1"/>
    <col min="3" max="3" width="65.75" customWidth="1"/>
    <col min="4" max="4" width="1.75" customWidth="1"/>
  </cols>
  <sheetData>
    <row r="2" spans="2:4">
      <c r="B2" t="s">
        <v>423</v>
      </c>
    </row>
    <row r="4" spans="2:4" ht="65.099999999999994" customHeight="1">
      <c r="B4" s="806" t="s">
        <v>424</v>
      </c>
      <c r="C4" s="806"/>
    </row>
    <row r="5" spans="2:4" ht="14.25" thickBot="1">
      <c r="B5" s="5"/>
    </row>
    <row r="6" spans="2:4">
      <c r="B6" s="99" t="s">
        <v>425</v>
      </c>
      <c r="C6" s="6" t="s">
        <v>426</v>
      </c>
    </row>
    <row r="7" spans="2:4" ht="115.15" customHeight="1">
      <c r="B7" s="100" t="s">
        <v>427</v>
      </c>
      <c r="C7" s="7" t="s">
        <v>428</v>
      </c>
    </row>
    <row r="8" spans="2:4" ht="125.1" customHeight="1">
      <c r="B8" s="101" t="s">
        <v>429</v>
      </c>
      <c r="C8" s="7" t="s">
        <v>430</v>
      </c>
    </row>
    <row r="9" spans="2:4" ht="75" customHeight="1">
      <c r="B9" s="102" t="s">
        <v>431</v>
      </c>
      <c r="C9" s="7" t="s">
        <v>432</v>
      </c>
    </row>
    <row r="10" spans="2:4" ht="65.099999999999994" customHeight="1">
      <c r="B10" s="102" t="s">
        <v>433</v>
      </c>
      <c r="C10" s="7" t="s">
        <v>434</v>
      </c>
    </row>
    <row r="11" spans="2:4" ht="40.15" customHeight="1">
      <c r="B11" s="102" t="s">
        <v>435</v>
      </c>
      <c r="C11" s="7" t="s">
        <v>436</v>
      </c>
    </row>
    <row r="12" spans="2:4" ht="30" customHeight="1">
      <c r="B12" s="102" t="s">
        <v>437</v>
      </c>
      <c r="C12" s="7" t="s">
        <v>438</v>
      </c>
    </row>
    <row r="13" spans="2:4" ht="30" customHeight="1" thickBot="1">
      <c r="B13" s="103" t="s">
        <v>439</v>
      </c>
      <c r="C13" s="8" t="s">
        <v>440</v>
      </c>
      <c r="D13" s="104"/>
    </row>
    <row r="14" spans="2:4" ht="60" customHeight="1">
      <c r="B14" s="807" t="s">
        <v>441</v>
      </c>
      <c r="C14" s="807"/>
      <c r="D14" s="105"/>
    </row>
  </sheetData>
  <sheetProtection algorithmName="SHA-512" hashValue="/1Og1U7oxt+6BAwPdMk2qFc97KGkh6RcgaP8zM9vTLkfIycVjH+pOFtNZwj2ccHY56czigJUfvJ+ROom4u2FZQ==" saltValue="eKKJA/yAdWUbtfIUMeoA4g==" spinCount="100000" sheet="1" objects="1" scenarios="1"/>
  <mergeCells count="2">
    <mergeCell ref="B4:C4"/>
    <mergeCell ref="B14:C14"/>
  </mergeCells>
  <phoneticPr fontId="3"/>
  <printOptions horizontalCentered="1"/>
  <pageMargins left="0.78740157480314965" right="0.78740157480314965" top="0.98425196850393692" bottom="0.98425196850393692"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B8A1FB43D1E6A41AD9B18B2B2B206F2" ma:contentTypeVersion="18" ma:contentTypeDescription="新しいドキュメントを作成します。" ma:contentTypeScope="" ma:versionID="5cf09622df90d4c11a87188c35ff8c1d">
  <xsd:schema xmlns:xsd="http://www.w3.org/2001/XMLSchema" xmlns:xs="http://www.w3.org/2001/XMLSchema" xmlns:p="http://schemas.microsoft.com/office/2006/metadata/properties" xmlns:ns2="63e6e87a-b27b-422c-8f64-d6f13eb1c650" xmlns:ns3="aed7db77-9caa-41da-927d-4c9a2575fa3e" targetNamespace="http://schemas.microsoft.com/office/2006/metadata/properties" ma:root="true" ma:fieldsID="d691a4908019c55a68801c674f75d0c6" ns2:_="" ns3:_="">
    <xsd:import namespace="63e6e87a-b27b-422c-8f64-d6f13eb1c650"/>
    <xsd:import namespace="aed7db77-9caa-41da-927d-4c9a2575fa3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e6e87a-b27b-422c-8f64-d6f13eb1c6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37b042de-c8d7-4942-a11b-3fae4980ff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ed7db77-9caa-41da-927d-4c9a2575fa3e" elementFormDefault="qualified">
    <xsd:import namespace="http://schemas.microsoft.com/office/2006/documentManagement/types"/>
    <xsd:import namespace="http://schemas.microsoft.com/office/infopath/2007/PartnerControls"/>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afcea34f-93cd-441c-97b6-5646e800bd1d}" ma:internalName="TaxCatchAll" ma:showField="CatchAllData" ma:web="aed7db77-9caa-41da-927d-4c9a2575fa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e6e87a-b27b-422c-8f64-d6f13eb1c650">
      <Terms xmlns="http://schemas.microsoft.com/office/infopath/2007/PartnerControls"/>
    </lcf76f155ced4ddcb4097134ff3c332f>
    <TaxCatchAll xmlns="aed7db77-9caa-41da-927d-4c9a2575fa3e" xsi:nil="true"/>
  </documentManagement>
</p:properties>
</file>

<file path=customXml/itemProps1.xml><?xml version="1.0" encoding="utf-8"?>
<ds:datastoreItem xmlns:ds="http://schemas.openxmlformats.org/officeDocument/2006/customXml" ds:itemID="{1869285C-7BBB-4C36-B7EA-E778B26D00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3e6e87a-b27b-422c-8f64-d6f13eb1c650"/>
    <ds:schemaRef ds:uri="aed7db77-9caa-41da-927d-4c9a2575fa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6FBD176-0D11-4C9E-931F-992B220CC3FB}">
  <ds:schemaRefs>
    <ds:schemaRef ds:uri="http://schemas.microsoft.com/sharepoint/v3/contenttype/forms"/>
  </ds:schemaRefs>
</ds:datastoreItem>
</file>

<file path=customXml/itemProps3.xml><?xml version="1.0" encoding="utf-8"?>
<ds:datastoreItem xmlns:ds="http://schemas.openxmlformats.org/officeDocument/2006/customXml" ds:itemID="{8C3CDC22-EF14-4A87-B3AF-8B94E73D9AED}">
  <ds:schemaRefs>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schemas.microsoft.com/office/infopath/2007/PartnerControls"/>
    <ds:schemaRef ds:uri="aed7db77-9caa-41da-927d-4c9a2575fa3e"/>
    <ds:schemaRef ds:uri="http://purl.org/dc/elements/1.1/"/>
    <ds:schemaRef ds:uri="http://purl.org/dc/dcmitype/"/>
    <ds:schemaRef ds:uri="63e6e87a-b27b-422c-8f64-d6f13eb1c650"/>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2026-06-16T08:02:05Z</cp:lastPrinted>
  <dcterms:created xsi:type="dcterms:W3CDTF">2011-02-09T09:36:10Z</dcterms:created>
  <dcterms:modified xsi:type="dcterms:W3CDTF">2026-06-29T10:18:57Z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2025-02-24T20:15:49Z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8a9f4018-4617-4c24-a38d-6ef2ebdfafd7</vt:lpwstr>
  </property>
  <property fmtid="{D5CDD505-2E9C-101B-9397-08002B2CF9AE}" pid="8" name="MSIP_Label_e3679394-fcd4-48c1-82f3-c1b8601692ff_ContentBits">
    <vt:lpwstr>0</vt:lpwstr>
  </property>
  <property fmtid="{D5CDD505-2E9C-101B-9397-08002B2CF9AE}" pid="9" name="ContentTypeId">
    <vt:lpwstr>0x0101001B8A1FB43D1E6A41AD9B18B2B2B206F2</vt:lpwstr>
  </property>
  <property fmtid="{D5CDD505-2E9C-101B-9397-08002B2CF9AE}" pid="10" name="MediaServiceImageTags">
    <vt:lpwstr/>
  </property>
</Properties>
</file>