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<sst xmlns="http://schemas.openxmlformats.org/spreadsheetml/2006/main" count="3171" uniqueCount="458">
  <si>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</si>
  <si>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</si>
  <si>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</si>
  <si>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</si>
  <si>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</si>
  <si>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</si>
  <si>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</si>
  <si>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</si>
  <si>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</si>
  <si>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</si>
  <si>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</si>
  <si>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</si>
  <si>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</si>
  <si>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</si>
  <si>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</si>
  <si>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</si>
  <si>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</si>
  <si>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</si>
  <si>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</si>
  <si>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</si>
  <si>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</si>
  <si>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</si>
  <si>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</si>
  <si>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</si>
  <si>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</si>
  <si>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</si>
  <si>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</si>
  <si>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</si>
  <si>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</si>
  <si>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</si>
  <si>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</si>
  <si>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</si>
  <si>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</si>
  <si>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</si>
  <si>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</si>
  <si>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</si>
  <si>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</si>
  <si>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</si>
  <si>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</si>
  <si>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</si>
  <si>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</si>
  <si>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</si>
  <si>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</si>
  <si>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</si>
  <si>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</si>
  <si>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</si>
  <si>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</si>
  <si>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</si>
  <si>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</si>
  <si>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</si>
  <si>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</si>
  <si>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</si>
  <si>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</si>
  <si>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</si>
  <si>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</si>
  <si>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</si>
  <si>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</si>
  <si>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</si>
  <si>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</si>
  <si>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</si>
  <si>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</si>
  <si>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</si>
  <si>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</si>
  <si>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</si>
  <si>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</si>
  <si>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</si>
  <si>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</si>
  <si>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</si>
  <si>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</si>
  <si>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</si>
  <si>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</si>
  <si>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</si>
  <si>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</si>
  <si>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</si>
  <si>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</si>
  <si>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</si>
  <si>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</si>
  <si>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</si>
  <si>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</si>
  <si>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</si>
  <si>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</si>
  <si>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</si>
  <si>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</si>
  <si>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</si>
  <si>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</si>
  <si>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</si>
  <si>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</si>
  <si>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</si>
  <si>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</si>
  <si>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</si>
  <si>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</si>
  <si>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</si>
  <si>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</si>
  <si>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</si>
  <si>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</si>
  <si>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</si>
  <si>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</si>
  <si>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</si>
  <si>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</si>
  <si>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</si>
  <si>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</si>
  <si>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</si>
  <si>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</si>
  <si>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</si>
  <si>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</si>
  <si>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</si>
  <si>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</si>
  <si>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</si>
  <si>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</si>
  <si>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</si>
  <si>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</si>
  <si>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</si>
  <si>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</si>
  <si>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</si>
  <si>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</si>
  <si>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</si>
  <si>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</si>
  <si>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</si>
  <si>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</si>
  <si>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</si>
  <si>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</si>
  <si>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</si>
  <si>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</si>
  <si>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</si>
  <si>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</si>
  <si>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</si>
  <si>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</si>
  <si>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</si>
  <si>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</si>
  <si>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</si>
  <si>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</si>
  <si>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</si>
  <si>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</si>
  <si>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</si>
  <si>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</si>
  <si>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</si>
  <si>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</si>
  <si>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</si>
  <si>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</si>
  <si>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</si>
  <si>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</si>
  <si>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</si>
  <si>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</si>
  <si>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</si>
  <si>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</si>
  <si>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</si>
  <si>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</si>
  <si>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</si>
  <si>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</si>
  <si>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</si>
  <si>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</si>
  <si>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</si>
  <si>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</si>
  <si>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</si>
  <si>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</si>
  <si>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</si>
  <si>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</si>
  <si>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</si>
  <si>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</si>
  <si>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</si>
  <si>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</si>
  <si>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</si>
  <si>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</si>
  <si>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</si>
  <si>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</si>
  <si>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</si>
  <si>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</si>
  <si>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</si>
  <si>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</si>
  <si>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</si>
  <si>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</si>
  <si>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</si>
  <si>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</si>
  <si>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</si>
  <si>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</si>
  <si>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</si>
  <si>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</si>
  <si>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</si>
  <si>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</si>
  <si>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</si>
  <si>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</si>
  <si>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</si>
  <si>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</si>
  <si>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</si>
  <si>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</si>
  <si>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</si>
  <si>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</si>
  <si>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</si>
  <si>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</si>
  <si>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</si>
  <si>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</si>
  <si>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</si>
  <si>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</si>
  <si>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</si>
  <si>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</si>
  <si>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</si>
  <si>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</si>
  <si>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</si>
  <si>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</si>
  <si>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</si>
  <si>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</si>
  <si>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</si>
  <si>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</si>
  <si>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</si>
  <si>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</si>
  <si>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</si>
  <si>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</si>
  <si>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</si>
  <si>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</si>
  <si>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</si>
  <si>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</si>
  <si>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</si>
  <si>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</si>
  <si>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</si>
  <si>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</si>
  <si>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</si>
  <si>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</si>
  <si>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</si>
  <si>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</si>
  <si>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</si>
  <si>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</si>
  <si>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</si>
  <si>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</si>
  <si>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</si>
  <si>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</si>
  <si>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</si>
  <si>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</si>
  <si>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</si>
  <si>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</si>
  <si>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</si>
  <si>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</si>
  <si>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</si>
  <si>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</si>
  <si>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</si>
  <si>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</si>
  <si>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</si>
  <si>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</si>
  <si>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</si>
  <si>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</si>
  <si>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</si>
  <si>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</si>
  <si>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</si>
  <si>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</si>
  <si>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</si>
  <si>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</si>
  <si>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</si>
  <si>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</si>
  <si>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</si>
  <si>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</si>
  <si>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</si>
  <si>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</si>
  <si>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</si>
  <si>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</si>
  <si>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</si>
  <si>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</si>
  <si>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</si>
  <si>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</si>
  <si>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</si>
  <si>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</si>
  <si>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</si>
  <si>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</si>
  <si>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</si>
  <si>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</si>
  <si>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</si>
  <si>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</si>
  <si>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</si>
  <si>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</si>
  <si>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</si>
  <si>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</si>
  <si>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</si>
  <si>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</si>
  <si>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</si>
  <si>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</si>
  <si>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</si>
  <si>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</si>
  <si>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</si>
  <si>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</si>
  <si>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</si>
  <si>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</si>
  <si>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</si>
  <si>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</si>
  <si>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</si>
  <si>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</si>
  <si>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</si>
  <si>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</si>
  <si>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</si>
  <si>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</si>
  <si>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</si>
  <si>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</si>
  <si>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</si>
  <si>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</si>
  <si>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</si>
  <si>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</si>
  <si>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</si>
  <si>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</si>
  <si>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</si>
  <si>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</si>
  <si>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</si>
  <si>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</si>
  <si>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</si>
  <si>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</si>
  <si>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</si>
  <si>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</si>
  <si>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</si>
  <si>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</si>
  <si>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</si>
  <si>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</si>
  <si>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</si>
  <si>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</si>
  <si>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</si>
  <si>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</si>
  <si>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</si>
  <si>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</si>
  <si>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</si>
  <si>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</si>
  <si>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</si>
  <si>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</si>
  <si>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</si>
  <si>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</si>
  <si>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</si>
  <si>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</si>
  <si>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</si>
  <si>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</si>
  <si>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</si>
  <si>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</si>
  <si>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</si>
  <si>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</si>
  <si>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</si>
  <si>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</si>
  <si>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</si>
  <si>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</si>
  <si>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</si>
  <si>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</si>
  <si>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</si>
  <si>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</si>
  <si>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</si>
  <si>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</si>
  <si>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</si>
  <si>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</si>
  <si>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</si>
  <si>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</si>
  <si>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</si>
  <si>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</si>
  <si>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</si>
  <si>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</si>
  <si>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</si>
  <si>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</si>
  <si>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</si>
  <si>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</si>
  <si>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</si>
  <si>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</si>
  <si>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</si>
  <si>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</si>
  <si>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</si>
  <si>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</si>
  <si>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</si>
  <si>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</si>
  <si>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</si>
  <si>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</si>
  <si>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</si>
  <si>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</si>
  <si>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</si>
  <si>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</si>
  <si>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</si>
  <si>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</si>
  <si>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</si>
  <si>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</si>
  <si>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</si>
  <si>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</si>
  <si>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</si>
  <si>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</si>
  <si>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</si>
  <si>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</si>
  <si>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</si>
  <si>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</si>
  <si>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</si>
  <si>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</si>
  <si>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</si>
  <si>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</si>
  <si>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</si>
  <si>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</si>
  <si>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</si>
  <si>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</si>
  <si>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</si>
  <si>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</si>
  <si>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</si>
  <si>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</si>
  <si>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</si>
  <si>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</si>
  <si>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</si>
  <si>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</si>
  <si>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</si>
  <si>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</si>
  <si>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</si>
  <si>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</si>
  <si>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</si>
  <si>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</si>
  <si>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</si>
  <si>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</si>
  <si>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</si>
  <si>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</si>
  <si>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</si>
  <si>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</si>
  <si>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</si>
  <si>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</si>
  <si>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</si>
  <si>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</si>
  <si>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</si>
  <si>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</si>
  <si>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</si>
  <si>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</si>
  <si>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</si>
  <si>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</si>
  <si>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</si>
  <si>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</si>
  <si>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</si>
  <si>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</si>
  <si>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</si>
  <si>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</si>
  <si>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</si>
  <si>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</si>
  <si>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</si>
  <si>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</si>
  <si>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</si>
  <si>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</si>
  <si>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</si>
  <si>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</si>
  <si>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</si>
  <si>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</si>
  <si>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</si>
  <si>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</si>
  <si>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</si>
  <si>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</si>
  <si>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</si>
  <si>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</si>
  <si>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</si>
  <si>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</si>
  <si>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</si>
  <si>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</si>
  <si>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</si>
  <si>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</si>
  <si>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</si>
  <si>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</si>
  <si>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</si>
  <si>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</si>
  <si>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</si>
  <si>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東京都渋谷区渋谷３－２９－２０</t>
    <phoneticPr fontId="3"/>
  </si>
  <si>
    <t>エクシオグループ株式会社
代表取締役社長　舩橋 哲也</t>
    <phoneticPr fontId="3"/>
  </si>
  <si>
    <t>０３－５７７８－１０６５</t>
    <phoneticPr fontId="3"/>
  </si>
  <si>
    <t>エクシオグループ株式会社
横浜市内各現場</t>
    <phoneticPr fontId="3"/>
  </si>
  <si>
    <t>本社：東京都渋谷区渋谷３丁目２９番２０号
事業場：横浜市内各所</t>
    <phoneticPr fontId="3"/>
  </si>
  <si>
    <t>設備工事業</t>
    <phoneticPr fontId="3"/>
  </si>
  <si>
    <t>・連結　670,822 　
・単独　293,155</t>
    <phoneticPr fontId="3"/>
  </si>
  <si>
    <t>連結　16,772人　／　単独　3,851人</t>
    <phoneticPr fontId="3"/>
  </si>
  <si>
    <t>汚泥→脱水→再資源化、　　廃プラ→破砕→再資源化、　　紙くず→破砕→再資源化
木くず→破砕→再資源化、　金属くず→破砕→再資源化、　
ｶﾞﾗｽ･ｺﾝｸﾘｰﾄ･陶磁器くず→破砕→再資源化、
がれき類→破砕→再資源化、　混合廃棄物→破砕→再資源化、</t>
    <phoneticPr fontId="3"/>
  </si>
  <si>
    <t>本社安全品質管理部　　　　　　　　　　　　　　作業者←※
　　↓　　　　　　　　　　　　　　　　　　　　　　　　　↓
施工本部長（安全品質管理部門）　　　　　　　産業廃棄物
　　↓　　　　　　　　　　　　　　　　　　　　　　　　　↑
工事責任者（工事長）･･････････････････→産業廃棄物処理業者
　　↓
　　↓　契約
　　↓
協力会社→※</t>
    <phoneticPr fontId="3"/>
  </si>
  <si>
    <t>03-5778-1065</t>
    <phoneticPr fontId="3"/>
  </si>
  <si>
    <t>令和   7年   6月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</si>
</sst>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6055" y="2203450"/>
          <a:ext cx="385445" cy="63055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195195"/>
          <a:ext cx="389890" cy="63055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3450"/>
          <a:ext cx="389890" cy="63055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195195"/>
          <a:ext cx="389890" cy="63055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86940"/>
          <a:ext cx="38989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1705"/>
          <a:ext cx="389890" cy="63563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3450"/>
          <a:ext cx="389890" cy="63055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3450"/>
          <a:ext cx="389890" cy="63055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1705"/>
          <a:ext cx="389890" cy="63563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3450"/>
          <a:ext cx="389890" cy="63055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195195"/>
          <a:ext cx="389890" cy="63055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195195"/>
          <a:ext cx="389890" cy="63055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86940"/>
          <a:ext cx="389890" cy="63055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3450"/>
          <a:ext cx="389890" cy="63055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86940"/>
          <a:ext cx="389890" cy="63055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5040"/>
          <a:ext cx="38989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1705"/>
          <a:ext cx="389890" cy="63563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195195"/>
          <a:ext cx="389890" cy="63055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195195"/>
          <a:ext cx="389890" cy="63055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1705"/>
          <a:ext cx="389890" cy="63563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115" zoomScaleNormal="115" zoomScaleSheetLayoutView="115" workbookViewId="0">
      <selection activeCell="G40" sqref="G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457</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2209</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t="s">
        <v>456</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t="s">
        <v>452</v>
      </c>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2771.0000000000005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6</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2538.1999999999998</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2771.0000000000005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795</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2766.8</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2538.1999999999998</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764.2</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2534.1999999999998</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5" workbookViewId="0">
      <selection activeCell="U24" sqref="U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29</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6" workbookViewId="0">
      <selection activeCell="G18" sqref="G1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5.2</v>
      </c>
      <c r="P27" s="700"/>
      <c r="Q27" s="700"/>
      <c r="R27" s="700"/>
      <c r="S27" s="49" t="s">
        <v>38</v>
      </c>
      <c r="T27" s="70"/>
      <c r="U27" s="70"/>
      <c r="X27" s="68" t="s">
        <v>39</v>
      </c>
      <c r="Y27" s="71"/>
      <c r="AG27" s="58"/>
      <c r="AH27" s="58"/>
      <c r="AI27" s="58"/>
      <c r="AJ27" s="58"/>
      <c r="AK27" s="742">
        <f>+AG18+O27</f>
        <v>5.2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5.2</v>
      </c>
      <c r="G30" s="712"/>
      <c r="H30" s="214" t="s">
        <v>198</v>
      </c>
      <c r="L30" s="709"/>
      <c r="O30" s="61"/>
      <c r="Q30" s="699">
        <f>+ROUND(Z28,1)+ROUND(Z29,1)+ROUND(Z30,1)</f>
        <v>5.2</v>
      </c>
      <c r="R30" s="700"/>
      <c r="S30" s="700"/>
      <c r="T30" s="700"/>
      <c r="U30" s="49" t="s">
        <v>16</v>
      </c>
      <c r="X30" s="697" t="s">
        <v>186</v>
      </c>
      <c r="Y30" s="698"/>
      <c r="Z30" s="690"/>
      <c r="AA30" s="691"/>
      <c r="AB30" s="691"/>
      <c r="AC30" s="691"/>
      <c r="AD30" s="691"/>
      <c r="AE30" s="49" t="s">
        <v>13</v>
      </c>
      <c r="AK30" s="651">
        <v>5.2</v>
      </c>
      <c r="AL30" s="652"/>
      <c r="AM30" s="652"/>
      <c r="AN30" s="652"/>
      <c r="AO30" s="57" t="s">
        <v>13</v>
      </c>
      <c r="AR30" s="758"/>
      <c r="AS30" s="755"/>
      <c r="AT30" s="755"/>
      <c r="AU30" s="756"/>
    </row>
    <row r="31" spans="2:48" ht="27" customHeight="1" thickTop="1" thickBot="1" x14ac:dyDescent="0.2">
      <c r="B31" s="725" t="s">
        <v>375</v>
      </c>
      <c r="C31" s="676"/>
      <c r="D31" s="676"/>
      <c r="E31" s="677"/>
      <c r="F31" s="711">
        <v>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J34" sqref="J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2443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2645.3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2440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2443</v>
      </c>
      <c r="P27" s="700"/>
      <c r="Q27" s="700"/>
      <c r="R27" s="700"/>
      <c r="S27" s="49" t="s">
        <v>38</v>
      </c>
      <c r="T27" s="70"/>
      <c r="U27" s="70"/>
      <c r="X27" s="68" t="s">
        <v>39</v>
      </c>
      <c r="Y27" s="71"/>
      <c r="AG27" s="58"/>
      <c r="AH27" s="58"/>
      <c r="AI27" s="58"/>
      <c r="AJ27" s="58"/>
      <c r="AK27" s="742">
        <f>+AG18+O27</f>
        <v>2443</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2440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2645.3</v>
      </c>
      <c r="G29" s="712"/>
      <c r="H29" s="214" t="s">
        <v>198</v>
      </c>
      <c r="L29" s="709"/>
      <c r="O29" s="61"/>
      <c r="P29" s="148"/>
      <c r="Q29" s="56" t="s">
        <v>183</v>
      </c>
      <c r="R29" s="676" t="s">
        <v>33</v>
      </c>
      <c r="S29" s="692"/>
      <c r="T29" s="692"/>
      <c r="U29" s="693"/>
      <c r="V29" s="53"/>
      <c r="W29" s="72"/>
      <c r="X29" s="697" t="s">
        <v>315</v>
      </c>
      <c r="Y29" s="698"/>
      <c r="Z29" s="690">
        <v>3</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700.4</v>
      </c>
      <c r="G30" s="712"/>
      <c r="H30" s="214" t="s">
        <v>198</v>
      </c>
      <c r="L30" s="709"/>
      <c r="O30" s="61"/>
      <c r="Q30" s="699">
        <f>+ROUND(Z28,1)+ROUND(Z29,1)+ROUND(Z30,1)</f>
        <v>2443</v>
      </c>
      <c r="R30" s="700"/>
      <c r="S30" s="700"/>
      <c r="T30" s="700"/>
      <c r="U30" s="49" t="s">
        <v>16</v>
      </c>
      <c r="X30" s="697" t="s">
        <v>186</v>
      </c>
      <c r="Y30" s="698"/>
      <c r="Z30" s="690"/>
      <c r="AA30" s="691"/>
      <c r="AB30" s="691"/>
      <c r="AC30" s="691"/>
      <c r="AD30" s="691"/>
      <c r="AE30" s="49" t="s">
        <v>13</v>
      </c>
      <c r="AK30" s="651">
        <v>700</v>
      </c>
      <c r="AL30" s="652"/>
      <c r="AM30" s="652"/>
      <c r="AN30" s="652"/>
      <c r="AO30" s="57" t="s">
        <v>13</v>
      </c>
      <c r="AR30" s="758"/>
      <c r="AS30" s="755"/>
      <c r="AT30" s="755"/>
      <c r="AU30" s="756"/>
    </row>
    <row r="31" spans="2:48" ht="27" customHeight="1" thickTop="1" thickBot="1" x14ac:dyDescent="0.2">
      <c r="B31" s="725" t="s">
        <v>375</v>
      </c>
      <c r="C31" s="676"/>
      <c r="D31" s="676"/>
      <c r="E31" s="677"/>
      <c r="F31" s="711">
        <v>2641.4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9"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エクシオグループ株式会社
横浜市内各現場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6" workbookViewId="0">
      <selection activeCell="AI38" sqref="AI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35.9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36</v>
      </c>
      <c r="P27" s="700"/>
      <c r="Q27" s="700"/>
      <c r="R27" s="700"/>
      <c r="S27" s="49" t="s">
        <v>38</v>
      </c>
      <c r="T27" s="70"/>
      <c r="U27" s="70"/>
      <c r="X27" s="68" t="s">
        <v>39</v>
      </c>
      <c r="Y27" s="71"/>
      <c r="AG27" s="58"/>
      <c r="AH27" s="58"/>
      <c r="AI27" s="58"/>
      <c r="AJ27" s="58"/>
      <c r="AK27" s="742">
        <f>+AG18+O27</f>
        <v>36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35.9</v>
      </c>
      <c r="G29" s="712"/>
      <c r="H29" s="214" t="s">
        <v>198</v>
      </c>
      <c r="L29" s="709"/>
      <c r="O29" s="61"/>
      <c r="P29" s="148"/>
      <c r="Q29" s="56" t="s">
        <v>183</v>
      </c>
      <c r="R29" s="676" t="s">
        <v>33</v>
      </c>
      <c r="S29" s="692"/>
      <c r="T29" s="692"/>
      <c r="U29" s="693"/>
      <c r="V29" s="53"/>
      <c r="W29" s="72"/>
      <c r="X29" s="697" t="s">
        <v>315</v>
      </c>
      <c r="Y29" s="698"/>
      <c r="Z29" s="690">
        <v>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34.9</v>
      </c>
      <c r="G30" s="712"/>
      <c r="H30" s="214" t="s">
        <v>198</v>
      </c>
      <c r="L30" s="709"/>
      <c r="O30" s="61"/>
      <c r="Q30" s="699">
        <f>+ROUND(Z28,1)+ROUND(Z29,1)+ROUND(Z30,1)</f>
        <v>36</v>
      </c>
      <c r="R30" s="700"/>
      <c r="S30" s="700"/>
      <c r="T30" s="700"/>
      <c r="U30" s="49" t="s">
        <v>16</v>
      </c>
      <c r="X30" s="697" t="s">
        <v>186</v>
      </c>
      <c r="Y30" s="698"/>
      <c r="Z30" s="690"/>
      <c r="AA30" s="691"/>
      <c r="AB30" s="691"/>
      <c r="AC30" s="691"/>
      <c r="AD30" s="691"/>
      <c r="AE30" s="49" t="s">
        <v>13</v>
      </c>
      <c r="AK30" s="651">
        <v>34</v>
      </c>
      <c r="AL30" s="652"/>
      <c r="AM30" s="652"/>
      <c r="AN30" s="652"/>
      <c r="AO30" s="57" t="s">
        <v>13</v>
      </c>
      <c r="AR30" s="758"/>
      <c r="AS30" s="755"/>
      <c r="AT30" s="755"/>
      <c r="AU30" s="756"/>
    </row>
    <row r="31" spans="2:48" ht="27" customHeight="1" thickTop="1" thickBot="1" x14ac:dyDescent="0.2">
      <c r="B31" s="725" t="s">
        <v>375</v>
      </c>
      <c r="C31" s="676"/>
      <c r="D31" s="676"/>
      <c r="E31" s="677"/>
      <c r="F31" s="711">
        <v>35.6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1" zoomScale="80" zoomScaleNormal="80" workbookViewId="0">
      <selection activeCell="V44" sqref="V4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エクシオグループ株式会社
横浜市内各現場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30.3</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18.8</v>
      </c>
      <c r="M9" s="377">
        <f>IF(OR(ｷ.紙くず!F24&gt;0,ｷ.紙くず!F24&lt;0),ｷ.紙くず!F24,IF(M$19&gt;0,"0",0))</f>
        <v>0</v>
      </c>
      <c r="N9" s="377">
        <f>IF(OR(ｸ.木くず!F24&gt;0,ｸ.木くず!F24&lt;0),ｸ.木くず!F24,IF(N$19&gt;0,"0",0))</f>
        <v>6.5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29</v>
      </c>
      <c r="T9" s="377">
        <f>IF(OR(ｾ.ｶﾞﾗｽ･ｺﾝｸﾘ･陶磁器くず!F24&gt;0,ｾ.ｶﾞﾗｽ･ｺﾝｸﾘ･陶磁器くず!F24&lt;0),ｾ.ｶﾞﾗｽ･ｺﾝｸﾘ･陶磁器くず!F24,IF(T$19&gt;0,"0",0))</f>
        <v>5.2</v>
      </c>
      <c r="U9" s="377">
        <f>IF(OR(ｿ.鉱さい!F24&gt;0,ｿ.鉱さい!F24&lt;0),ｿ.鉱さい!F24,IF(U$19&gt;0,"0",0))</f>
        <v>0</v>
      </c>
      <c r="V9" s="377">
        <f>IF(OR(ﾀ.がれき類!F24&gt;0,ﾀ.がれき類!F24&lt;0),ﾀ.がれき類!F24,IF(V$19&gt;0,"0",0))</f>
        <v>2645.3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35.9</v>
      </c>
      <c r="AA9" s="379">
        <f>IF(SUM(G9:Z9)&gt;0,SUM(G9:Z9),IF(AA$19&gt;0,"0",0))</f>
        <v>2771.0000000000005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30.3</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18.8</v>
      </c>
      <c r="M14" s="383">
        <f>IF(OR(ｷ.紙くず!F29&gt;0,ｷ.紙くず!F29&lt;0),ｷ.紙くず!F29,IF(M$19&gt;0,"0",0))</f>
        <v>0</v>
      </c>
      <c r="N14" s="383">
        <f>IF(OR(ｸ.木くず!F29&gt;0,ｸ.木くず!F29&lt;0),ｸ.木くず!F29,IF(N$19&gt;0,"0",0))</f>
        <v>6.5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29</v>
      </c>
      <c r="T14" s="383">
        <f>IF(OR(ｾ.ｶﾞﾗｽ･ｺﾝｸﾘ･陶磁器くず!F29&gt;0,ｾ.ｶﾞﾗｽ･ｺﾝｸﾘ･陶磁器くず!F29&lt;0),ｾ.ｶﾞﾗｽ･ｺﾝｸﾘ･陶磁器くず!F29,IF(T$19&gt;0,"0",0))</f>
        <v>5.2</v>
      </c>
      <c r="U14" s="383">
        <f>IF(OR(ｿ.鉱さい!F29&gt;0,ｿ.鉱さい!F29&lt;0),ｿ.鉱さい!F29,IF(U$19&gt;0,"0",0))</f>
        <v>0</v>
      </c>
      <c r="V14" s="383">
        <f>IF(OR(ﾀ.がれき類!F29&gt;0,ﾀ.がれき類!F29&lt;0),ﾀ.がれき類!F29,IF(V$19&gt;0,"0",0))</f>
        <v>2645.3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35.9</v>
      </c>
      <c r="AA14" s="385">
        <f t="shared" si="0"/>
        <v>2771.0000000000005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0.2</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18.8</v>
      </c>
      <c r="M15" s="383">
        <f>IF(OR(ｷ.紙くず!F30&gt;0,ｷ.紙くず!F30&lt;0),ｷ.紙くず!F30,IF(M$19&gt;0,"0",0))</f>
        <v>0</v>
      </c>
      <c r="N15" s="383">
        <f>IF(OR(ｸ.木くず!F30&gt;0,ｸ.木くず!F30&lt;0),ｸ.木くず!F30,IF(N$19&gt;0,"0",0))</f>
        <v>6.5</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29</v>
      </c>
      <c r="T15" s="383">
        <f>IF(OR(ｾ.ｶﾞﾗｽ･ｺﾝｸﾘ･陶磁器くず!F30&gt;0,ｾ.ｶﾞﾗｽ･ｺﾝｸﾘ･陶磁器くず!F30&lt;0),ｾ.ｶﾞﾗｽ･ｺﾝｸﾘ･陶磁器くず!F30,IF(T$19&gt;0,"0",0))</f>
        <v>5.2</v>
      </c>
      <c r="U15" s="383">
        <f>IF(OR(ｿ.鉱さい!F30&gt;0,ｿ.鉱さい!F30&lt;0),ｿ.鉱さい!F30,IF(U$19&gt;0,"0",0))</f>
        <v>0</v>
      </c>
      <c r="V15" s="383">
        <f>IF(OR(ﾀ.がれき類!F30&gt;0,ﾀ.がれき類!F30&lt;0),ﾀ.がれき類!F30,IF(V$19&gt;0,"0",0))</f>
        <v>700.4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34.9</v>
      </c>
      <c r="AA15" s="385">
        <f t="shared" si="0"/>
        <v>795</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30.3</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18.8</v>
      </c>
      <c r="M16" s="383">
        <f>IF(OR(ｷ.紙くず!F31&gt;0,ｷ.紙くず!F31&lt;0),ｷ.紙くず!F31,IF(M$19&gt;0,"0",0))</f>
        <v>0</v>
      </c>
      <c r="N16" s="383">
        <f>IF(OR(ｸ.木くず!F31&gt;0,ｸ.木くず!F31&lt;0),ｸ.木くず!F31,IF(N$19&gt;0,"0",0))</f>
        <v>6.5</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29</v>
      </c>
      <c r="T16" s="383">
        <f>IF(OR(ｾ.ｶﾞﾗｽ･ｺﾝｸﾘ･陶磁器くず!F31&gt;0,ｾ.ｶﾞﾗｽ･ｺﾝｸﾘ･陶磁器くず!F31&lt;0),ｾ.ｶﾞﾗｽ･ｺﾝｸﾘ･陶磁器くず!F31,IF(T$19&gt;0,"0",0))</f>
        <v>5.2</v>
      </c>
      <c r="U16" s="383">
        <f>IF(OR(ｿ.鉱さい!F31&gt;0,ｿ.鉱さい!F31&lt;0),ｿ.鉱さい!F31,IF(U$19&gt;0,"0",0))</f>
        <v>0</v>
      </c>
      <c r="V16" s="383">
        <f>IF(OR(ﾀ.がれき類!F31&gt;0,ﾀ.がれき類!F31&lt;0),ﾀ.がれき類!F31,IF(V$19&gt;0,"0",0))</f>
        <v>2641.4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35.6</v>
      </c>
      <c r="AA16" s="385">
        <f t="shared" si="0"/>
        <v>2766.8</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30</v>
      </c>
      <c r="I19" s="389">
        <f t="shared" si="1"/>
        <v>0</v>
      </c>
      <c r="J19" s="389">
        <f t="shared" si="1"/>
        <v>0</v>
      </c>
      <c r="K19" s="389">
        <f t="shared" si="1"/>
        <v>0</v>
      </c>
      <c r="L19" s="389">
        <f t="shared" si="1"/>
        <v>18</v>
      </c>
      <c r="M19" s="389">
        <f t="shared" si="1"/>
        <v>0</v>
      </c>
      <c r="N19" s="389">
        <f t="shared" si="1"/>
        <v>6</v>
      </c>
      <c r="O19" s="389">
        <f t="shared" si="1"/>
        <v>0</v>
      </c>
      <c r="P19" s="389">
        <f t="shared" si="1"/>
        <v>0</v>
      </c>
      <c r="Q19" s="389">
        <f t="shared" si="1"/>
        <v>0</v>
      </c>
      <c r="R19" s="389">
        <f t="shared" si="1"/>
        <v>0</v>
      </c>
      <c r="S19" s="389">
        <f t="shared" si="1"/>
        <v>0</v>
      </c>
      <c r="T19" s="389">
        <f t="shared" si="1"/>
        <v>5.2</v>
      </c>
      <c r="U19" s="389">
        <f t="shared" si="1"/>
        <v>0</v>
      </c>
      <c r="V19" s="389">
        <f t="shared" si="1"/>
        <v>2443</v>
      </c>
      <c r="W19" s="389">
        <f t="shared" si="1"/>
        <v>0</v>
      </c>
      <c r="X19" s="389">
        <f t="shared" si="1"/>
        <v>0</v>
      </c>
      <c r="Y19" s="389">
        <f t="shared" si="1"/>
        <v>0</v>
      </c>
      <c r="Z19" s="390">
        <f t="shared" si="1"/>
        <v>36</v>
      </c>
      <c r="AA19" s="391">
        <f t="shared" ref="AA19:AA25" si="2">SUM(G19:Z19)</f>
        <v>2538.1999999999998</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30</v>
      </c>
      <c r="I37" s="424">
        <f t="shared" si="8"/>
        <v>0</v>
      </c>
      <c r="J37" s="424">
        <f t="shared" si="8"/>
        <v>0</v>
      </c>
      <c r="K37" s="424">
        <f t="shared" si="8"/>
        <v>0</v>
      </c>
      <c r="L37" s="424">
        <f t="shared" si="8"/>
        <v>18</v>
      </c>
      <c r="M37" s="424">
        <f t="shared" si="8"/>
        <v>0</v>
      </c>
      <c r="N37" s="424">
        <f t="shared" si="8"/>
        <v>6</v>
      </c>
      <c r="O37" s="424">
        <f t="shared" si="8"/>
        <v>0</v>
      </c>
      <c r="P37" s="424">
        <f t="shared" si="8"/>
        <v>0</v>
      </c>
      <c r="Q37" s="424">
        <f t="shared" si="8"/>
        <v>0</v>
      </c>
      <c r="R37" s="424">
        <f t="shared" si="8"/>
        <v>0</v>
      </c>
      <c r="S37" s="424">
        <f t="shared" si="8"/>
        <v>0</v>
      </c>
      <c r="T37" s="424">
        <f t="shared" si="8"/>
        <v>5.2</v>
      </c>
      <c r="U37" s="424">
        <f t="shared" si="8"/>
        <v>0</v>
      </c>
      <c r="V37" s="424">
        <f t="shared" si="8"/>
        <v>2443</v>
      </c>
      <c r="W37" s="424">
        <f t="shared" si="8"/>
        <v>0</v>
      </c>
      <c r="X37" s="424">
        <f t="shared" si="8"/>
        <v>0</v>
      </c>
      <c r="Y37" s="424">
        <f t="shared" si="8"/>
        <v>0</v>
      </c>
      <c r="Z37" s="425">
        <f t="shared" si="8"/>
        <v>36</v>
      </c>
      <c r="AA37" s="426">
        <f t="shared" si="4"/>
        <v>2538.1999999999998</v>
      </c>
    </row>
    <row r="38" spans="2:27" ht="24" customHeight="1" x14ac:dyDescent="0.15">
      <c r="B38" s="170"/>
      <c r="C38" s="776"/>
      <c r="D38" s="227"/>
      <c r="E38" s="225" t="s">
        <v>319</v>
      </c>
      <c r="F38" s="443"/>
      <c r="G38" s="415">
        <f t="shared" ref="G38:Z38" si="9">SUM(G39:G41)</f>
        <v>0</v>
      </c>
      <c r="H38" s="415">
        <f t="shared" si="9"/>
        <v>30</v>
      </c>
      <c r="I38" s="415">
        <f t="shared" si="9"/>
        <v>0</v>
      </c>
      <c r="J38" s="415">
        <f t="shared" si="9"/>
        <v>0</v>
      </c>
      <c r="K38" s="415">
        <f t="shared" si="9"/>
        <v>0</v>
      </c>
      <c r="L38" s="415">
        <f t="shared" si="9"/>
        <v>18</v>
      </c>
      <c r="M38" s="415">
        <f t="shared" si="9"/>
        <v>0</v>
      </c>
      <c r="N38" s="415">
        <f t="shared" si="9"/>
        <v>6</v>
      </c>
      <c r="O38" s="415">
        <f t="shared" si="9"/>
        <v>0</v>
      </c>
      <c r="P38" s="415">
        <f t="shared" si="9"/>
        <v>0</v>
      </c>
      <c r="Q38" s="415">
        <f t="shared" si="9"/>
        <v>0</v>
      </c>
      <c r="R38" s="415">
        <f t="shared" si="9"/>
        <v>0</v>
      </c>
      <c r="S38" s="415">
        <f t="shared" si="9"/>
        <v>0</v>
      </c>
      <c r="T38" s="415">
        <f t="shared" si="9"/>
        <v>5.2</v>
      </c>
      <c r="U38" s="415">
        <f t="shared" si="9"/>
        <v>0</v>
      </c>
      <c r="V38" s="415">
        <f t="shared" si="9"/>
        <v>2443</v>
      </c>
      <c r="W38" s="415">
        <f t="shared" si="9"/>
        <v>0</v>
      </c>
      <c r="X38" s="415">
        <f t="shared" si="9"/>
        <v>0</v>
      </c>
      <c r="Y38" s="415">
        <f t="shared" si="9"/>
        <v>0</v>
      </c>
      <c r="Z38" s="416">
        <f t="shared" si="9"/>
        <v>36</v>
      </c>
      <c r="AA38" s="417">
        <f t="shared" si="4"/>
        <v>2538.1999999999998</v>
      </c>
    </row>
    <row r="39" spans="2:27" ht="24" customHeight="1" x14ac:dyDescent="0.15">
      <c r="B39" s="170"/>
      <c r="C39" s="776"/>
      <c r="D39" s="228"/>
      <c r="E39" s="223"/>
      <c r="F39" s="221" t="s">
        <v>233</v>
      </c>
      <c r="G39" s="418">
        <f>+ｱ.燃え殻!$Z$28</f>
        <v>0</v>
      </c>
      <c r="H39" s="418">
        <f>+ｲ.汚泥!$Z$28</f>
        <v>30</v>
      </c>
      <c r="I39" s="418">
        <f>+ｳ.廃油!$Z$28</f>
        <v>0</v>
      </c>
      <c r="J39" s="418">
        <f>+ｴ.廃酸!$Z$28</f>
        <v>0</v>
      </c>
      <c r="K39" s="418">
        <f>+ｵ.廃ｱﾙｶﾘ!$Z$28</f>
        <v>0</v>
      </c>
      <c r="L39" s="418">
        <f>+ｶ.廃ﾌﾟﾗ類!$Z$28</f>
        <v>18</v>
      </c>
      <c r="M39" s="418">
        <f>+ｷ.紙くず!$Z$28</f>
        <v>0</v>
      </c>
      <c r="N39" s="418">
        <f>+ｸ.木くず!$Z$28</f>
        <v>6</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5.2</v>
      </c>
      <c r="U39" s="418">
        <f>+ｿ.鉱さい!$Z$28</f>
        <v>0</v>
      </c>
      <c r="V39" s="418">
        <f>+ﾀ.がれき類!$Z$28</f>
        <v>2440</v>
      </c>
      <c r="W39" s="418">
        <f>+ﾁ.動物のふん尿!$Z$28</f>
        <v>0</v>
      </c>
      <c r="X39" s="418">
        <f>+ﾂ.動物の死体!$Z$28</f>
        <v>0</v>
      </c>
      <c r="Y39" s="418">
        <f>+ﾃ.ばいじん!$Z$28</f>
        <v>0</v>
      </c>
      <c r="Z39" s="419">
        <f>+ﾄ.混合廃棄物その他!$Z$28</f>
        <v>35</v>
      </c>
      <c r="AA39" s="420">
        <f t="shared" si="4"/>
        <v>2534.1999999999998</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3</v>
      </c>
      <c r="W40" s="418">
        <f>+ﾁ.動物のふん尿!$Z$29</f>
        <v>0</v>
      </c>
      <c r="X40" s="418">
        <f>+ﾂ.動物の死体!$Z$29</f>
        <v>0</v>
      </c>
      <c r="Y40" s="418">
        <f>+ﾃ.ばいじん!$Z$29</f>
        <v>0</v>
      </c>
      <c r="Z40" s="419">
        <f>+ﾄ.混合廃棄物その他!$Z$29</f>
        <v>1</v>
      </c>
      <c r="AA40" s="420">
        <f t="shared" si="4"/>
        <v>4</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30</v>
      </c>
      <c r="I43" s="427">
        <f>+ｳ.廃油!$AK$27</f>
        <v>0</v>
      </c>
      <c r="J43" s="427">
        <f>+ｴ.廃酸!$AK$27</f>
        <v>0</v>
      </c>
      <c r="K43" s="427">
        <f>+ｵ.廃ｱﾙｶﾘ!$AK$27</f>
        <v>0</v>
      </c>
      <c r="L43" s="427">
        <f>+ｶ.廃ﾌﾟﾗ類!$AK$27</f>
        <v>18</v>
      </c>
      <c r="M43" s="427">
        <f>+ｷ.紙くず!$AK$27</f>
        <v>0</v>
      </c>
      <c r="N43" s="427">
        <f>+ｸ.木くず!$AK$27</f>
        <v>6</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5.2</v>
      </c>
      <c r="U43" s="427">
        <f>+ｿ.鉱さい!$AK$27</f>
        <v>0</v>
      </c>
      <c r="V43" s="427">
        <f>+ﾀ.がれき類!$AK$27</f>
        <v>2443</v>
      </c>
      <c r="W43" s="427">
        <f>+ﾁ.動物のふん尿!$AK$27</f>
        <v>0</v>
      </c>
      <c r="X43" s="427">
        <f>+ﾂ.動物の死体!$AK$27</f>
        <v>0</v>
      </c>
      <c r="Y43" s="427">
        <f>+ﾃ.ばいじん!$AK$27</f>
        <v>0</v>
      </c>
      <c r="Z43" s="428">
        <f>+ﾄ.混合廃棄物その他!$AK$27</f>
        <v>36</v>
      </c>
      <c r="AA43" s="429">
        <f t="shared" si="4"/>
        <v>2538.1999999999998</v>
      </c>
    </row>
    <row r="44" spans="2:27" ht="24" customHeight="1" x14ac:dyDescent="0.15">
      <c r="B44" s="170"/>
      <c r="C44" s="177"/>
      <c r="D44" s="175" t="s">
        <v>188</v>
      </c>
      <c r="E44" s="778" t="s">
        <v>236</v>
      </c>
      <c r="F44" s="779"/>
      <c r="G44" s="430">
        <f>+ｱ.燃え殻!$AK$30</f>
        <v>0</v>
      </c>
      <c r="H44" s="430">
        <f>+ｲ.汚泥!$AK$30</f>
        <v>1</v>
      </c>
      <c r="I44" s="430">
        <f>+ｳ.廃油!$AK$30</f>
        <v>0</v>
      </c>
      <c r="J44" s="430">
        <f>+ｴ.廃酸!$AK$30</f>
        <v>0</v>
      </c>
      <c r="K44" s="430">
        <f>+ｵ.廃ｱﾙｶﾘ!$AK$30</f>
        <v>0</v>
      </c>
      <c r="L44" s="430">
        <f>+ｶ.廃ﾌﾟﾗ類!$AK$30</f>
        <v>18</v>
      </c>
      <c r="M44" s="430">
        <f>+ｷ.紙くず!$AK$30</f>
        <v>0</v>
      </c>
      <c r="N44" s="430">
        <f>+ｸ.木くず!$AK$30</f>
        <v>6</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5.2</v>
      </c>
      <c r="U44" s="430">
        <f>+ｿ.鉱さい!$AK$30</f>
        <v>0</v>
      </c>
      <c r="V44" s="430">
        <f>+ﾀ.がれき類!$AK$30</f>
        <v>700</v>
      </c>
      <c r="W44" s="430">
        <f>+ﾁ.動物のふん尿!$AK$30</f>
        <v>0</v>
      </c>
      <c r="X44" s="430">
        <f>+ﾂ.動物の死体!$AK$30</f>
        <v>0</v>
      </c>
      <c r="Y44" s="430">
        <f>+ﾃ.ばいじん!$AK$30</f>
        <v>0</v>
      </c>
      <c r="Z44" s="431">
        <f>+ﾄ.混合廃棄物その他!$AK$30</f>
        <v>34</v>
      </c>
      <c r="AA44" s="432">
        <f t="shared" si="4"/>
        <v>764.2</v>
      </c>
    </row>
    <row r="45" spans="2:27" ht="24" customHeight="1" x14ac:dyDescent="0.15">
      <c r="B45" s="170"/>
      <c r="C45" s="177"/>
      <c r="D45" s="442" t="s">
        <v>190</v>
      </c>
      <c r="E45" s="805" t="s">
        <v>237</v>
      </c>
      <c r="F45" s="806"/>
      <c r="G45" s="433">
        <f>+ｱ.燃え殻!$AR$24</f>
        <v>0</v>
      </c>
      <c r="H45" s="433">
        <f>+ｲ.汚泥!$AR$24</f>
        <v>30</v>
      </c>
      <c r="I45" s="433">
        <f>+ｳ.廃油!$AR$24</f>
        <v>0</v>
      </c>
      <c r="J45" s="433">
        <f>+ｴ.廃酸!$AR$24</f>
        <v>0</v>
      </c>
      <c r="K45" s="433">
        <f>+ｵ.廃ｱﾙｶﾘ!$AR$24</f>
        <v>0</v>
      </c>
      <c r="L45" s="433">
        <f>+ｶ.廃ﾌﾟﾗ類!$AR$24</f>
        <v>18</v>
      </c>
      <c r="M45" s="433">
        <f>+ｷ.紙くず!$AR$24</f>
        <v>0</v>
      </c>
      <c r="N45" s="433">
        <f>+ｸ.木くず!$AR$24</f>
        <v>6</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5.2</v>
      </c>
      <c r="U45" s="433">
        <f>+ｿ.鉱さい!$AR$24</f>
        <v>0</v>
      </c>
      <c r="V45" s="433">
        <f>+ﾀ.がれき類!$AR$24</f>
        <v>2440</v>
      </c>
      <c r="W45" s="433">
        <f>+ﾁ.動物のふん尿!$AR$24</f>
        <v>0</v>
      </c>
      <c r="X45" s="433">
        <f>+ﾂ.動物の死体!$AR$24</f>
        <v>0</v>
      </c>
      <c r="Y45" s="433">
        <f>+ﾃ.ばいじん!$AR$24</f>
        <v>0</v>
      </c>
      <c r="Z45" s="434">
        <f>+ﾄ.混合廃棄物その他!$AR$24</f>
        <v>35</v>
      </c>
      <c r="AA45" s="435">
        <f t="shared" si="4"/>
        <v>2534.1999999999998</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60.3</v>
      </c>
      <c r="I55" s="480">
        <f t="shared" si="10"/>
        <v>0</v>
      </c>
      <c r="J55" s="480">
        <f t="shared" si="10"/>
        <v>0</v>
      </c>
      <c r="K55" s="480">
        <f t="shared" si="10"/>
        <v>0</v>
      </c>
      <c r="L55" s="480">
        <f t="shared" si="10"/>
        <v>36.799999999999997</v>
      </c>
      <c r="M55" s="480">
        <f t="shared" si="10"/>
        <v>0</v>
      </c>
      <c r="N55" s="480">
        <f t="shared" si="10"/>
        <v>12.5</v>
      </c>
      <c r="O55" s="480">
        <f t="shared" si="10"/>
        <v>0</v>
      </c>
      <c r="P55" s="480">
        <f t="shared" si="10"/>
        <v>0</v>
      </c>
      <c r="Q55" s="480">
        <f t="shared" si="10"/>
        <v>0</v>
      </c>
      <c r="R55" s="480">
        <f t="shared" si="10"/>
        <v>0</v>
      </c>
      <c r="S55" s="480">
        <f t="shared" si="10"/>
        <v>29</v>
      </c>
      <c r="T55" s="480">
        <f t="shared" si="10"/>
        <v>10.4</v>
      </c>
      <c r="U55" s="480">
        <f t="shared" si="10"/>
        <v>0</v>
      </c>
      <c r="V55" s="480">
        <f t="shared" si="10"/>
        <v>5088.3</v>
      </c>
      <c r="W55" s="480">
        <f t="shared" si="10"/>
        <v>0</v>
      </c>
      <c r="X55" s="480">
        <f t="shared" si="10"/>
        <v>0</v>
      </c>
      <c r="Y55" s="480">
        <f t="shared" si="10"/>
        <v>0</v>
      </c>
      <c r="Z55" s="480">
        <f t="shared" si="10"/>
        <v>71.900000000000006</v>
      </c>
      <c r="AA55" s="481">
        <f>+AA9+AA19+AA20</f>
        <v>5309.2000000000007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 zoomScaleNormal="100" zoomScaleSheetLayoutView="100" workbookViewId="0">
      <selection activeCell="P11" sqref="P11:T11"/>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25日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東京都渋谷区渋谷３－２９－２０</v>
      </c>
      <c r="M16" s="851"/>
      <c r="N16" s="851"/>
      <c r="O16" s="851"/>
      <c r="P16" s="851"/>
      <c r="Q16" s="851"/>
      <c r="R16" s="851"/>
      <c r="S16" s="851"/>
      <c r="T16" s="851"/>
      <c r="U16" s="282"/>
    </row>
    <row r="17" spans="1:21" ht="26.25" customHeight="1" x14ac:dyDescent="0.15">
      <c r="C17" s="86"/>
      <c r="I17" s="25"/>
      <c r="J17" s="25" t="s">
        <v>7</v>
      </c>
      <c r="K17" s="25"/>
      <c r="L17" s="851" t="str">
        <f>+表紙!L41</f>
        <v>エクシオグループ株式会社
代表取締役社長　舩橋 哲也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０３－５７７８－１０６５</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エクシオグループ株式会社
横浜市内各現場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2209</v>
      </c>
      <c r="Q25" s="823"/>
      <c r="R25" s="823"/>
      <c r="S25" s="823"/>
      <c r="T25" s="823"/>
      <c r="U25" s="824"/>
    </row>
    <row r="26" spans="1:21" ht="26.25" customHeight="1" x14ac:dyDescent="0.15">
      <c r="C26" s="570" t="s">
        <v>11</v>
      </c>
      <c r="D26" s="571"/>
      <c r="E26" s="572"/>
      <c r="F26" s="838" t="str">
        <f>+表紙!F50</f>
        <v>本社：東京都渋谷区渋谷３丁目２９番２０号
事業場：横浜市内各所</v>
      </c>
      <c r="G26" s="839"/>
      <c r="H26" s="839"/>
      <c r="I26" s="839"/>
      <c r="J26" s="839"/>
      <c r="K26" s="839"/>
      <c r="L26" s="839"/>
      <c r="M26" s="839"/>
      <c r="N26" s="341" t="s">
        <v>172</v>
      </c>
      <c r="O26"/>
      <c r="P26"/>
      <c r="Q26" s="833" t="str">
        <f>IF(+表紙!Q50="","",+表紙!Q50)</f>
        <v>03-5778-1065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設備工事業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・連結　670,822 　
・単独　293,155</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連結　16,772人　／　単独　3,851人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2771.0000000000005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2538.1999999999998</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2771.0000000000005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795</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2766.8</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2538.1999999999998</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764.2</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2534.1999999999998</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3" zoomScaleNormal="100" workbookViewId="0">
      <selection activeCell="P8" sqref="O8:P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v>
      </c>
      <c r="P27" s="700"/>
      <c r="Q27" s="700"/>
      <c r="R27" s="700"/>
      <c r="S27" s="49" t="s">
        <v>38</v>
      </c>
      <c r="T27" s="70"/>
      <c r="U27" s="70"/>
      <c r="X27" s="68" t="s">
        <v>39</v>
      </c>
      <c r="Y27" s="71"/>
      <c r="AG27" s="58"/>
      <c r="AH27" s="58"/>
      <c r="AI27" s="58"/>
      <c r="AJ27" s="58"/>
      <c r="AK27" s="742">
        <f>+AG18+O27</f>
        <v>30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0.2</v>
      </c>
      <c r="G30" s="712"/>
      <c r="H30" s="214" t="s">
        <v>198</v>
      </c>
      <c r="L30" s="709"/>
      <c r="O30" s="61"/>
      <c r="Q30" s="699">
        <f>+ROUND(Z28,1)+ROUND(Z29,1)+ROUND(Z30,1)</f>
        <v>30</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30.3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3" workbookViewId="0">
      <selection activeCell="X23" sqref="X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18.8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v>
      </c>
      <c r="P27" s="700"/>
      <c r="Q27" s="700"/>
      <c r="R27" s="700"/>
      <c r="S27" s="49" t="s">
        <v>38</v>
      </c>
      <c r="T27" s="70"/>
      <c r="U27" s="70"/>
      <c r="X27" s="68" t="s">
        <v>39</v>
      </c>
      <c r="Y27" s="71"/>
      <c r="AG27" s="58"/>
      <c r="AH27" s="58"/>
      <c r="AI27" s="58"/>
      <c r="AJ27" s="58"/>
      <c r="AK27" s="742">
        <f>+AG18+O27</f>
        <v>18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18.8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18.8</v>
      </c>
      <c r="G30" s="712"/>
      <c r="H30" s="214" t="s">
        <v>198</v>
      </c>
      <c r="L30" s="709"/>
      <c r="O30" s="61"/>
      <c r="Q30" s="699">
        <f>+ROUND(Z28,1)+ROUND(Z29,1)+ROUND(Z30,1)</f>
        <v>18</v>
      </c>
      <c r="R30" s="700"/>
      <c r="S30" s="700"/>
      <c r="T30" s="700"/>
      <c r="U30" s="49" t="s">
        <v>16</v>
      </c>
      <c r="X30" s="697" t="s">
        <v>186</v>
      </c>
      <c r="Y30" s="698"/>
      <c r="Z30" s="690"/>
      <c r="AA30" s="691"/>
      <c r="AB30" s="691"/>
      <c r="AC30" s="691"/>
      <c r="AD30" s="691"/>
      <c r="AE30" s="49" t="s">
        <v>13</v>
      </c>
      <c r="AK30" s="651">
        <v>18</v>
      </c>
      <c r="AL30" s="652"/>
      <c r="AM30" s="652"/>
      <c r="AN30" s="652"/>
      <c r="AO30" s="57" t="s">
        <v>13</v>
      </c>
      <c r="AR30" s="758"/>
      <c r="AS30" s="755"/>
      <c r="AT30" s="755"/>
      <c r="AU30" s="756"/>
    </row>
    <row r="31" spans="2:48" ht="27" customHeight="1" thickTop="1" thickBot="1" x14ac:dyDescent="0.2">
      <c r="B31" s="725" t="s">
        <v>375</v>
      </c>
      <c r="C31" s="676"/>
      <c r="D31" s="676"/>
      <c r="E31" s="677"/>
      <c r="F31" s="711">
        <v>18.8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4"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エクシオグループ株式会社
横浜市内各現場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v>
      </c>
      <c r="P27" s="700"/>
      <c r="Q27" s="700"/>
      <c r="R27" s="700"/>
      <c r="S27" s="49" t="s">
        <v>38</v>
      </c>
      <c r="T27" s="70"/>
      <c r="U27" s="70"/>
      <c r="X27" s="68" t="s">
        <v>39</v>
      </c>
      <c r="Y27" s="71"/>
      <c r="AG27" s="58"/>
      <c r="AH27" s="58"/>
      <c r="AI27" s="58"/>
      <c r="AJ27" s="58"/>
      <c r="AK27" s="742">
        <f>+AG18+O27</f>
        <v>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6.5</v>
      </c>
      <c r="G30" s="712"/>
      <c r="H30" s="214" t="s">
        <v>198</v>
      </c>
      <c r="L30" s="709"/>
      <c r="O30" s="61"/>
      <c r="Q30" s="699">
        <f>+ROUND(Z28,1)+ROUND(Z29,1)+ROUND(Z30,1)</f>
        <v>6</v>
      </c>
      <c r="R30" s="700"/>
      <c r="S30" s="700"/>
      <c r="T30" s="700"/>
      <c r="U30" s="49" t="s">
        <v>16</v>
      </c>
      <c r="X30" s="697" t="s">
        <v>186</v>
      </c>
      <c r="Y30" s="698"/>
      <c r="Z30" s="690"/>
      <c r="AA30" s="691"/>
      <c r="AB30" s="691"/>
      <c r="AC30" s="691"/>
      <c r="AD30" s="691"/>
      <c r="AE30" s="49" t="s">
        <v>13</v>
      </c>
      <c r="AK30" s="651">
        <v>6</v>
      </c>
      <c r="AL30" s="652"/>
      <c r="AM30" s="652"/>
      <c r="AN30" s="652"/>
      <c r="AO30" s="57" t="s">
        <v>13</v>
      </c>
      <c r="AR30" s="758"/>
      <c r="AS30" s="755"/>
      <c r="AT30" s="755"/>
      <c r="AU30" s="756"/>
    </row>
    <row r="31" spans="2:48" ht="27" customHeight="1" thickTop="1" thickBot="1" x14ac:dyDescent="0.2">
      <c r="B31" s="725" t="s">
        <v>375</v>
      </c>
      <c r="C31" s="676"/>
      <c r="D31" s="676"/>
      <c r="E31" s="677"/>
      <c r="F31" s="711">
        <v>6.5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2025-07-01T01:52:34Z</dcterms:created>
  <dcterms:modified xsi:type="dcterms:W3CDTF">2025-07-01T01:52:35Z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