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103E5614-2AE5-4D20-ACEE-DD36201F1654}"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86"/>
  <c r="N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H31" i="87" l="1"/>
  <c r="N49" i="94"/>
  <c r="M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AL31" i="85" s="1"/>
  <c r="M60" i="94" s="1"/>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4"/>
  <c r="AL31" i="84"/>
  <c r="T60" i="94" s="1"/>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<sst xmlns="http://schemas.openxmlformats.org/spreadsheetml/2006/main" count="3304" uniqueCount="473">
  <si>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</si>
  <si>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</si>
  <si>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</si>
  <si>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</si>
  <si>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</si>
  <si>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</si>
  <si>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</si>
  <si>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</si>
  <si>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</si>
  <si>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</si>
  <si>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</si>
  <si>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</si>
  <si>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</si>
  <si>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</si>
  <si>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</si>
  <si>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</si>
  <si>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</si>
  <si>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</si>
  <si>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</si>
  <si>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</si>
  <si>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</si>
  <si>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</si>
  <si>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</si>
  <si>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</si>
  <si>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</si>
  <si>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</si>
  <si>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</si>
  <si>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</si>
  <si>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</si>
  <si>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</si>
  <si>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</si>
  <si>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</si>
  <si>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</si>
  <si>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</si>
  <si>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</si>
  <si>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</si>
  <si>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</si>
  <si>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</si>
  <si>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</si>
  <si>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</si>
  <si>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</si>
  <si>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</si>
  <si>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</si>
  <si>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</si>
  <si>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</si>
  <si>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</si>
  <si>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</si>
  <si>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</si>
  <si>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</si>
  <si>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</si>
  <si>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</si>
  <si>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</si>
  <si>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</si>
  <si>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</si>
  <si>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</si>
  <si>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</si>
  <si>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</si>
  <si>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</si>
  <si>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</si>
  <si>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</si>
  <si>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</si>
  <si>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</si>
  <si>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</si>
  <si>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</si>
  <si>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</si>
  <si>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</si>
  <si>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</si>
  <si>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</si>
  <si>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</si>
  <si>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</si>
  <si>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</si>
  <si>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</si>
  <si>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</si>
  <si>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</si>
  <si>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</si>
  <si>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</si>
  <si>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</si>
  <si>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</si>
  <si>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</si>
  <si>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</si>
  <si>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</si>
  <si>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</si>
  <si>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</si>
  <si>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</si>
  <si>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</si>
  <si>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</si>
  <si>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</si>
  <si>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</si>
  <si>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</si>
  <si>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</si>
  <si>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</si>
  <si>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</si>
  <si>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</si>
  <si>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</si>
  <si>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</si>
  <si>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</si>
  <si>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</si>
  <si>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</si>
  <si>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</si>
  <si>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</si>
  <si>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</si>
  <si>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</si>
  <si>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</si>
  <si>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</si>
  <si>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</si>
  <si>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</si>
  <si>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</si>
  <si>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</si>
  <si>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</si>
  <si>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</si>
  <si>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</si>
  <si>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</si>
  <si>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</si>
  <si>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</si>
  <si>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</si>
  <si>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</si>
  <si>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</si>
  <si>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</si>
  <si>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</si>
  <si>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</si>
  <si>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</si>
  <si>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</si>
  <si>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</si>
  <si>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</si>
  <si>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</si>
  <si>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</si>
  <si>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</si>
  <si>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</si>
  <si>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</si>
  <si>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</si>
  <si>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</si>
  <si>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</si>
  <si>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</si>
  <si>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</si>
  <si>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</si>
  <si>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</si>
  <si>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</si>
  <si>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</si>
  <si>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</si>
  <si>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</si>
  <si>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</si>
  <si>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</si>
  <si>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</si>
  <si>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</si>
  <si>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</si>
  <si>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</si>
  <si>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</si>
  <si>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</si>
  <si>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</si>
  <si>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</si>
  <si>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</si>
  <si>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</si>
  <si>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</si>
  <si>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</si>
  <si>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</si>
  <si>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</si>
  <si>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</si>
  <si>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</si>
  <si>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</si>
  <si>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</si>
  <si>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</si>
  <si>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</si>
  <si>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</si>
  <si>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</si>
  <si>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</si>
  <si>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</si>
  <si>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</si>
  <si>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</si>
  <si>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</si>
  <si>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</si>
  <si>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</si>
  <si>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</si>
  <si>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</si>
  <si>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</si>
  <si>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</si>
  <si>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</si>
  <si>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</si>
  <si>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</si>
  <si>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</si>
  <si>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</si>
  <si>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</si>
  <si>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</si>
  <si>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</si>
  <si>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</si>
  <si>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</si>
  <si>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</si>
  <si>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</si>
  <si>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</si>
  <si>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</si>
  <si>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</si>
  <si>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</si>
  <si>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</si>
  <si>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</si>
  <si>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</si>
  <si>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</si>
  <si>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</si>
  <si>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</si>
  <si>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</si>
  <si>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</si>
  <si>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</si>
  <si>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</si>
  <si>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</si>
  <si>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</si>
  <si>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</si>
  <si>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</si>
  <si>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</si>
  <si>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</si>
  <si>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</si>
  <si>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</si>
  <si>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</si>
  <si>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</si>
  <si>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</si>
  <si>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</si>
  <si>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</si>
  <si>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</si>
  <si>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</si>
  <si>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</si>
  <si>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</si>
  <si>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</si>
  <si>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</si>
  <si>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</si>
  <si>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</si>
  <si>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</si>
  <si>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</si>
  <si>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</si>
  <si>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</si>
  <si>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</si>
  <si>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</si>
  <si>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</si>
  <si>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</si>
  <si>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</si>
  <si>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</si>
  <si>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</si>
  <si>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</si>
  <si>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</si>
  <si>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</si>
  <si>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</si>
  <si>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</si>
  <si>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</si>
  <si>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</si>
  <si>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</si>
  <si>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</si>
  <si>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</si>
  <si>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</si>
  <si>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</si>
  <si>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</si>
  <si>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</si>
  <si>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</si>
  <si>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</si>
  <si>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</si>
  <si>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</si>
  <si>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</si>
  <si>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</si>
  <si>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</si>
  <si>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</si>
  <si>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</si>
  <si>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</si>
  <si>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</si>
  <si>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</si>
  <si>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</si>
  <si>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</si>
  <si>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</si>
  <si>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</si>
  <si>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</si>
  <si>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</si>
  <si>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</si>
  <si>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</si>
  <si>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</si>
  <si>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</si>
  <si>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</si>
  <si>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</si>
  <si>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</si>
  <si>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</si>
  <si>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</si>
  <si>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</si>
  <si>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</si>
  <si>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</si>
  <si>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</si>
  <si>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</si>
  <si>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</si>
  <si>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</si>
  <si>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</si>
  <si>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</si>
  <si>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</si>
  <si>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</si>
  <si>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</si>
  <si>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</si>
  <si>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</si>
  <si>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</si>
  <si>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</si>
  <si>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</si>
  <si>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</si>
  <si>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</si>
  <si>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</si>
  <si>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</si>
  <si>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</si>
  <si>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</si>
  <si>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</si>
  <si>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</si>
  <si>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</si>
  <si>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</si>
  <si>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</si>
  <si>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</si>
  <si>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</si>
  <si>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</si>
  <si>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</si>
  <si>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</si>
  <si>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</si>
  <si>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</si>
  <si>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</si>
  <si>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</si>
  <si>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</si>
  <si>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</si>
  <si>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</si>
  <si>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</si>
  <si>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</si>
  <si>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</si>
  <si>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</si>
  <si>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</si>
  <si>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</si>
  <si>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</si>
  <si>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</si>
  <si>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</si>
  <si>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</si>
  <si>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</si>
  <si>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</si>
  <si>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</si>
  <si>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</si>
  <si>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</si>
  <si>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</si>
  <si>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</si>
  <si>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</si>
  <si>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</si>
  <si>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</si>
  <si>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</si>
  <si>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</si>
  <si>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</si>
  <si>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</si>
  <si>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</si>
  <si>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</si>
  <si>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</si>
  <si>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</si>
  <si>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</si>
  <si>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</si>
  <si>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</si>
  <si>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</si>
  <si>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</si>
  <si>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</si>
  <si>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</si>
  <si>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</si>
  <si>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</si>
  <si>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</si>
  <si>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</si>
  <si>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</si>
  <si>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</si>
  <si>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</si>
  <si>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</si>
  <si>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</si>
  <si>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</si>
  <si>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</si>
  <si>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</si>
  <si>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</si>
  <si>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</si>
  <si>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</si>
  <si>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</si>
  <si>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</si>
  <si>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</si>
  <si>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</si>
  <si>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</si>
  <si>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</si>
  <si>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</si>
  <si>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</si>
  <si>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</si>
  <si>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</si>
  <si>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</si>
  <si>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</si>
  <si>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</si>
  <si>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</si>
  <si>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</si>
  <si>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</si>
  <si>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</si>
  <si>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</si>
  <si>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</si>
  <si>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</si>
  <si>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</si>
  <si>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</si>
  <si>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</si>
  <si>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</si>
  <si>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</si>
  <si>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</si>
  <si>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</si>
  <si>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</si>
  <si>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</si>
  <si>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</si>
  <si>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</si>
  <si>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</si>
  <si>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</si>
  <si>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</si>
  <si>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</si>
  <si>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</si>
  <si>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</si>
  <si>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</si>
  <si>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</si>
  <si>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</si>
  <si>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</si>
  <si>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</si>
  <si>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</si>
  <si>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</si>
  <si>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</si>
  <si>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</si>
  <si>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</si>
  <si>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</si>
  <si>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</si>
  <si>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</si>
  <si>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</si>
  <si>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</si>
  <si>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</si>
  <si>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</si>
  <si>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</si>
  <si>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</si>
  <si>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</si>
  <si>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</si>
  <si>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</si>
  <si>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</si>
  <si>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</si>
  <si>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</si>
  <si>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</si>
  <si>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</si>
  <si>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</si>
  <si>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</si>
  <si>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</si>
  <si>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</si>
  <si>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</si>
  <si>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</si>
  <si>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</si>
  <si>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</si>
  <si>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</si>
  <si>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</si>
  <si>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</si>
  <si>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</si>
  <si>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</si>
  <si>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</si>
  <si>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</si>
  <si>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</si>
  <si>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</si>
  <si>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</si>
  <si>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</si>
  <si>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</si>
  <si>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</si>
  <si>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</si>
  <si>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</si>
  <si>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</si>
  <si>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</si>
  <si>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</si>
  <si>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</si>
  <si>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</si>
  <si>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</si>
  <si>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</si>
  <si>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</si>
  <si>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</si>
  <si>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</si>
  <si>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</si>
  <si>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</si>
  <si>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</si>
  <si>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045-222-0536</t>
    <phoneticPr fontId="3"/>
  </si>
  <si>
    <t>令和  7 年   6月    23日</t>
    <phoneticPr fontId="3"/>
  </si>
  <si>
    <t>横浜市西区みなとみらい2-3-5
クイーンズタワーC14F</t>
  </si>
  <si>
    <t>旭化成ホームズ株式会社
住宅事業神奈川本部  本部長  加藤 宣広</t>
  </si>
  <si>
    <t>旭化成ホームズ株式会社 住宅事業神奈川本部</t>
  </si>
  <si>
    <t>横浜市西区みなとみらい2-3-5 クイーンズタワーC14F</t>
  </si>
  <si>
    <t>045-222-0536</t>
  </si>
  <si>
    <t>横浜市長</t>
    <phoneticPr fontId="3"/>
  </si>
  <si>
    <t>一戸建て住宅の建築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</si>
</sst>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8" zoomScaleNormal="100" zoomScaleSheetLayoutView="100" workbookViewId="0">
      <selection activeCell="D75" sqref="D75:O7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465</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471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466</v>
      </c>
      <c r="K39" s="599"/>
      <c r="L39" s="600"/>
      <c r="M39" s="600"/>
      <c r="N39" s="600"/>
      <c r="O39" s="601"/>
      <c r="Q39" s="24"/>
      <c r="R39" s="99"/>
    </row>
    <row r="40" spans="1:19" ht="26.25" customHeight="1">
      <c r="C40" s="88"/>
      <c r="D40" s="28"/>
      <c r="E40" s="28"/>
      <c r="F40" s="28"/>
      <c r="G40" s="28"/>
      <c r="H40" s="29" t="s">
        <v>7</v>
      </c>
      <c r="I40" s="29"/>
      <c r="J40" s="599" t="s">
        <v>467</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470</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2203</v>
      </c>
      <c r="N48" s="615"/>
      <c r="O48" s="616"/>
    </row>
    <row r="49" spans="3:21" ht="18" customHeight="1">
      <c r="C49" s="593" t="s">
        <v>11</v>
      </c>
      <c r="D49" s="594"/>
      <c r="E49" s="595"/>
      <c r="F49" s="648" t="s">
        <v>469</v>
      </c>
      <c r="G49" s="649"/>
      <c r="H49" s="649"/>
      <c r="I49" s="649"/>
      <c r="J49" s="649"/>
      <c r="K49" s="649"/>
      <c r="L49" s="463" t="s">
        <v>172</v>
      </c>
      <c r="M49" s="466"/>
      <c r="N49" s="617" t="s">
        <v>464</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472</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48305</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396</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7580.7</v>
      </c>
      <c r="I63" s="292" t="s">
        <v>4</v>
      </c>
      <c r="J63" s="571" t="s">
        <v>324</v>
      </c>
      <c r="K63" s="572"/>
      <c r="L63" s="573"/>
      <c r="M63" s="563">
        <f>+別紙!AA14</f>
        <v>7580.7</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7580.7</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5"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10.6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13</v>
      </c>
      <c r="E24" s="729"/>
      <c r="F24" s="729"/>
      <c r="G24" s="211" t="s">
        <v>198</v>
      </c>
      <c r="H24" s="707">
        <f>+F12</f>
        <v>10.6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10.6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10.6</v>
      </c>
      <c r="Q27" s="712"/>
      <c r="R27" s="712"/>
      <c r="S27" s="712"/>
      <c r="T27" s="54" t="s">
        <v>38</v>
      </c>
      <c r="U27" s="74"/>
      <c r="V27" s="74"/>
      <c r="Y27" s="72" t="s">
        <v>39</v>
      </c>
      <c r="Z27" s="75"/>
      <c r="AH27" s="63"/>
      <c r="AI27" s="63"/>
      <c r="AJ27" s="63"/>
      <c r="AK27" s="63"/>
      <c r="AL27" s="675">
        <f>+AH18+P27</f>
        <v>10.6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13</v>
      </c>
      <c r="E29" s="729"/>
      <c r="F29" s="729"/>
      <c r="G29" s="211" t="s">
        <v>198</v>
      </c>
      <c r="H29" s="707">
        <f>+AL27</f>
        <v>10.6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0.7</v>
      </c>
      <c r="I30" s="708"/>
      <c r="J30" s="211" t="s">
        <v>198</v>
      </c>
      <c r="M30" s="681"/>
      <c r="P30" s="66"/>
      <c r="R30" s="711">
        <f>+ROUND(AA28,1)+ROUND(AA29,1)+ROUND(AA30,1)</f>
        <v>10.6</v>
      </c>
      <c r="S30" s="712"/>
      <c r="T30" s="712"/>
      <c r="U30" s="712"/>
      <c r="V30" s="54" t="s">
        <v>16</v>
      </c>
      <c r="Y30" s="713" t="s">
        <v>186</v>
      </c>
      <c r="Z30" s="714"/>
      <c r="AA30" s="669"/>
      <c r="AB30" s="670"/>
      <c r="AC30" s="670"/>
      <c r="AD30" s="670"/>
      <c r="AE30" s="670"/>
      <c r="AF30" s="54" t="s">
        <v>13</v>
      </c>
      <c r="AL30" s="661">
        <v>0.7</v>
      </c>
      <c r="AM30" s="662"/>
      <c r="AN30" s="662"/>
      <c r="AO30" s="662"/>
      <c r="AP30" s="62" t="s">
        <v>13</v>
      </c>
      <c r="AS30" s="706"/>
      <c r="AT30" s="703"/>
      <c r="AU30" s="703"/>
      <c r="AV30" s="704"/>
      <c r="AW30" s="498"/>
    </row>
    <row r="31" spans="2:49" ht="27" customHeight="1" thickTop="1" thickBot="1">
      <c r="B31" s="740" t="s">
        <v>226</v>
      </c>
      <c r="C31" s="741"/>
      <c r="D31" s="729">
        <v>13</v>
      </c>
      <c r="E31" s="729"/>
      <c r="F31" s="729"/>
      <c r="G31" s="211" t="s">
        <v>198</v>
      </c>
      <c r="H31" s="707">
        <f>+AS24</f>
        <v>10.6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5"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0.8</v>
      </c>
      <c r="E24" s="729"/>
      <c r="F24" s="729"/>
      <c r="G24" s="211" t="s">
        <v>198</v>
      </c>
      <c r="H24" s="707">
        <f>+F12</f>
        <v>0.9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0.9</v>
      </c>
      <c r="Q27" s="712"/>
      <c r="R27" s="712"/>
      <c r="S27" s="712"/>
      <c r="T27" s="54" t="s">
        <v>38</v>
      </c>
      <c r="U27" s="74"/>
      <c r="V27" s="74"/>
      <c r="Y27" s="72" t="s">
        <v>39</v>
      </c>
      <c r="Z27" s="75"/>
      <c r="AH27" s="63"/>
      <c r="AI27" s="63"/>
      <c r="AJ27" s="63"/>
      <c r="AK27" s="63"/>
      <c r="AL27" s="675">
        <f>+AH18+P27</f>
        <v>0.9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0.8</v>
      </c>
      <c r="E29" s="729"/>
      <c r="F29" s="729"/>
      <c r="G29" s="211" t="s">
        <v>198</v>
      </c>
      <c r="H29" s="707">
        <f>+AL27</f>
        <v>0.9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0.5</v>
      </c>
      <c r="I30" s="708"/>
      <c r="J30" s="211" t="s">
        <v>198</v>
      </c>
      <c r="M30" s="681"/>
      <c r="P30" s="66"/>
      <c r="R30" s="711">
        <f>+ROUND(AA28,1)+ROUND(AA29,1)+ROUND(AA30,1)</f>
        <v>0.9</v>
      </c>
      <c r="S30" s="712"/>
      <c r="T30" s="712"/>
      <c r="U30" s="712"/>
      <c r="V30" s="54" t="s">
        <v>16</v>
      </c>
      <c r="Y30" s="713" t="s">
        <v>186</v>
      </c>
      <c r="Z30" s="714"/>
      <c r="AA30" s="669"/>
      <c r="AB30" s="670"/>
      <c r="AC30" s="670"/>
      <c r="AD30" s="670"/>
      <c r="AE30" s="670"/>
      <c r="AF30" s="54" t="s">
        <v>13</v>
      </c>
      <c r="AL30" s="661">
        <v>0.5</v>
      </c>
      <c r="AM30" s="662"/>
      <c r="AN30" s="662"/>
      <c r="AO30" s="662"/>
      <c r="AP30" s="62" t="s">
        <v>13</v>
      </c>
      <c r="AS30" s="706"/>
      <c r="AT30" s="703"/>
      <c r="AU30" s="703"/>
      <c r="AV30" s="704"/>
      <c r="AW30" s="498"/>
    </row>
    <row r="31" spans="2:49" ht="27" customHeight="1" thickTop="1" thickBot="1">
      <c r="B31" s="740" t="s">
        <v>226</v>
      </c>
      <c r="C31" s="741"/>
      <c r="D31" s="729">
        <v>0.8</v>
      </c>
      <c r="E31" s="729"/>
      <c r="F31" s="729"/>
      <c r="G31" s="211" t="s">
        <v>198</v>
      </c>
      <c r="H31" s="707">
        <f>+AS24</f>
        <v>0.9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371.7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429.8</v>
      </c>
      <c r="E24" s="729"/>
      <c r="F24" s="729"/>
      <c r="G24" s="211" t="s">
        <v>198</v>
      </c>
      <c r="H24" s="707">
        <f>+F12</f>
        <v>371.7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354.2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371.7</v>
      </c>
      <c r="Q27" s="712"/>
      <c r="R27" s="712"/>
      <c r="S27" s="712"/>
      <c r="T27" s="54" t="s">
        <v>38</v>
      </c>
      <c r="U27" s="74"/>
      <c r="V27" s="74"/>
      <c r="Y27" s="72" t="s">
        <v>39</v>
      </c>
      <c r="Z27" s="75"/>
      <c r="AH27" s="63"/>
      <c r="AI27" s="63"/>
      <c r="AJ27" s="63"/>
      <c r="AK27" s="63"/>
      <c r="AL27" s="675">
        <f>+AH18+P27</f>
        <v>371.7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354.2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429.8</v>
      </c>
      <c r="E29" s="729"/>
      <c r="F29" s="729"/>
      <c r="G29" s="211" t="s">
        <v>198</v>
      </c>
      <c r="H29" s="707">
        <f>+AL27</f>
        <v>371.7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212.6</v>
      </c>
      <c r="I30" s="708"/>
      <c r="J30" s="211" t="s">
        <v>198</v>
      </c>
      <c r="M30" s="681"/>
      <c r="P30" s="66"/>
      <c r="R30" s="711">
        <f>+ROUND(AA28,1)+ROUND(AA29,1)+ROUND(AA30,1)</f>
        <v>354.2</v>
      </c>
      <c r="S30" s="712"/>
      <c r="T30" s="712"/>
      <c r="U30" s="712"/>
      <c r="V30" s="54" t="s">
        <v>16</v>
      </c>
      <c r="Y30" s="713" t="s">
        <v>186</v>
      </c>
      <c r="Z30" s="714"/>
      <c r="AA30" s="669"/>
      <c r="AB30" s="670"/>
      <c r="AC30" s="670"/>
      <c r="AD30" s="670"/>
      <c r="AE30" s="670"/>
      <c r="AF30" s="54" t="s">
        <v>13</v>
      </c>
      <c r="AL30" s="661">
        <v>212.6</v>
      </c>
      <c r="AM30" s="662"/>
      <c r="AN30" s="662"/>
      <c r="AO30" s="662"/>
      <c r="AP30" s="62" t="s">
        <v>13</v>
      </c>
      <c r="AS30" s="706"/>
      <c r="AT30" s="703"/>
      <c r="AU30" s="703"/>
      <c r="AV30" s="704"/>
      <c r="AW30" s="498"/>
    </row>
    <row r="31" spans="2:49" ht="27" customHeight="1" thickTop="1" thickBot="1">
      <c r="B31" s="740" t="s">
        <v>226</v>
      </c>
      <c r="C31" s="741"/>
      <c r="D31" s="729">
        <v>429.8</v>
      </c>
      <c r="E31" s="729"/>
      <c r="F31" s="729"/>
      <c r="G31" s="211" t="s">
        <v>198</v>
      </c>
      <c r="H31" s="707">
        <f>+AS24</f>
        <v>354.2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17.5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C15"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3669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4594.2</v>
      </c>
      <c r="E24" s="729"/>
      <c r="F24" s="729"/>
      <c r="G24" s="211" t="s">
        <v>198</v>
      </c>
      <c r="H24" s="707">
        <f>+F12</f>
        <v>3669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3436.1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3669</v>
      </c>
      <c r="Q27" s="712"/>
      <c r="R27" s="712"/>
      <c r="S27" s="712"/>
      <c r="T27" s="54" t="s">
        <v>38</v>
      </c>
      <c r="U27" s="74"/>
      <c r="V27" s="74"/>
      <c r="Y27" s="72" t="s">
        <v>39</v>
      </c>
      <c r="Z27" s="75"/>
      <c r="AH27" s="63"/>
      <c r="AI27" s="63"/>
      <c r="AJ27" s="63"/>
      <c r="AK27" s="63"/>
      <c r="AL27" s="675">
        <f>+AH18+P27</f>
        <v>3669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3436.1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4594.2</v>
      </c>
      <c r="E29" s="729"/>
      <c r="F29" s="729"/>
      <c r="G29" s="211" t="s">
        <v>198</v>
      </c>
      <c r="H29" s="707">
        <f>+AL27</f>
        <v>3669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1160.5</v>
      </c>
      <c r="I30" s="708"/>
      <c r="J30" s="211" t="s">
        <v>198</v>
      </c>
      <c r="M30" s="681"/>
      <c r="P30" s="66"/>
      <c r="R30" s="711">
        <f>+ROUND(AA28,1)+ROUND(AA29,1)+ROUND(AA30,1)</f>
        <v>3436.1</v>
      </c>
      <c r="S30" s="712"/>
      <c r="T30" s="712"/>
      <c r="U30" s="712"/>
      <c r="V30" s="54" t="s">
        <v>16</v>
      </c>
      <c r="Y30" s="713" t="s">
        <v>186</v>
      </c>
      <c r="Z30" s="714"/>
      <c r="AA30" s="669"/>
      <c r="AB30" s="670"/>
      <c r="AC30" s="670"/>
      <c r="AD30" s="670"/>
      <c r="AE30" s="670"/>
      <c r="AF30" s="54" t="s">
        <v>13</v>
      </c>
      <c r="AL30" s="661">
        <v>1160.5</v>
      </c>
      <c r="AM30" s="662"/>
      <c r="AN30" s="662"/>
      <c r="AO30" s="662"/>
      <c r="AP30" s="62" t="s">
        <v>13</v>
      </c>
      <c r="AS30" s="706"/>
      <c r="AT30" s="703"/>
      <c r="AU30" s="703"/>
      <c r="AV30" s="704"/>
      <c r="AW30" s="498"/>
    </row>
    <row r="31" spans="2:49" ht="27" customHeight="1" thickTop="1" thickBot="1">
      <c r="B31" s="740" t="s">
        <v>226</v>
      </c>
      <c r="C31" s="741"/>
      <c r="D31" s="729">
        <v>4594.2</v>
      </c>
      <c r="E31" s="729"/>
      <c r="F31" s="729"/>
      <c r="G31" s="211" t="s">
        <v>198</v>
      </c>
      <c r="H31" s="707">
        <f>+AS24</f>
        <v>3436.1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232.9</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308.29999999999995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437.9</v>
      </c>
      <c r="E24" s="729"/>
      <c r="F24" s="729"/>
      <c r="G24" s="211" t="s">
        <v>198</v>
      </c>
      <c r="H24" s="707">
        <f>+F12</f>
        <v>308.29999999999995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303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308.29999999999995</v>
      </c>
      <c r="Q27" s="712"/>
      <c r="R27" s="712"/>
      <c r="S27" s="712"/>
      <c r="T27" s="54" t="s">
        <v>38</v>
      </c>
      <c r="U27" s="74"/>
      <c r="V27" s="74"/>
      <c r="Y27" s="72" t="s">
        <v>39</v>
      </c>
      <c r="Z27" s="75"/>
      <c r="AH27" s="63"/>
      <c r="AI27" s="63"/>
      <c r="AJ27" s="63"/>
      <c r="AK27" s="63"/>
      <c r="AL27" s="675">
        <f>+AH18+P27</f>
        <v>308.29999999999995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303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437.9</v>
      </c>
      <c r="E29" s="729"/>
      <c r="F29" s="729"/>
      <c r="G29" s="211" t="s">
        <v>198</v>
      </c>
      <c r="H29" s="707">
        <f>+AL27</f>
        <v>308.29999999999995</v>
      </c>
      <c r="I29" s="708"/>
      <c r="J29" s="211" t="s">
        <v>198</v>
      </c>
      <c r="M29" s="681"/>
      <c r="P29" s="66"/>
      <c r="Q29" s="158"/>
      <c r="R29" s="61" t="s">
        <v>183</v>
      </c>
      <c r="S29" s="683" t="s">
        <v>33</v>
      </c>
      <c r="T29" s="697"/>
      <c r="U29" s="697"/>
      <c r="V29" s="698"/>
      <c r="W29" s="58"/>
      <c r="X29" s="76"/>
      <c r="Y29" s="713" t="s">
        <v>258</v>
      </c>
      <c r="Z29" s="714"/>
      <c r="AA29" s="669">
        <v>3.4</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268.39999999999998</v>
      </c>
      <c r="I30" s="708"/>
      <c r="J30" s="211" t="s">
        <v>198</v>
      </c>
      <c r="M30" s="681"/>
      <c r="P30" s="66"/>
      <c r="R30" s="711">
        <f>+ROUND(AA28,1)+ROUND(AA29,1)+ROUND(AA30,1)</f>
        <v>306.39999999999998</v>
      </c>
      <c r="S30" s="712"/>
      <c r="T30" s="712"/>
      <c r="U30" s="712"/>
      <c r="V30" s="54" t="s">
        <v>16</v>
      </c>
      <c r="Y30" s="713" t="s">
        <v>186</v>
      </c>
      <c r="Z30" s="714"/>
      <c r="AA30" s="669"/>
      <c r="AB30" s="670"/>
      <c r="AC30" s="670"/>
      <c r="AD30" s="670"/>
      <c r="AE30" s="670"/>
      <c r="AF30" s="54" t="s">
        <v>13</v>
      </c>
      <c r="AL30" s="661">
        <v>268.39999999999998</v>
      </c>
      <c r="AM30" s="662"/>
      <c r="AN30" s="662"/>
      <c r="AO30" s="662"/>
      <c r="AP30" s="62" t="s">
        <v>13</v>
      </c>
      <c r="AS30" s="706"/>
      <c r="AT30" s="703"/>
      <c r="AU30" s="703"/>
      <c r="AV30" s="704"/>
      <c r="AW30" s="498"/>
    </row>
    <row r="31" spans="2:49" ht="27" customHeight="1" thickTop="1" thickBot="1">
      <c r="B31" s="740" t="s">
        <v>226</v>
      </c>
      <c r="C31" s="741"/>
      <c r="D31" s="729">
        <v>437.9</v>
      </c>
      <c r="E31" s="729"/>
      <c r="F31" s="729"/>
      <c r="G31" s="211" t="s">
        <v>198</v>
      </c>
      <c r="H31" s="707">
        <f>+AS24</f>
        <v>303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1.9</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L1" zoomScale="70" zoomScaleNormal="70" workbookViewId="0">
      <selection activeCell="AA19" sqref="AA1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旭化成ホームズ株式会社 住宅事業神奈川本部</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30.2</v>
      </c>
      <c r="M9" s="392">
        <f>IF(OR(ｷ.紙くず!D24&gt;0,ｷ.紙くず!D24&lt;0),ｷ.紙くず!D24,IF(M$19&gt;0,"0",0))</f>
        <v>0.8</v>
      </c>
      <c r="N9" s="392">
        <f>IF(OR(ｸ.木くず!D24&gt;0,ｸ.木くず!D24&lt;0),ｸ.木くず!D24,IF(N$19&gt;0,"0",0))</f>
        <v>2074</v>
      </c>
      <c r="O9" s="392">
        <f>IF(OR(ｹ.繊維くず!D24&gt;0,ｹ.繊維くず!D24&lt;0),ｹ.繊維くず!D24,IF(O$19&gt;0,"0",0))</f>
        <v>13</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0.8</v>
      </c>
      <c r="T9" s="392">
        <f>IF(OR(ｾ.ｶﾞﾗｽ･ｺﾝｸﾘ･陶磁器くず!D24&gt;0,ｾ.ｶﾞﾗｽ･ｺﾝｸﾘ･陶磁器くず!D24&lt;0),ｾ.ｶﾞﾗｽ･ｺﾝｸﾘ･陶磁器くず!D24,IF(T$19&gt;0,"0",0))</f>
        <v>429.8</v>
      </c>
      <c r="U9" s="392">
        <f>IF(OR(ｿ.鉱さい!D24&gt;0,ｿ.鉱さい!D24&lt;0),ｿ.鉱さい!D24,IF(U$19&gt;0,"0",0))</f>
        <v>0</v>
      </c>
      <c r="V9" s="392">
        <f>IF(OR(ﾀ.がれき類!D24&gt;0,ﾀ.がれき類!D24&lt;0),ﾀ.がれき類!D24,IF(V$19&gt;0,"0",0))</f>
        <v>4594.2</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437.9</v>
      </c>
      <c r="AA9" s="394">
        <f>IF(SUM(G9:Z9)&gt;0,SUM(G9:Z9),IF(AA$19&gt;0,"0",0))</f>
        <v>7580.7</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30.2</v>
      </c>
      <c r="M14" s="398">
        <f>IF(OR(ｷ.紙くず!D29&gt;0,ｷ.紙くず!D29&lt;0),ｷ.紙くず!D29,IF(M$19&gt;0,"0",0))</f>
        <v>0.8</v>
      </c>
      <c r="N14" s="398">
        <f>IF(OR(ｸ.木くず!D29&gt;0,ｸ.木くず!D29&lt;0),ｸ.木くず!D29,IF(N$19&gt;0,"0",0))</f>
        <v>2074</v>
      </c>
      <c r="O14" s="398">
        <f>IF(OR(ｹ.繊維くず!D29&gt;0,ｹ.繊維くず!D29&lt;0),ｹ.繊維くず!D29,IF(O$19&gt;0,"0",0))</f>
        <v>13</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0.8</v>
      </c>
      <c r="T14" s="398">
        <f>IF(OR(ｾ.ｶﾞﾗｽ･ｺﾝｸﾘ･陶磁器くず!D29&gt;0,ｾ.ｶﾞﾗｽ･ｺﾝｸﾘ･陶磁器くず!D29&lt;0),ｾ.ｶﾞﾗｽ･ｺﾝｸﾘ･陶磁器くず!D29,IF(T$19&gt;0,"0",0))</f>
        <v>429.8</v>
      </c>
      <c r="U14" s="398">
        <f>IF(OR(ｿ.鉱さい!D29&gt;0,ｿ.鉱さい!D29&lt;0),ｿ.鉱さい!D29,IF(U$19&gt;0,"0",0))</f>
        <v>0</v>
      </c>
      <c r="V14" s="398">
        <f>IF(OR(ﾀ.がれき類!D29&gt;0,ﾀ.がれき類!D29&lt;0),ﾀ.がれき類!D29,IF(V$19&gt;0,"0",0))</f>
        <v>4594.2</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437.9</v>
      </c>
      <c r="AA14" s="400">
        <f t="shared" si="0"/>
        <v>7580.7</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t="str">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30.2</v>
      </c>
      <c r="M16" s="398">
        <f>IF(OR(ｷ.紙くず!D31&gt;0,ｷ.紙くず!D31&lt;0),ｷ.紙くず!D31,IF(M$19&gt;0,"0",0))</f>
        <v>0.8</v>
      </c>
      <c r="N16" s="398">
        <f>IF(OR(ｸ.木くず!D31&gt;0,ｸ.木くず!D31&lt;0),ｸ.木くず!D31,IF(N$19&gt;0,"0",0))</f>
        <v>2074</v>
      </c>
      <c r="O16" s="398">
        <f>IF(OR(ｹ.繊維くず!D31&gt;0,ｹ.繊維くず!D31&lt;0),ｹ.繊維くず!D31,IF(O$19&gt;0,"0",0))</f>
        <v>13</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0.8</v>
      </c>
      <c r="T16" s="398">
        <f>IF(OR(ｾ.ｶﾞﾗｽ･ｺﾝｸﾘ･陶磁器くず!D31&gt;0,ｾ.ｶﾞﾗｽ･ｺﾝｸﾘ･陶磁器くず!D31&lt;0),ｾ.ｶﾞﾗｽ･ｺﾝｸﾘ･陶磁器くず!D31,IF(T$19&gt;0,"0",0))</f>
        <v>429.8</v>
      </c>
      <c r="U16" s="398">
        <f>IF(OR(ｿ.鉱さい!D31&gt;0,ｿ.鉱さい!D31&lt;0),ｿ.鉱さい!D31,IF(U$19&gt;0,"0",0))</f>
        <v>0</v>
      </c>
      <c r="V16" s="398">
        <f>IF(OR(ﾀ.がれき類!D31&gt;0,ﾀ.がれき類!D31&lt;0),ﾀ.がれき類!D31,IF(V$19&gt;0,"0",0))</f>
        <v>4594.2</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437.9</v>
      </c>
      <c r="AA16" s="400">
        <f t="shared" si="0"/>
        <v>7580.7</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16.8</v>
      </c>
      <c r="M19" s="404">
        <f t="shared" si="1"/>
        <v>1.4</v>
      </c>
      <c r="N19" s="404">
        <f t="shared" si="1"/>
        <v>2045.3</v>
      </c>
      <c r="O19" s="404">
        <f t="shared" si="1"/>
        <v>10.6</v>
      </c>
      <c r="P19" s="404">
        <f t="shared" si="1"/>
        <v>0</v>
      </c>
      <c r="Q19" s="404">
        <f t="shared" si="1"/>
        <v>0</v>
      </c>
      <c r="R19" s="404">
        <f t="shared" si="1"/>
        <v>0</v>
      </c>
      <c r="S19" s="404">
        <f t="shared" si="1"/>
        <v>0.9</v>
      </c>
      <c r="T19" s="404">
        <f t="shared" si="1"/>
        <v>371.7</v>
      </c>
      <c r="U19" s="404">
        <f t="shared" si="1"/>
        <v>0</v>
      </c>
      <c r="V19" s="404">
        <f t="shared" si="1"/>
        <v>3669</v>
      </c>
      <c r="W19" s="404">
        <f t="shared" si="1"/>
        <v>0</v>
      </c>
      <c r="X19" s="404">
        <f t="shared" si="1"/>
        <v>0</v>
      </c>
      <c r="Y19" s="404">
        <f t="shared" si="1"/>
        <v>0</v>
      </c>
      <c r="Z19" s="405">
        <f t="shared" si="1"/>
        <v>308.29999999999995</v>
      </c>
      <c r="AA19" s="406">
        <f t="shared" ref="AA19:AA25" si="2">SUM(G19:Z19)</f>
        <v>6424</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16.8</v>
      </c>
      <c r="M41" s="440">
        <f t="shared" si="8"/>
        <v>1.4</v>
      </c>
      <c r="N41" s="440">
        <f t="shared" si="8"/>
        <v>2045.3</v>
      </c>
      <c r="O41" s="440">
        <f t="shared" si="8"/>
        <v>10.6</v>
      </c>
      <c r="P41" s="440">
        <f t="shared" si="8"/>
        <v>0</v>
      </c>
      <c r="Q41" s="440">
        <f t="shared" si="8"/>
        <v>0</v>
      </c>
      <c r="R41" s="440">
        <f t="shared" si="8"/>
        <v>0</v>
      </c>
      <c r="S41" s="440">
        <f t="shared" si="8"/>
        <v>0.9</v>
      </c>
      <c r="T41" s="440">
        <f t="shared" si="8"/>
        <v>371.7</v>
      </c>
      <c r="U41" s="440">
        <f t="shared" si="8"/>
        <v>0</v>
      </c>
      <c r="V41" s="440">
        <f t="shared" si="8"/>
        <v>3669</v>
      </c>
      <c r="W41" s="440">
        <f t="shared" si="8"/>
        <v>0</v>
      </c>
      <c r="X41" s="440">
        <f t="shared" si="8"/>
        <v>0</v>
      </c>
      <c r="Y41" s="440">
        <f t="shared" si="8"/>
        <v>0</v>
      </c>
      <c r="Z41" s="441">
        <f t="shared" si="8"/>
        <v>308.29999999999995</v>
      </c>
      <c r="AA41" s="442">
        <f t="shared" si="4"/>
        <v>6424</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13.8</v>
      </c>
      <c r="M42" s="431">
        <f t="shared" si="9"/>
        <v>1.4</v>
      </c>
      <c r="N42" s="431">
        <f t="shared" si="9"/>
        <v>2045.3</v>
      </c>
      <c r="O42" s="431">
        <f t="shared" si="9"/>
        <v>10.6</v>
      </c>
      <c r="P42" s="431">
        <f t="shared" si="9"/>
        <v>0</v>
      </c>
      <c r="Q42" s="431">
        <f t="shared" si="9"/>
        <v>0</v>
      </c>
      <c r="R42" s="431">
        <f t="shared" si="9"/>
        <v>0</v>
      </c>
      <c r="S42" s="431">
        <f t="shared" si="9"/>
        <v>0.9</v>
      </c>
      <c r="T42" s="431">
        <f t="shared" si="9"/>
        <v>354.2</v>
      </c>
      <c r="U42" s="431">
        <f t="shared" si="9"/>
        <v>0</v>
      </c>
      <c r="V42" s="431">
        <f t="shared" si="9"/>
        <v>3436.1</v>
      </c>
      <c r="W42" s="431">
        <f t="shared" si="9"/>
        <v>0</v>
      </c>
      <c r="X42" s="431">
        <f t="shared" si="9"/>
        <v>0</v>
      </c>
      <c r="Y42" s="431">
        <f t="shared" si="9"/>
        <v>0</v>
      </c>
      <c r="Z42" s="432">
        <f t="shared" si="9"/>
        <v>306.39999999999998</v>
      </c>
      <c r="AA42" s="433">
        <f t="shared" si="4"/>
        <v>6168.6999999999989</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13.5</v>
      </c>
      <c r="M43" s="434">
        <f>+ｷ.紙くず!$AA$28</f>
        <v>1.4</v>
      </c>
      <c r="N43" s="434">
        <f>+ｸ.木くず!$AA$28</f>
        <v>2045.3</v>
      </c>
      <c r="O43" s="434">
        <f>+ｹ.繊維くず!$AA$28</f>
        <v>10.6</v>
      </c>
      <c r="P43" s="434">
        <f>+ｺ.動植物性残さ!$AA$28</f>
        <v>0</v>
      </c>
      <c r="Q43" s="434">
        <f>+ｻ.動物系固形不要物!$AA$28</f>
        <v>0</v>
      </c>
      <c r="R43" s="434">
        <f>+ｼ.ｺﾞﾑくず!$AA$28</f>
        <v>0</v>
      </c>
      <c r="S43" s="434">
        <f>+ｽ.金属くず!$AA$28</f>
        <v>0.9</v>
      </c>
      <c r="T43" s="434">
        <f>+ｾ.ｶﾞﾗｽ･ｺﾝｸﾘ･陶磁器くず!$AA$28</f>
        <v>354.2</v>
      </c>
      <c r="U43" s="434">
        <f>+ｿ.鉱さい!$AA$28</f>
        <v>0</v>
      </c>
      <c r="V43" s="434">
        <f>+ﾀ.がれき類!$AA$28</f>
        <v>3436.1</v>
      </c>
      <c r="W43" s="434">
        <f>+ﾁ.動物のふん尿!$AA$28</f>
        <v>0</v>
      </c>
      <c r="X43" s="434">
        <f>+ﾂ.動物の死体!$AA$28</f>
        <v>0</v>
      </c>
      <c r="Y43" s="434">
        <f>+ﾃ.ばいじん!$AA$28</f>
        <v>0</v>
      </c>
      <c r="Z43" s="435">
        <f>+ﾄ.混合廃棄物その他!$AA$28</f>
        <v>303</v>
      </c>
      <c r="AA43" s="436">
        <f t="shared" si="4"/>
        <v>6165</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0.3</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3.4</v>
      </c>
      <c r="AA44" s="436">
        <f t="shared" si="4"/>
        <v>3.6999999999999997</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3</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17.5</v>
      </c>
      <c r="U46" s="437">
        <f>+ｿ.鉱さい!$R$33</f>
        <v>0</v>
      </c>
      <c r="V46" s="437">
        <f>+ﾀ.がれき類!$R$33</f>
        <v>232.9</v>
      </c>
      <c r="W46" s="437">
        <f>+ﾁ.動物のふん尿!$R$33</f>
        <v>0</v>
      </c>
      <c r="X46" s="437">
        <f>+ﾂ.動物の死体!$R$33</f>
        <v>0</v>
      </c>
      <c r="Y46" s="437">
        <f>+ﾃ.ばいじん!$R$33</f>
        <v>0</v>
      </c>
      <c r="Z46" s="438">
        <f>+ﾄ.混合廃棄物その他!$R$33</f>
        <v>1.9</v>
      </c>
      <c r="AA46" s="439">
        <f>SUM(G46:Z46)</f>
        <v>255.3</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16.8</v>
      </c>
      <c r="M47" s="443">
        <f>+ｷ.紙くず!$AL$27</f>
        <v>1.4</v>
      </c>
      <c r="N47" s="443">
        <f>+ｸ.木くず!$AL$27</f>
        <v>2045.3</v>
      </c>
      <c r="O47" s="443">
        <f>+ｹ.繊維くず!$AL$27</f>
        <v>10.6</v>
      </c>
      <c r="P47" s="443">
        <f>+ｺ.動植物性残さ!$AL$27</f>
        <v>0</v>
      </c>
      <c r="Q47" s="443">
        <f>+ｻ.動物系固形不要物!$AL$27</f>
        <v>0</v>
      </c>
      <c r="R47" s="443">
        <f>+ｼ.ｺﾞﾑくず!$AL$27</f>
        <v>0</v>
      </c>
      <c r="S47" s="443">
        <f>+ｽ.金属くず!$AL$27</f>
        <v>0.9</v>
      </c>
      <c r="T47" s="443">
        <f>+ｾ.ｶﾞﾗｽ･ｺﾝｸﾘ･陶磁器くず!$AL$27</f>
        <v>371.7</v>
      </c>
      <c r="U47" s="443">
        <f>+ｿ.鉱さい!$AL$27</f>
        <v>0</v>
      </c>
      <c r="V47" s="443">
        <f>+ﾀ.がれき類!$AL$27</f>
        <v>3669</v>
      </c>
      <c r="W47" s="443">
        <f>+ﾁ.動物のふん尿!$AL$27</f>
        <v>0</v>
      </c>
      <c r="X47" s="443">
        <f>+ﾂ.動物の死体!$AL$27</f>
        <v>0</v>
      </c>
      <c r="Y47" s="443">
        <f>+ﾃ.ばいじん!$AL$27</f>
        <v>0</v>
      </c>
      <c r="Z47" s="444">
        <f>+ﾄ.混合廃棄物その他!$AL$27</f>
        <v>308.29999999999995</v>
      </c>
      <c r="AA47" s="445">
        <f t="shared" si="4"/>
        <v>6424</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10.3</v>
      </c>
      <c r="M48" s="446">
        <f>+ｷ.紙くず!$AL$30</f>
        <v>0.9</v>
      </c>
      <c r="N48" s="446">
        <f>+ｸ.木くず!$AL$30</f>
        <v>1800.3</v>
      </c>
      <c r="O48" s="446">
        <f>+ｹ.繊維くず!$AL$30</f>
        <v>0.7</v>
      </c>
      <c r="P48" s="446">
        <f>+ｺ.動植物性残さ!$AL$30</f>
        <v>0</v>
      </c>
      <c r="Q48" s="446">
        <f>+ｻ.動物系固形不要物!$AL$30</f>
        <v>0</v>
      </c>
      <c r="R48" s="446">
        <f>+ｼ.ｺﾞﾑくず!$AL$30</f>
        <v>0</v>
      </c>
      <c r="S48" s="446">
        <f>+ｽ.金属くず!$AL$30</f>
        <v>0.5</v>
      </c>
      <c r="T48" s="446">
        <f>+ｾ.ｶﾞﾗｽ･ｺﾝｸﾘ･陶磁器くず!$AL$30</f>
        <v>212.6</v>
      </c>
      <c r="U48" s="446">
        <f>+ｿ.鉱さい!$AL$30</f>
        <v>0</v>
      </c>
      <c r="V48" s="446">
        <f>+ﾀ.がれき類!$AL$30</f>
        <v>1160.5</v>
      </c>
      <c r="W48" s="446">
        <f>+ﾁ.動物のふん尿!$AL$30</f>
        <v>0</v>
      </c>
      <c r="X48" s="446">
        <f>+ﾂ.動物の死体!$AL$30</f>
        <v>0</v>
      </c>
      <c r="Y48" s="446">
        <f>+ﾃ.ばいじん!$AL$30</f>
        <v>0</v>
      </c>
      <c r="Z48" s="447">
        <f>+ﾄ.混合廃棄物その他!$AL$30</f>
        <v>268.39999999999998</v>
      </c>
      <c r="AA48" s="448">
        <f t="shared" si="4"/>
        <v>3454.2000000000003</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13.5</v>
      </c>
      <c r="M49" s="517">
        <f>+ｷ.紙くず!$AS$24</f>
        <v>1.4</v>
      </c>
      <c r="N49" s="517">
        <f>+ｸ.木くず!$AS$24</f>
        <v>2045.3</v>
      </c>
      <c r="O49" s="517">
        <f>+ｹ.繊維くず!$AS$24</f>
        <v>10.6</v>
      </c>
      <c r="P49" s="517">
        <f>+ｺ.動植物性残さ!$AS$24</f>
        <v>0</v>
      </c>
      <c r="Q49" s="517">
        <f>+ｻ.動物系固形不要物!$AS$24</f>
        <v>0</v>
      </c>
      <c r="R49" s="517">
        <f>+ｼ.ｺﾞﾑくず!$AS$24</f>
        <v>0</v>
      </c>
      <c r="S49" s="517">
        <f>+ｽ.金属くず!$AS$24</f>
        <v>0.9</v>
      </c>
      <c r="T49" s="517">
        <f>+ｾ.ｶﾞﾗｽ･ｺﾝｸﾘ･陶磁器くず!$AS$24</f>
        <v>354.2</v>
      </c>
      <c r="U49" s="517">
        <f>+ｿ.鉱さい!$AS$24</f>
        <v>0</v>
      </c>
      <c r="V49" s="517">
        <f>+ﾀ.がれき類!$AS$24</f>
        <v>3436.1</v>
      </c>
      <c r="W49" s="517">
        <f>+ﾁ.動物のふん尿!$AS$24</f>
        <v>0</v>
      </c>
      <c r="X49" s="517">
        <f>+ﾂ.動物の死体!$AS$24</f>
        <v>0</v>
      </c>
      <c r="Y49" s="517">
        <f>+ﾃ.ばいじん!$AS$24</f>
        <v>0</v>
      </c>
      <c r="Z49" s="518">
        <f>+ﾄ.混合廃棄物その他!$AS$24</f>
        <v>303</v>
      </c>
      <c r="AA49" s="519">
        <f t="shared" si="4"/>
        <v>6165</v>
      </c>
    </row>
    <row r="50" spans="2:27" ht="20.45" customHeight="1">
      <c r="B50" s="182"/>
      <c r="C50" s="188"/>
      <c r="D50" s="505"/>
      <c r="E50" s="802" t="s">
        <v>449</v>
      </c>
      <c r="F50" s="803"/>
      <c r="G50" s="506"/>
      <c r="H50" s="506"/>
      <c r="I50" s="506"/>
      <c r="J50" s="506"/>
      <c r="K50" s="506"/>
      <c r="L50" s="449">
        <f>ｶ.廃ﾌﾟﾗ類!AU18</f>
        <v>3.3</v>
      </c>
      <c r="M50" s="506"/>
      <c r="N50" s="506"/>
      <c r="O50" s="506"/>
      <c r="P50" s="506"/>
      <c r="Q50" s="506"/>
      <c r="R50" s="506"/>
      <c r="S50" s="506"/>
      <c r="T50" s="506"/>
      <c r="U50" s="506"/>
      <c r="V50" s="506"/>
      <c r="W50" s="506"/>
      <c r="X50" s="506"/>
      <c r="Y50" s="506"/>
      <c r="Z50" s="528"/>
      <c r="AA50" s="450">
        <f t="shared" si="4"/>
        <v>3.3</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10.199999999999999</v>
      </c>
      <c r="M52" s="510"/>
      <c r="N52" s="510"/>
      <c r="O52" s="510"/>
      <c r="P52" s="510"/>
      <c r="Q52" s="510"/>
      <c r="R52" s="510"/>
      <c r="S52" s="510"/>
      <c r="T52" s="510"/>
      <c r="U52" s="510"/>
      <c r="V52" s="510"/>
      <c r="W52" s="510"/>
      <c r="X52" s="510"/>
      <c r="Y52" s="510"/>
      <c r="Z52" s="528"/>
      <c r="AA52" s="450">
        <f t="shared" si="4"/>
        <v>10.199999999999999</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47</v>
      </c>
      <c r="M63" s="501">
        <f t="shared" si="10"/>
        <v>2.2000000000000002</v>
      </c>
      <c r="N63" s="501">
        <f t="shared" si="10"/>
        <v>4119.3</v>
      </c>
      <c r="O63" s="501">
        <f t="shared" si="10"/>
        <v>23.6</v>
      </c>
      <c r="P63" s="501">
        <f t="shared" si="10"/>
        <v>0</v>
      </c>
      <c r="Q63" s="501">
        <f t="shared" si="10"/>
        <v>0</v>
      </c>
      <c r="R63" s="501">
        <f t="shared" si="10"/>
        <v>0</v>
      </c>
      <c r="S63" s="501">
        <f t="shared" si="10"/>
        <v>1.7000000000000002</v>
      </c>
      <c r="T63" s="501">
        <f t="shared" si="10"/>
        <v>801.5</v>
      </c>
      <c r="U63" s="501">
        <f t="shared" si="10"/>
        <v>0</v>
      </c>
      <c r="V63" s="501">
        <f t="shared" si="10"/>
        <v>8263.2000000000007</v>
      </c>
      <c r="W63" s="501">
        <f t="shared" si="10"/>
        <v>0</v>
      </c>
      <c r="X63" s="501">
        <f t="shared" si="10"/>
        <v>0</v>
      </c>
      <c r="Y63" s="501">
        <f t="shared" si="10"/>
        <v>0</v>
      </c>
      <c r="Z63" s="501">
        <f t="shared" si="10"/>
        <v>746.19999999999993</v>
      </c>
      <c r="AA63" s="502">
        <f>+AA9+AA19+AA20</f>
        <v>14004.7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H23" sqref="H23"/>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 年   6月    23日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横浜市西区みなとみらい2-3-5
クイーンズタワーC14F</v>
      </c>
      <c r="K16" s="850"/>
      <c r="L16" s="851"/>
      <c r="M16" s="851"/>
      <c r="N16" s="851"/>
      <c r="O16" s="852"/>
    </row>
    <row r="17" spans="1:48" ht="26.25" customHeight="1">
      <c r="C17" s="248"/>
      <c r="D17" s="249"/>
      <c r="E17" s="249"/>
      <c r="F17" s="249"/>
      <c r="G17" s="249"/>
      <c r="H17" s="253" t="s">
        <v>7</v>
      </c>
      <c r="I17" s="253"/>
      <c r="J17" s="850" t="str">
        <f>+表紙!J40</f>
        <v>旭化成ホームズ株式会社
住宅事業神奈川本部  本部長  加藤 宣広</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045-222-0536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旭化成ホームズ株式会社 住宅事業神奈川本部</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2203</v>
      </c>
      <c r="N25" s="902"/>
      <c r="O25" s="903"/>
    </row>
    <row r="26" spans="1:48" ht="18" customHeight="1">
      <c r="C26" s="882" t="s">
        <v>11</v>
      </c>
      <c r="D26" s="883"/>
      <c r="E26" s="884"/>
      <c r="F26" s="876" t="str">
        <f>+表紙!F49</f>
        <v>横浜市西区みなとみらい2-3-5 クイーンズタワーC14F</v>
      </c>
      <c r="G26" s="877"/>
      <c r="H26" s="877"/>
      <c r="I26" s="877"/>
      <c r="J26" s="877"/>
      <c r="K26" s="877"/>
      <c r="L26" s="139" t="s">
        <v>172</v>
      </c>
      <c r="M26" s="258"/>
      <c r="N26" s="880" t="str">
        <f>IF(+表紙!N49="","",+表紙!N49)</f>
        <v>045-222-0536</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一戸建て住宅の建築</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48305</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396</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7580.7</v>
      </c>
      <c r="I40" s="292" t="s">
        <v>4</v>
      </c>
      <c r="J40" s="571" t="s">
        <v>324</v>
      </c>
      <c r="K40" s="572"/>
      <c r="L40" s="573"/>
      <c r="M40" s="908">
        <f>+表紙!M63</f>
        <v>7580.7</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7580.7</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2" zoomScaleNormal="100" workbookViewId="0">
      <selection activeCell="AW36" sqref="AW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16.8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3.3</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10.199999999999999</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30.2</v>
      </c>
      <c r="E24" s="729"/>
      <c r="F24" s="729"/>
      <c r="G24" s="211" t="s">
        <v>198</v>
      </c>
      <c r="H24" s="707">
        <f>+F12</f>
        <v>16.8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13.5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16.8</v>
      </c>
      <c r="Q27" s="712"/>
      <c r="R27" s="712"/>
      <c r="S27" s="712"/>
      <c r="T27" s="54" t="s">
        <v>38</v>
      </c>
      <c r="U27" s="74"/>
      <c r="V27" s="74"/>
      <c r="Y27" s="72" t="s">
        <v>39</v>
      </c>
      <c r="Z27" s="75"/>
      <c r="AH27" s="63"/>
      <c r="AI27" s="63"/>
      <c r="AJ27" s="63"/>
      <c r="AK27" s="63"/>
      <c r="AL27" s="675">
        <f>+AH18+P27</f>
        <v>16.8</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13.5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30.2</v>
      </c>
      <c r="E29" s="729"/>
      <c r="F29" s="729"/>
      <c r="G29" s="211" t="s">
        <v>198</v>
      </c>
      <c r="H29" s="707">
        <f>+AL27</f>
        <v>16.8</v>
      </c>
      <c r="I29" s="708"/>
      <c r="J29" s="211" t="s">
        <v>198</v>
      </c>
      <c r="M29" s="681"/>
      <c r="P29" s="66"/>
      <c r="Q29" s="158"/>
      <c r="R29" s="61" t="s">
        <v>183</v>
      </c>
      <c r="S29" s="683" t="s">
        <v>33</v>
      </c>
      <c r="T29" s="697"/>
      <c r="U29" s="697"/>
      <c r="V29" s="698"/>
      <c r="W29" s="58"/>
      <c r="X29" s="76"/>
      <c r="Y29" s="713" t="s">
        <v>258</v>
      </c>
      <c r="Z29" s="714"/>
      <c r="AA29" s="669">
        <v>0.3</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10.3</v>
      </c>
      <c r="I30" s="708"/>
      <c r="J30" s="211" t="s">
        <v>198</v>
      </c>
      <c r="M30" s="681"/>
      <c r="P30" s="66"/>
      <c r="R30" s="711">
        <f>+ROUND(AA28,1)+ROUND(AA29,1)+ROUND(AA30,1)</f>
        <v>13.8</v>
      </c>
      <c r="S30" s="712"/>
      <c r="T30" s="712"/>
      <c r="U30" s="712"/>
      <c r="V30" s="54" t="s">
        <v>16</v>
      </c>
      <c r="Y30" s="713" t="s">
        <v>186</v>
      </c>
      <c r="Z30" s="714"/>
      <c r="AA30" s="669"/>
      <c r="AB30" s="670"/>
      <c r="AC30" s="670"/>
      <c r="AD30" s="670"/>
      <c r="AE30" s="670"/>
      <c r="AF30" s="54" t="s">
        <v>13</v>
      </c>
      <c r="AL30" s="661">
        <v>10.3</v>
      </c>
      <c r="AM30" s="662"/>
      <c r="AN30" s="662"/>
      <c r="AO30" s="662"/>
      <c r="AP30" s="62" t="s">
        <v>13</v>
      </c>
      <c r="AS30" s="706"/>
      <c r="AT30" s="703"/>
      <c r="AU30" s="703"/>
      <c r="AV30" s="704"/>
      <c r="AW30" s="498"/>
    </row>
    <row r="31" spans="2:51" ht="27" customHeight="1" thickTop="1" thickBot="1">
      <c r="B31" s="740" t="s">
        <v>226</v>
      </c>
      <c r="C31" s="741"/>
      <c r="D31" s="729">
        <v>30.2</v>
      </c>
      <c r="E31" s="729"/>
      <c r="F31" s="729"/>
      <c r="G31" s="211" t="s">
        <v>198</v>
      </c>
      <c r="H31" s="707">
        <f>+AS24</f>
        <v>13.5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3</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80.357142857142847</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60.714285714285708</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0.8</v>
      </c>
      <c r="E24" s="729"/>
      <c r="F24" s="729"/>
      <c r="G24" s="211" t="s">
        <v>198</v>
      </c>
      <c r="H24" s="707">
        <f>+F12</f>
        <v>1.4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1.4</v>
      </c>
      <c r="Q27" s="712"/>
      <c r="R27" s="712"/>
      <c r="S27" s="712"/>
      <c r="T27" s="54" t="s">
        <v>38</v>
      </c>
      <c r="U27" s="74"/>
      <c r="V27" s="74"/>
      <c r="Y27" s="72" t="s">
        <v>39</v>
      </c>
      <c r="Z27" s="75"/>
      <c r="AH27" s="63"/>
      <c r="AI27" s="63"/>
      <c r="AJ27" s="63"/>
      <c r="AK27" s="63"/>
      <c r="AL27" s="675">
        <f>+AH18+P27</f>
        <v>1.4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0.8</v>
      </c>
      <c r="E29" s="729"/>
      <c r="F29" s="729"/>
      <c r="G29" s="211" t="s">
        <v>198</v>
      </c>
      <c r="H29" s="707">
        <f>+AL27</f>
        <v>1.4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0.9</v>
      </c>
      <c r="I30" s="708"/>
      <c r="J30" s="211" t="s">
        <v>198</v>
      </c>
      <c r="M30" s="681"/>
      <c r="P30" s="66"/>
      <c r="R30" s="711">
        <f>+ROUND(AA28,1)+ROUND(AA29,1)+ROUND(AA30,1)</f>
        <v>1.4</v>
      </c>
      <c r="S30" s="712"/>
      <c r="T30" s="712"/>
      <c r="U30" s="712"/>
      <c r="V30" s="54" t="s">
        <v>16</v>
      </c>
      <c r="Y30" s="713" t="s">
        <v>186</v>
      </c>
      <c r="Z30" s="714"/>
      <c r="AA30" s="669"/>
      <c r="AB30" s="670"/>
      <c r="AC30" s="670"/>
      <c r="AD30" s="670"/>
      <c r="AE30" s="670"/>
      <c r="AF30" s="54" t="s">
        <v>13</v>
      </c>
      <c r="AL30" s="661">
        <v>0.9</v>
      </c>
      <c r="AM30" s="662"/>
      <c r="AN30" s="662"/>
      <c r="AO30" s="662"/>
      <c r="AP30" s="62" t="s">
        <v>13</v>
      </c>
      <c r="AS30" s="706"/>
      <c r="AT30" s="703"/>
      <c r="AU30" s="703"/>
      <c r="AV30" s="704"/>
      <c r="AW30" s="498"/>
    </row>
    <row r="31" spans="2:49" ht="27" customHeight="1" thickTop="1" thickBot="1">
      <c r="B31" s="740" t="s">
        <v>226</v>
      </c>
      <c r="C31" s="741"/>
      <c r="D31" s="729">
        <v>0.8</v>
      </c>
      <c r="E31" s="729"/>
      <c r="F31" s="729"/>
      <c r="G31" s="211" t="s">
        <v>198</v>
      </c>
      <c r="H31" s="707">
        <f>+AS24</f>
        <v>1.4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B21" sqref="B21:J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旭化成ホームズ株式会社 住宅事業神奈川本部</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2045.3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2074</v>
      </c>
      <c r="E24" s="729"/>
      <c r="F24" s="729"/>
      <c r="G24" s="211" t="s">
        <v>198</v>
      </c>
      <c r="H24" s="707">
        <f>+F12</f>
        <v>2045.3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2045.3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2045.3</v>
      </c>
      <c r="Q27" s="712"/>
      <c r="R27" s="712"/>
      <c r="S27" s="712"/>
      <c r="T27" s="54" t="s">
        <v>38</v>
      </c>
      <c r="U27" s="74"/>
      <c r="V27" s="74"/>
      <c r="Y27" s="72" t="s">
        <v>39</v>
      </c>
      <c r="Z27" s="75"/>
      <c r="AH27" s="63"/>
      <c r="AI27" s="63"/>
      <c r="AJ27" s="63"/>
      <c r="AK27" s="63"/>
      <c r="AL27" s="675">
        <f>+AH18+P27</f>
        <v>2045.3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2045.3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2074</v>
      </c>
      <c r="E29" s="729"/>
      <c r="F29" s="729"/>
      <c r="G29" s="211" t="s">
        <v>198</v>
      </c>
      <c r="H29" s="707">
        <f>+AL27</f>
        <v>2045.3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1800.3</v>
      </c>
      <c r="I30" s="708"/>
      <c r="J30" s="211" t="s">
        <v>198</v>
      </c>
      <c r="M30" s="681"/>
      <c r="P30" s="66"/>
      <c r="R30" s="711">
        <f>+ROUND(AA28,1)+ROUND(AA29,1)+ROUND(AA30,1)</f>
        <v>2045.3</v>
      </c>
      <c r="S30" s="712"/>
      <c r="T30" s="712"/>
      <c r="U30" s="712"/>
      <c r="V30" s="54" t="s">
        <v>16</v>
      </c>
      <c r="Y30" s="713" t="s">
        <v>186</v>
      </c>
      <c r="Z30" s="714"/>
      <c r="AA30" s="669"/>
      <c r="AB30" s="670"/>
      <c r="AC30" s="670"/>
      <c r="AD30" s="670"/>
      <c r="AE30" s="670"/>
      <c r="AF30" s="54" t="s">
        <v>13</v>
      </c>
      <c r="AL30" s="661">
        <v>1800.3</v>
      </c>
      <c r="AM30" s="662"/>
      <c r="AN30" s="662"/>
      <c r="AO30" s="662"/>
      <c r="AP30" s="62" t="s">
        <v>13</v>
      </c>
      <c r="AS30" s="706"/>
      <c r="AT30" s="703"/>
      <c r="AU30" s="703"/>
      <c r="AV30" s="704"/>
      <c r="AW30" s="498"/>
    </row>
    <row r="31" spans="2:49" ht="27" customHeight="1" thickTop="1" thickBot="1">
      <c r="B31" s="740" t="s">
        <v>226</v>
      </c>
      <c r="C31" s="741"/>
      <c r="D31" s="729">
        <v>2074</v>
      </c>
      <c r="E31" s="729"/>
      <c r="F31" s="729"/>
      <c r="G31" s="211" t="s">
        <v>198</v>
      </c>
      <c r="H31" s="707">
        <f>+AS24</f>
        <v>2045.3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5A90424C223F4783D78ADD8B44172A" ma:contentTypeVersion="" ma:contentTypeDescription="新しいドキュメントを作成します。" ma:contentTypeScope="" ma:versionID="82fc7734b08e915b72da3f46a494d5d9">
  <xsd:schema xmlns:xsd="http://www.w3.org/2001/XMLSchema" xmlns:xs="http://www.w3.org/2001/XMLSchema" xmlns:p="http://schemas.microsoft.com/office/2006/metadata/properties" xmlns:ns2="face3720-f303-4922-99ff-2a66bff97c8d" xmlns:ns3="ebfeda7b-34d8-4b49-86b5-eac579778104" xmlns:ns4="bda324cc-5c01-4da3-afe6-743be5c6365c" targetNamespace="http://schemas.microsoft.com/office/2006/metadata/properties" ma:root="true" ma:fieldsID="90073784f236e06cc5cc0d3cc8fe4da7" ns2:_="" ns3:_="" ns4:_="">
    <xsd:import namespace="face3720-f303-4922-99ff-2a66bff97c8d"/>
    <xsd:import namespace="ebfeda7b-34d8-4b49-86b5-eac579778104"/>
    <xsd:import namespace="bda324cc-5c01-4da3-afe6-743be5c636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e3720-f303-4922-99ff-2a66bff97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2106043-f6b2-4b05-87eb-45a4e68abec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eda7b-34d8-4b49-86b5-eac57977810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a324cc-5c01-4da3-afe6-743be5c6365c" elementFormDefault="qualified">
    <xsd:import namespace="http://schemas.microsoft.com/office/2006/documentManagement/types"/>
    <xsd:import namespace="http://schemas.microsoft.com/office/infopath/2007/PartnerControls"/>
    <xsd:element name="TaxCatchAll" ma:index="16" nillable="true" ma:displayName="分類の集約列" ma:hidden="true" ma:list="{717616B5-88D6-42A4-AC31-B3B777466C8E}" ma:internalName="TaxCatchAll" ma:showField="CatchAllData" ma:web="{ebfeda7b-34d8-4b49-86b5-eac5797781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ce3720-f303-4922-99ff-2a66bff97c8d">
      <Terms xmlns="http://schemas.microsoft.com/office/infopath/2007/PartnerControls"/>
    </lcf76f155ced4ddcb4097134ff3c332f>
    <TaxCatchAll xmlns="bda324cc-5c01-4da3-afe6-743be5c6365c" xsi:nil="true"/>
  </documentManagement>
</p:properties>
</file>

<file path=customXml/itemProps1.xml><?xml version="1.0" encoding="utf-8"?>
<ds:datastoreItem xmlns:ds="http://schemas.openxmlformats.org/officeDocument/2006/customXml" ds:itemID="{5AF95761-C6B1-4BC5-A614-12F10BFE0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ce3720-f303-4922-99ff-2a66bff97c8d"/>
    <ds:schemaRef ds:uri="ebfeda7b-34d8-4b49-86b5-eac579778104"/>
    <ds:schemaRef ds:uri="bda324cc-5c01-4da3-afe6-743be5c63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35C7-143D-4F73-86EA-3C50F99633AC}">
  <ds:schemaRefs>
    <ds:schemaRef ds:uri="http://schemas.microsoft.com/sharepoint/v3/contenttype/forms"/>
  </ds:schemaRefs>
</ds:datastoreItem>
</file>

<file path=customXml/itemProps3.xml><?xml version="1.0" encoding="utf-8"?>
<ds:datastoreItem xmlns:ds="http://schemas.openxmlformats.org/officeDocument/2006/customXml" ds:itemID="{9CACBE87-ADD6-4F11-9FA2-E35985624C15}">
  <ds:schemaRefs>
    <ds:schemaRef ds:uri="http://schemas.microsoft.com/office/2006/metadata/properties"/>
    <ds:schemaRef ds:uri="http://schemas.microsoft.com/office/infopath/2007/PartnerControls"/>
    <ds:schemaRef ds:uri="face3720-f303-4922-99ff-2a66bff97c8d"/>
    <ds:schemaRef ds:uri="bda324cc-5c01-4da3-afe6-743be5c636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2025-06-17T09:33:24Z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0x010100C45A90424C223F4783D78ADD8B44172A</vt:lpwstr>
  </property>
</Properties>
</file>