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B60771D1-E8FE-4AD8-AF4B-5547F72611F1}"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<sst xmlns="http://schemas.openxmlformats.org/spreadsheetml/2006/main" count="3180" uniqueCount="465">
  <si>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</si>
  <si>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</si>
  <si>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</si>
  <si>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</si>
  <si>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</si>
  <si>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</si>
  <si>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</si>
  <si>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</si>
  <si>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</si>
  <si>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</si>
  <si>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</si>
  <si>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</si>
  <si>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</si>
  <si>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</si>
  <si>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</si>
  <si>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</si>
  <si>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</si>
  <si>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</si>
  <si>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</si>
  <si>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</si>
  <si>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</si>
  <si>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</si>
  <si>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</si>
  <si>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</si>
  <si>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</si>
  <si>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</si>
  <si>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</si>
  <si>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</si>
  <si>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</si>
  <si>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</si>
  <si>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</si>
  <si>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</si>
  <si>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</si>
  <si>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</si>
  <si>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</si>
  <si>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</si>
  <si>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</si>
  <si>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</si>
  <si>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</si>
  <si>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</si>
  <si>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</si>
  <si>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</si>
  <si>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</si>
  <si>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</si>
  <si>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</si>
  <si>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</si>
  <si>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</si>
  <si>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</si>
  <si>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</si>
  <si>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</si>
  <si>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</si>
  <si>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</si>
  <si>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</si>
  <si>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</si>
  <si>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</si>
  <si>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</si>
  <si>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</si>
  <si>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</si>
  <si>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</si>
  <si>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</si>
  <si>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</si>
  <si>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</si>
  <si>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</si>
  <si>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</si>
  <si>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</si>
  <si>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</si>
  <si>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</si>
  <si>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</si>
  <si>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</si>
  <si>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</si>
  <si>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</si>
  <si>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</si>
  <si>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</si>
  <si>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</si>
  <si>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</si>
  <si>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</si>
  <si>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</si>
  <si>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</si>
  <si>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</si>
  <si>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</si>
  <si>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</si>
  <si>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</si>
  <si>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</si>
  <si>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</si>
  <si>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</si>
  <si>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</si>
  <si>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</si>
  <si>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</si>
  <si>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</si>
  <si>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</si>
  <si>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</si>
  <si>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</si>
  <si>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</si>
  <si>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</si>
  <si>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</si>
  <si>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</si>
  <si>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</si>
  <si>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</si>
  <si>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</si>
  <si>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</si>
  <si>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</si>
  <si>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</si>
  <si>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</si>
  <si>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</si>
  <si>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</si>
  <si>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</si>
  <si>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</si>
  <si>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</si>
  <si>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</si>
  <si>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</si>
  <si>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</si>
  <si>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</si>
  <si>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</si>
  <si>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</si>
  <si>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</si>
  <si>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</si>
  <si>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</si>
  <si>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</si>
  <si>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</si>
  <si>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</si>
  <si>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</si>
  <si>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</si>
  <si>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</si>
  <si>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</si>
  <si>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</si>
  <si>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</si>
  <si>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</si>
  <si>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</si>
  <si>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</si>
  <si>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</si>
  <si>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</si>
  <si>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</si>
  <si>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</si>
  <si>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</si>
  <si>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</si>
  <si>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</si>
  <si>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</si>
  <si>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</si>
  <si>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</si>
  <si>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</si>
  <si>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</si>
  <si>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</si>
  <si>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</si>
  <si>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</si>
  <si>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</si>
  <si>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</si>
  <si>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</si>
  <si>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</si>
  <si>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</si>
  <si>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</si>
  <si>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</si>
  <si>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</si>
  <si>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</si>
  <si>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</si>
  <si>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</si>
  <si>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</si>
  <si>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</si>
  <si>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</si>
  <si>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</si>
  <si>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</si>
  <si>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</si>
  <si>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</si>
  <si>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</si>
  <si>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</si>
  <si>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</si>
  <si>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</si>
  <si>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</si>
  <si>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</si>
  <si>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</si>
  <si>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</si>
  <si>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</si>
  <si>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</si>
  <si>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</si>
  <si>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</si>
  <si>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</si>
  <si>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</si>
  <si>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</si>
  <si>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</si>
  <si>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</si>
  <si>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</si>
  <si>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</si>
  <si>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</si>
  <si>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</si>
  <si>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</si>
  <si>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</si>
  <si>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</si>
  <si>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</si>
  <si>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</si>
  <si>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</si>
  <si>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</si>
  <si>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</si>
  <si>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</si>
  <si>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</si>
  <si>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</si>
  <si>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</si>
  <si>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</si>
  <si>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</si>
  <si>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</si>
  <si>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</si>
  <si>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</si>
  <si>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</si>
  <si>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</si>
  <si>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</si>
  <si>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</si>
  <si>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</si>
  <si>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</si>
  <si>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</si>
  <si>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</si>
  <si>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</si>
  <si>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</si>
  <si>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</si>
  <si>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</si>
  <si>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</si>
  <si>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</si>
  <si>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</si>
  <si>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</si>
  <si>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</si>
  <si>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</si>
  <si>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</si>
  <si>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</si>
  <si>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</si>
  <si>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</si>
  <si>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</si>
  <si>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</si>
  <si>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</si>
  <si>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</si>
  <si>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</si>
  <si>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</si>
  <si>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</si>
  <si>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</si>
  <si>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</si>
  <si>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</si>
  <si>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</si>
  <si>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</si>
  <si>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</si>
  <si>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</si>
  <si>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</si>
  <si>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</si>
  <si>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</si>
  <si>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</si>
  <si>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</si>
  <si>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</si>
  <si>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</si>
  <si>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</si>
  <si>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</si>
  <si>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</si>
  <si>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</si>
  <si>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</si>
  <si>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</si>
  <si>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</si>
  <si>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</si>
  <si>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</si>
  <si>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</si>
  <si>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</si>
  <si>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</si>
  <si>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</si>
  <si>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</si>
  <si>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</si>
  <si>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</si>
  <si>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</si>
  <si>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</si>
  <si>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</si>
  <si>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</si>
  <si>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</si>
  <si>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</si>
  <si>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</si>
  <si>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</si>
  <si>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</si>
  <si>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</si>
  <si>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</si>
  <si>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</si>
  <si>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</si>
  <si>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</si>
  <si>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</si>
  <si>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</si>
  <si>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</si>
  <si>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</si>
  <si>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</si>
  <si>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</si>
  <si>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</si>
  <si>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</si>
  <si>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</si>
  <si>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</si>
  <si>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</si>
  <si>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</si>
  <si>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</si>
  <si>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</si>
  <si>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</si>
  <si>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</si>
  <si>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</si>
  <si>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</si>
  <si>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</si>
  <si>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</si>
  <si>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</si>
  <si>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</si>
  <si>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</si>
  <si>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</si>
  <si>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</si>
  <si>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</si>
  <si>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</si>
  <si>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</si>
  <si>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</si>
  <si>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</si>
  <si>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</si>
  <si>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</si>
  <si>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</si>
  <si>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</si>
  <si>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</si>
  <si>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</si>
  <si>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</si>
  <si>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</si>
  <si>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</si>
  <si>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</si>
  <si>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</si>
  <si>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</si>
  <si>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</si>
  <si>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</si>
  <si>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</si>
  <si>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</si>
  <si>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</si>
  <si>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</si>
  <si>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</si>
  <si>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</si>
  <si>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</si>
  <si>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</si>
  <si>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</si>
  <si>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</si>
  <si>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</si>
  <si>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</si>
  <si>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</si>
  <si>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</si>
  <si>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</si>
  <si>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</si>
  <si>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</si>
  <si>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</si>
  <si>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</si>
  <si>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</si>
  <si>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</si>
  <si>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</si>
  <si>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</si>
  <si>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</si>
  <si>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</si>
  <si>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</si>
  <si>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</si>
  <si>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</si>
  <si>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</si>
  <si>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</si>
  <si>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</si>
  <si>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</si>
  <si>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</si>
  <si>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</si>
  <si>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</si>
  <si>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</si>
  <si>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</si>
  <si>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</si>
  <si>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</si>
  <si>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</si>
  <si>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</si>
  <si>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</si>
  <si>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</si>
  <si>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</si>
  <si>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</si>
  <si>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</si>
  <si>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</si>
  <si>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</si>
  <si>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</si>
  <si>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</si>
  <si>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</si>
  <si>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</si>
  <si>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</si>
  <si>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</si>
  <si>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</si>
  <si>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</si>
  <si>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</si>
  <si>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</si>
  <si>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</si>
  <si>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</si>
  <si>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</si>
  <si>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</si>
  <si>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</si>
  <si>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</si>
  <si>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</si>
  <si>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</si>
  <si>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</si>
  <si>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</si>
  <si>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</si>
  <si>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</si>
  <si>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</si>
  <si>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</si>
  <si>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</si>
  <si>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</si>
  <si>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</si>
  <si>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</si>
  <si>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</si>
  <si>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</si>
  <si>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</si>
  <si>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</si>
  <si>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</si>
  <si>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</si>
  <si>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</si>
  <si>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</si>
  <si>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</si>
  <si>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</si>
  <si>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</si>
  <si>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</si>
  <si>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</si>
  <si>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</si>
  <si>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</si>
  <si>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</si>
  <si>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</si>
  <si>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</si>
  <si>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</si>
  <si>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</si>
  <si>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</si>
  <si>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</si>
  <si>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</si>
  <si>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</si>
  <si>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</si>
  <si>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</si>
  <si>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</si>
  <si>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</si>
  <si>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</si>
  <si>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</si>
  <si>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</si>
  <si>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</si>
  <si>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</si>
  <si>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</si>
  <si>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</si>
  <si>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</si>
  <si>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</si>
  <si>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</si>
  <si>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</si>
  <si>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</si>
  <si>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</si>
  <si>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</si>
  <si>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</si>
  <si>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</si>
  <si>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</si>
  <si>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</si>
  <si>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</si>
  <si>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</si>
  <si>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</si>
  <si>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</si>
  <si>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</si>
  <si>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</si>
  <si>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</si>
  <si>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神奈川県横浜市戸塚区川上町90-6
　　　　　　　　　　　　　東戸塚ウエストビル</t>
    <phoneticPr fontId="3"/>
  </si>
  <si>
    <t>ミサワホーム株式会社　神奈川支社
　　　　　　　　　　　神奈川支社長　伊藤 正博</t>
    <phoneticPr fontId="3"/>
  </si>
  <si>
    <t>ミサワホーム株式会社　神奈川支社</t>
    <phoneticPr fontId="3"/>
  </si>
  <si>
    <t>神奈川県横浜市戸塚区川上町90-6　東戸塚ウエストビル</t>
    <phoneticPr fontId="3"/>
  </si>
  <si>
    <t>03-5344-6820</t>
    <phoneticPr fontId="3"/>
  </si>
  <si>
    <t>横浜市長</t>
    <phoneticPr fontId="3"/>
  </si>
  <si>
    <t>Ｄ－建設業</t>
    <phoneticPr fontId="3"/>
  </si>
  <si>
    <t>総合工事業</t>
    <phoneticPr fontId="3"/>
  </si>
  <si>
    <t>コンがら・アスコンがら・がれき類 → 破砕 → リサイクル
ガラス・陶磁器くず → 破砕 → リサイクル
廃プラスチック類 → 破砕・溶融・圧縮 → リサイクル
金属くず → 破砕・切断・圧縮 → リサイクル
紙くず → 破砕・圧縮 → リサイクル
木くず → 破砕 → リサイクル
繊維くず → 破砕・圧縮 → リサイクル
※ 各品目とも処理困難物については埋立処理</t>
    <phoneticPr fontId="3"/>
  </si>
  <si>
    <t>適正処理総括責任者：支社長
　　→適正処理総括管理者：設計建設統括部長
　　→適正処理推進責任者：建設部長
　　→適正処理推進者：現場管理者</t>
    <phoneticPr fontId="3"/>
  </si>
  <si>
    <t>関東地区の新築現場において、広域認定制度を利用したゼロエミッションの推進による建築資材の見直し等をすることで、廃棄物の排出抑制を実施している。</t>
    <phoneticPr fontId="3"/>
  </si>
  <si>
    <t>上記内容の維持。</t>
    <phoneticPr fontId="3"/>
  </si>
  <si>
    <t>各種類とも現場分別の徹底を指示するとともに、混合廃棄物の分別精度と再生利用率の高い中間処理施設への委託に努めている。</t>
    <phoneticPr fontId="3"/>
  </si>
  <si>
    <t>上記内容の維持推進。</t>
    <phoneticPr fontId="3"/>
  </si>
  <si>
    <t>特に実施していない。</t>
    <phoneticPr fontId="3"/>
  </si>
  <si>
    <t>実施予定なし。</t>
    <phoneticPr fontId="3"/>
  </si>
  <si>
    <t>法令等およびグループ内の委託基準に従い委託契約を書面にて締結。
また、既存業者への電子マニフェスト導入の促進と、電子マニフェスト利用可能業者への切替えを行っている。</t>
    <phoneticPr fontId="3"/>
  </si>
  <si>
    <t>優良認定処理業者及び熱回収認定業者への処理委託検討。</t>
    <phoneticPr fontId="3"/>
  </si>
  <si>
    <t>令和7年6月20日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</si>
</sst>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E55" zoomScale="115" zoomScaleNormal="115" zoomScaleSheetLayoutView="115" workbookViewId="0">
      <selection activeCell="P36" sqref="P3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464</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450</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448</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2202</v>
      </c>
      <c r="Q49" s="567"/>
      <c r="R49" s="567"/>
      <c r="S49" s="567"/>
      <c r="T49" s="567"/>
      <c r="U49" s="568"/>
    </row>
    <row r="50" spans="3:23" ht="26.25" customHeight="1" x14ac:dyDescent="0.15">
      <c r="C50" s="538" t="s">
        <v>11</v>
      </c>
      <c r="D50" s="539"/>
      <c r="E50" s="540"/>
      <c r="F50" s="549" t="s">
        <v>449</v>
      </c>
      <c r="G50" s="550"/>
      <c r="H50" s="550"/>
      <c r="I50" s="550"/>
      <c r="J50" s="550"/>
      <c r="K50" s="550"/>
      <c r="L50" s="550"/>
      <c r="M50" s="550"/>
      <c r="N50" s="341" t="s">
        <v>172</v>
      </c>
      <c r="O50" s="449"/>
      <c r="P50" s="450"/>
      <c r="Q50" s="553"/>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452</v>
      </c>
      <c r="G54" s="631"/>
      <c r="H54" s="631"/>
      <c r="I54" s="631"/>
      <c r="J54" s="631"/>
      <c r="K54" s="631"/>
      <c r="L54" s="32" t="s">
        <v>48</v>
      </c>
      <c r="M54" s="32"/>
      <c r="N54" s="635" t="s">
        <v>453</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9854</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283</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454</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455</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5180.8000000000011</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456</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4922.0999999999995</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457</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458</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459</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460</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461</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460</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461</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460</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461</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5180.8000000000011</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2098.3000000000002</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5029.8</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462</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4922.0999999999995</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2302.6000000000004</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4778.5999999999995</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463</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25"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12.7</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13.399999999999999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12.1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12.7</v>
      </c>
      <c r="P27" s="718"/>
      <c r="Q27" s="718"/>
      <c r="R27" s="718"/>
      <c r="S27" s="49" t="s">
        <v>38</v>
      </c>
      <c r="T27" s="70"/>
      <c r="U27" s="70"/>
      <c r="X27" s="68" t="s">
        <v>39</v>
      </c>
      <c r="Y27" s="71"/>
      <c r="AG27" s="58"/>
      <c r="AH27" s="58"/>
      <c r="AI27" s="58"/>
      <c r="AJ27" s="58"/>
      <c r="AK27" s="668">
        <f>+AG18+O27</f>
        <v>12.7</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12.1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13.399999999999999</v>
      </c>
      <c r="G29" s="674"/>
      <c r="H29" s="214" t="s">
        <v>198</v>
      </c>
      <c r="L29" s="682"/>
      <c r="O29" s="61"/>
      <c r="P29" s="148"/>
      <c r="Q29" s="56" t="s">
        <v>183</v>
      </c>
      <c r="R29" s="679" t="s">
        <v>33</v>
      </c>
      <c r="S29" s="721"/>
      <c r="T29" s="721"/>
      <c r="U29" s="722"/>
      <c r="V29" s="53"/>
      <c r="W29" s="72"/>
      <c r="X29" s="726" t="s">
        <v>315</v>
      </c>
      <c r="Y29" s="727"/>
      <c r="Z29" s="670">
        <v>0.6</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12.4</v>
      </c>
      <c r="G30" s="674"/>
      <c r="H30" s="214" t="s">
        <v>198</v>
      </c>
      <c r="L30" s="682"/>
      <c r="O30" s="61"/>
      <c r="Q30" s="684">
        <f>+ROUND(Z28,1)+ROUND(Z29,1)+ROUND(Z30,1)</f>
        <v>12.7</v>
      </c>
      <c r="R30" s="718"/>
      <c r="S30" s="718"/>
      <c r="T30" s="718"/>
      <c r="U30" s="49" t="s">
        <v>16</v>
      </c>
      <c r="X30" s="726" t="s">
        <v>186</v>
      </c>
      <c r="Y30" s="727"/>
      <c r="Z30" s="670"/>
      <c r="AA30" s="671"/>
      <c r="AB30" s="671"/>
      <c r="AC30" s="671"/>
      <c r="AD30" s="671"/>
      <c r="AE30" s="49" t="s">
        <v>13</v>
      </c>
      <c r="AK30" s="655">
        <v>8.1</v>
      </c>
      <c r="AL30" s="656"/>
      <c r="AM30" s="656"/>
      <c r="AN30" s="656"/>
      <c r="AO30" s="57" t="s">
        <v>13</v>
      </c>
      <c r="AR30" s="667"/>
      <c r="AS30" s="664"/>
      <c r="AT30" s="664"/>
      <c r="AU30" s="665"/>
    </row>
    <row r="31" spans="2:48" ht="27" customHeight="1" thickTop="1" thickBot="1" x14ac:dyDescent="0.2">
      <c r="B31" s="690" t="s">
        <v>375</v>
      </c>
      <c r="C31" s="679"/>
      <c r="D31" s="679"/>
      <c r="E31" s="680"/>
      <c r="F31" s="673">
        <v>12.7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23"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97.4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102.5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97.4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97.4</v>
      </c>
      <c r="P27" s="718"/>
      <c r="Q27" s="718"/>
      <c r="R27" s="718"/>
      <c r="S27" s="49" t="s">
        <v>38</v>
      </c>
      <c r="T27" s="70"/>
      <c r="U27" s="70"/>
      <c r="X27" s="68" t="s">
        <v>39</v>
      </c>
      <c r="Y27" s="71"/>
      <c r="AG27" s="58"/>
      <c r="AH27" s="58"/>
      <c r="AI27" s="58"/>
      <c r="AJ27" s="58"/>
      <c r="AK27" s="668">
        <f>+AG18+O27</f>
        <v>97.4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97.4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102.5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v>
      </c>
      <c r="G30" s="674"/>
      <c r="H30" s="214" t="s">
        <v>198</v>
      </c>
      <c r="L30" s="682"/>
      <c r="O30" s="61"/>
      <c r="Q30" s="684">
        <f>+ROUND(Z28,1)+ROUND(Z29,1)+ROUND(Z30,1)</f>
        <v>97.4</v>
      </c>
      <c r="R30" s="718"/>
      <c r="S30" s="718"/>
      <c r="T30" s="718"/>
      <c r="U30" s="49" t="s">
        <v>16</v>
      </c>
      <c r="X30" s="726" t="s">
        <v>186</v>
      </c>
      <c r="Y30" s="727"/>
      <c r="Z30" s="670"/>
      <c r="AA30" s="671"/>
      <c r="AB30" s="671"/>
      <c r="AC30" s="671"/>
      <c r="AD30" s="671"/>
      <c r="AE30" s="49" t="s">
        <v>13</v>
      </c>
      <c r="AK30" s="655">
        <v>2.2000000000000002</v>
      </c>
      <c r="AL30" s="656"/>
      <c r="AM30" s="656"/>
      <c r="AN30" s="656"/>
      <c r="AO30" s="57" t="s">
        <v>13</v>
      </c>
      <c r="AR30" s="667"/>
      <c r="AS30" s="664"/>
      <c r="AT30" s="664"/>
      <c r="AU30" s="665"/>
    </row>
    <row r="31" spans="2:48" ht="27" customHeight="1" thickTop="1" thickBot="1" x14ac:dyDescent="0.2">
      <c r="B31" s="690" t="s">
        <v>375</v>
      </c>
      <c r="C31" s="679"/>
      <c r="D31" s="679"/>
      <c r="E31" s="680"/>
      <c r="F31" s="673">
        <v>102.5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488.20000000000005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513.69999999999993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462.1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488.20000000000005</v>
      </c>
      <c r="P27" s="718"/>
      <c r="Q27" s="718"/>
      <c r="R27" s="718"/>
      <c r="S27" s="49" t="s">
        <v>38</v>
      </c>
      <c r="T27" s="70"/>
      <c r="U27" s="70"/>
      <c r="X27" s="68" t="s">
        <v>39</v>
      </c>
      <c r="Y27" s="71"/>
      <c r="AG27" s="58"/>
      <c r="AH27" s="58"/>
      <c r="AI27" s="58"/>
      <c r="AJ27" s="58"/>
      <c r="AK27" s="668">
        <f>+AG18+O27</f>
        <v>488.20000000000005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462.1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513.69999999999993</v>
      </c>
      <c r="G29" s="674"/>
      <c r="H29" s="214" t="s">
        <v>198</v>
      </c>
      <c r="L29" s="682"/>
      <c r="O29" s="61"/>
      <c r="P29" s="148"/>
      <c r="Q29" s="56" t="s">
        <v>183</v>
      </c>
      <c r="R29" s="679" t="s">
        <v>33</v>
      </c>
      <c r="S29" s="721"/>
      <c r="T29" s="721"/>
      <c r="U29" s="722"/>
      <c r="V29" s="53"/>
      <c r="W29" s="72"/>
      <c r="X29" s="726" t="s">
        <v>315</v>
      </c>
      <c r="Y29" s="727"/>
      <c r="Z29" s="670">
        <v>18.600000000000001</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159</v>
      </c>
      <c r="G30" s="674"/>
      <c r="H30" s="214" t="s">
        <v>198</v>
      </c>
      <c r="L30" s="682"/>
      <c r="O30" s="61"/>
      <c r="Q30" s="684">
        <f>+ROUND(Z28,1)+ROUND(Z29,1)+ROUND(Z30,1)</f>
        <v>480.70000000000005</v>
      </c>
      <c r="R30" s="718"/>
      <c r="S30" s="718"/>
      <c r="T30" s="718"/>
      <c r="U30" s="49" t="s">
        <v>16</v>
      </c>
      <c r="X30" s="726" t="s">
        <v>186</v>
      </c>
      <c r="Y30" s="727"/>
      <c r="Z30" s="670"/>
      <c r="AA30" s="671"/>
      <c r="AB30" s="671"/>
      <c r="AC30" s="671"/>
      <c r="AD30" s="671"/>
      <c r="AE30" s="49" t="s">
        <v>13</v>
      </c>
      <c r="AK30" s="655">
        <v>174.9</v>
      </c>
      <c r="AL30" s="656"/>
      <c r="AM30" s="656"/>
      <c r="AN30" s="656"/>
      <c r="AO30" s="57" t="s">
        <v>13</v>
      </c>
      <c r="AR30" s="667"/>
      <c r="AS30" s="664"/>
      <c r="AT30" s="664"/>
      <c r="AU30" s="665"/>
    </row>
    <row r="31" spans="2:48" ht="27" customHeight="1" thickTop="1" thickBot="1" x14ac:dyDescent="0.2">
      <c r="B31" s="690" t="s">
        <v>375</v>
      </c>
      <c r="C31" s="679"/>
      <c r="D31" s="679"/>
      <c r="E31" s="680"/>
      <c r="F31" s="673">
        <v>486.4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7.5</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8"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3004.7</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3162.8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2906.1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3004.7</v>
      </c>
      <c r="P27" s="718"/>
      <c r="Q27" s="718"/>
      <c r="R27" s="718"/>
      <c r="S27" s="49" t="s">
        <v>38</v>
      </c>
      <c r="T27" s="70"/>
      <c r="U27" s="70"/>
      <c r="X27" s="68" t="s">
        <v>39</v>
      </c>
      <c r="Y27" s="71"/>
      <c r="AG27" s="58"/>
      <c r="AH27" s="58"/>
      <c r="AI27" s="58"/>
      <c r="AJ27" s="58"/>
      <c r="AK27" s="668">
        <f>+AG18+O27</f>
        <v>3004.7</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2906.1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3162.8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928.4</v>
      </c>
      <c r="G30" s="674"/>
      <c r="H30" s="214" t="s">
        <v>198</v>
      </c>
      <c r="L30" s="682"/>
      <c r="O30" s="61"/>
      <c r="Q30" s="684">
        <f>+ROUND(Z28,1)+ROUND(Z29,1)+ROUND(Z30,1)</f>
        <v>2906.1</v>
      </c>
      <c r="R30" s="718"/>
      <c r="S30" s="718"/>
      <c r="T30" s="718"/>
      <c r="U30" s="49" t="s">
        <v>16</v>
      </c>
      <c r="X30" s="726" t="s">
        <v>186</v>
      </c>
      <c r="Y30" s="727"/>
      <c r="Z30" s="670"/>
      <c r="AA30" s="671"/>
      <c r="AB30" s="671"/>
      <c r="AC30" s="671"/>
      <c r="AD30" s="671"/>
      <c r="AE30" s="49" t="s">
        <v>13</v>
      </c>
      <c r="AK30" s="655">
        <v>1021.2</v>
      </c>
      <c r="AL30" s="656"/>
      <c r="AM30" s="656"/>
      <c r="AN30" s="656"/>
      <c r="AO30" s="57" t="s">
        <v>13</v>
      </c>
      <c r="AR30" s="667"/>
      <c r="AS30" s="664"/>
      <c r="AT30" s="664"/>
      <c r="AU30" s="665"/>
    </row>
    <row r="31" spans="2:48" ht="27" customHeight="1" thickTop="1" thickBot="1" x14ac:dyDescent="0.2">
      <c r="B31" s="690" t="s">
        <v>375</v>
      </c>
      <c r="C31" s="679"/>
      <c r="D31" s="679"/>
      <c r="E31" s="680"/>
      <c r="F31" s="673">
        <v>3059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98.6</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ミサワホーム株式会社　神奈川支社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8"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223.4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235.1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206.8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223.4</v>
      </c>
      <c r="P27" s="718"/>
      <c r="Q27" s="718"/>
      <c r="R27" s="718"/>
      <c r="S27" s="49" t="s">
        <v>38</v>
      </c>
      <c r="T27" s="70"/>
      <c r="U27" s="70"/>
      <c r="X27" s="68" t="s">
        <v>39</v>
      </c>
      <c r="Y27" s="71"/>
      <c r="AG27" s="58"/>
      <c r="AH27" s="58"/>
      <c r="AI27" s="58"/>
      <c r="AJ27" s="58"/>
      <c r="AK27" s="668">
        <f>+AG18+O27</f>
        <v>223.4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206.8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235.1</v>
      </c>
      <c r="G29" s="674"/>
      <c r="H29" s="214" t="s">
        <v>198</v>
      </c>
      <c r="L29" s="682"/>
      <c r="O29" s="61"/>
      <c r="P29" s="148"/>
      <c r="Q29" s="56" t="s">
        <v>183</v>
      </c>
      <c r="R29" s="679" t="s">
        <v>33</v>
      </c>
      <c r="S29" s="721"/>
      <c r="T29" s="721"/>
      <c r="U29" s="722"/>
      <c r="V29" s="53"/>
      <c r="W29" s="72"/>
      <c r="X29" s="726" t="s">
        <v>315</v>
      </c>
      <c r="Y29" s="727"/>
      <c r="Z29" s="670">
        <v>16.600000000000001</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148.9</v>
      </c>
      <c r="G30" s="674"/>
      <c r="H30" s="214" t="s">
        <v>198</v>
      </c>
      <c r="L30" s="682"/>
      <c r="O30" s="61"/>
      <c r="Q30" s="684">
        <f>+ROUND(Z28,1)+ROUND(Z29,1)+ROUND(Z30,1)</f>
        <v>223.4</v>
      </c>
      <c r="R30" s="718"/>
      <c r="S30" s="718"/>
      <c r="T30" s="718"/>
      <c r="U30" s="49" t="s">
        <v>16</v>
      </c>
      <c r="X30" s="726" t="s">
        <v>186</v>
      </c>
      <c r="Y30" s="727"/>
      <c r="Z30" s="670"/>
      <c r="AA30" s="671"/>
      <c r="AB30" s="671"/>
      <c r="AC30" s="671"/>
      <c r="AD30" s="671"/>
      <c r="AE30" s="49" t="s">
        <v>13</v>
      </c>
      <c r="AK30" s="655">
        <v>163.80000000000001</v>
      </c>
      <c r="AL30" s="656"/>
      <c r="AM30" s="656"/>
      <c r="AN30" s="656"/>
      <c r="AO30" s="57" t="s">
        <v>13</v>
      </c>
      <c r="AR30" s="667"/>
      <c r="AS30" s="664"/>
      <c r="AT30" s="664"/>
      <c r="AU30" s="665"/>
    </row>
    <row r="31" spans="2:48" ht="27" customHeight="1" thickTop="1" thickBot="1" x14ac:dyDescent="0.2">
      <c r="B31" s="690" t="s">
        <v>375</v>
      </c>
      <c r="C31" s="679"/>
      <c r="D31" s="679"/>
      <c r="E31" s="680"/>
      <c r="F31" s="673">
        <v>217.6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37" zoomScale="80" zoomScaleNormal="80" workbookViewId="0">
      <selection activeCell="AK31" sqref="AK31:AP3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ミサワホーム株式会社　神奈川支社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81.100000000000009</v>
      </c>
      <c r="M9" s="377">
        <f>IF(OR(ｷ.紙くず!F24&gt;0,ｷ.紙くず!F24&lt;0),ｷ.紙くず!F24,IF(M$19&gt;0,"0",0))</f>
        <v>63.9</v>
      </c>
      <c r="N9" s="377">
        <f>IF(OR(ｸ.木くず!F24&gt;0,ｸ.木くず!F24&lt;0),ｸ.木くず!F24,IF(N$19&gt;0,"0",0))</f>
        <v>1008.3</v>
      </c>
      <c r="O9" s="377">
        <f>IF(OR(ｹ.繊維くず!F24&gt;0,ｹ.繊維くず!F24&lt;0),ｹ.繊維くず!F24,IF(O$19&gt;0,"0",0))</f>
        <v>13.399999999999999</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102.5</v>
      </c>
      <c r="T9" s="377">
        <f>IF(OR(ｾ.ｶﾞﾗｽ･ｺﾝｸﾘ･陶磁器くず!F24&gt;0,ｾ.ｶﾞﾗｽ･ｺﾝｸﾘ･陶磁器くず!F24&lt;0),ｾ.ｶﾞﾗｽ･ｺﾝｸﾘ･陶磁器くず!F24,IF(T$19&gt;0,"0",0))</f>
        <v>513.69999999999993</v>
      </c>
      <c r="U9" s="377">
        <f>IF(OR(ｿ.鉱さい!F24&gt;0,ｿ.鉱さい!F24&lt;0),ｿ.鉱さい!F24,IF(U$19&gt;0,"0",0))</f>
        <v>0</v>
      </c>
      <c r="V9" s="377">
        <f>IF(OR(ﾀ.がれき類!F24&gt;0,ﾀ.がれき類!F24&lt;0),ﾀ.がれき類!F24,IF(V$19&gt;0,"0",0))</f>
        <v>3162.8</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235.1</v>
      </c>
      <c r="AA9" s="379">
        <f>IF(SUM(G9:Z9)&gt;0,SUM(G9:Z9),IF(AA$19&gt;0,"0",0))</f>
        <v>5180.8000000000011</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81.100000000000009</v>
      </c>
      <c r="M14" s="383">
        <f>IF(OR(ｷ.紙くず!F29&gt;0,ｷ.紙くず!F29&lt;0),ｷ.紙くず!F29,IF(M$19&gt;0,"0",0))</f>
        <v>63.9</v>
      </c>
      <c r="N14" s="383">
        <f>IF(OR(ｸ.木くず!F29&gt;0,ｸ.木くず!F29&lt;0),ｸ.木くず!F29,IF(N$19&gt;0,"0",0))</f>
        <v>1008.3</v>
      </c>
      <c r="O14" s="383">
        <f>IF(OR(ｹ.繊維くず!F29&gt;0,ｹ.繊維くず!F29&lt;0),ｹ.繊維くず!F29,IF(O$19&gt;0,"0",0))</f>
        <v>13.399999999999999</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102.5</v>
      </c>
      <c r="T14" s="383">
        <f>IF(OR(ｾ.ｶﾞﾗｽ･ｺﾝｸﾘ･陶磁器くず!F29&gt;0,ｾ.ｶﾞﾗｽ･ｺﾝｸﾘ･陶磁器くず!F29&lt;0),ｾ.ｶﾞﾗｽ･ｺﾝｸﾘ･陶磁器くず!F29,IF(T$19&gt;0,"0",0))</f>
        <v>513.69999999999993</v>
      </c>
      <c r="U14" s="383">
        <f>IF(OR(ｿ.鉱さい!F29&gt;0,ｿ.鉱さい!F29&lt;0),ｿ.鉱さい!F29,IF(U$19&gt;0,"0",0))</f>
        <v>0</v>
      </c>
      <c r="V14" s="383">
        <f>IF(OR(ﾀ.がれき類!F29&gt;0,ﾀ.がれき類!F29&lt;0),ﾀ.がれき類!F29,IF(V$19&gt;0,"0",0))</f>
        <v>3162.8</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235.1</v>
      </c>
      <c r="AA14" s="385">
        <f t="shared" si="0"/>
        <v>5180.8000000000011</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21.4</v>
      </c>
      <c r="M15" s="383">
        <f>IF(OR(ｷ.紙くず!F30&gt;0,ｷ.紙くず!F30&lt;0),ｷ.紙くず!F30,IF(M$19&gt;0,"0",0))</f>
        <v>8.1</v>
      </c>
      <c r="N15" s="383">
        <f>IF(OR(ｸ.木くず!F30&gt;0,ｸ.木くず!F30&lt;0),ｸ.木くず!F30,IF(N$19&gt;0,"0",0))</f>
        <v>818.1</v>
      </c>
      <c r="O15" s="383">
        <f>IF(OR(ｹ.繊維くず!F30&gt;0,ｹ.繊維くず!F30&lt;0),ｹ.繊維くず!F30,IF(O$19&gt;0,"0",0))</f>
        <v>12.4</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2</v>
      </c>
      <c r="T15" s="383">
        <f>IF(OR(ｾ.ｶﾞﾗｽ･ｺﾝｸﾘ･陶磁器くず!F30&gt;0,ｾ.ｶﾞﾗｽ･ｺﾝｸﾘ･陶磁器くず!F30&lt;0),ｾ.ｶﾞﾗｽ･ｺﾝｸﾘ･陶磁器くず!F30,IF(T$19&gt;0,"0",0))</f>
        <v>159</v>
      </c>
      <c r="U15" s="383">
        <f>IF(OR(ｿ.鉱さい!F30&gt;0,ｿ.鉱さい!F30&lt;0),ｿ.鉱さい!F30,IF(U$19&gt;0,"0",0))</f>
        <v>0</v>
      </c>
      <c r="V15" s="383">
        <f>IF(OR(ﾀ.がれき類!F30&gt;0,ﾀ.がれき類!F30&lt;0),ﾀ.がれき類!F30,IF(V$19&gt;0,"0",0))</f>
        <v>928.4</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148.9</v>
      </c>
      <c r="AA15" s="385">
        <f t="shared" si="0"/>
        <v>2098.3000000000002</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79.400000000000006</v>
      </c>
      <c r="M16" s="383">
        <f>IF(OR(ｷ.紙くず!F31&gt;0,ｷ.紙くず!F31&lt;0),ｷ.紙くず!F31,IF(M$19&gt;0,"0",0))</f>
        <v>63.9</v>
      </c>
      <c r="N16" s="383">
        <f>IF(OR(ｸ.木くず!F31&gt;0,ｸ.木くず!F31&lt;0),ｸ.木くず!F31,IF(N$19&gt;0,"0",0))</f>
        <v>1008.3</v>
      </c>
      <c r="O16" s="383">
        <f>IF(OR(ｹ.繊維くず!F31&gt;0,ｹ.繊維くず!F31&lt;0),ｹ.繊維くず!F31,IF(O$19&gt;0,"0",0))</f>
        <v>12.7</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102.5</v>
      </c>
      <c r="T16" s="383">
        <f>IF(OR(ｾ.ｶﾞﾗｽ･ｺﾝｸﾘ･陶磁器くず!F31&gt;0,ｾ.ｶﾞﾗｽ･ｺﾝｸﾘ･陶磁器くず!F31&lt;0),ｾ.ｶﾞﾗｽ･ｺﾝｸﾘ･陶磁器くず!F31,IF(T$19&gt;0,"0",0))</f>
        <v>486.4</v>
      </c>
      <c r="U16" s="383">
        <f>IF(OR(ｿ.鉱さい!F31&gt;0,ｿ.鉱さい!F31&lt;0),ｿ.鉱さい!F31,IF(U$19&gt;0,"0",0))</f>
        <v>0</v>
      </c>
      <c r="V16" s="383">
        <f>IF(OR(ﾀ.がれき類!F31&gt;0,ﾀ.がれき類!F31&lt;0),ﾀ.がれき類!F31,IF(V$19&gt;0,"0",0))</f>
        <v>3059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217.6</v>
      </c>
      <c r="AA16" s="385">
        <f t="shared" si="0"/>
        <v>5029.8</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77.099999999999994</v>
      </c>
      <c r="M19" s="389">
        <f t="shared" si="1"/>
        <v>60.7</v>
      </c>
      <c r="N19" s="389">
        <f t="shared" si="1"/>
        <v>957.9</v>
      </c>
      <c r="O19" s="389">
        <f t="shared" si="1"/>
        <v>12.7</v>
      </c>
      <c r="P19" s="389">
        <f t="shared" si="1"/>
        <v>0</v>
      </c>
      <c r="Q19" s="389">
        <f t="shared" si="1"/>
        <v>0</v>
      </c>
      <c r="R19" s="389">
        <f t="shared" si="1"/>
        <v>0</v>
      </c>
      <c r="S19" s="389">
        <f t="shared" si="1"/>
        <v>97.4</v>
      </c>
      <c r="T19" s="389">
        <f t="shared" si="1"/>
        <v>488.20000000000005</v>
      </c>
      <c r="U19" s="389">
        <f t="shared" si="1"/>
        <v>0</v>
      </c>
      <c r="V19" s="389">
        <f t="shared" si="1"/>
        <v>3004.7</v>
      </c>
      <c r="W19" s="389">
        <f t="shared" si="1"/>
        <v>0</v>
      </c>
      <c r="X19" s="389">
        <f t="shared" si="1"/>
        <v>0</v>
      </c>
      <c r="Y19" s="389">
        <f t="shared" si="1"/>
        <v>0</v>
      </c>
      <c r="Z19" s="390">
        <f t="shared" si="1"/>
        <v>223.4</v>
      </c>
      <c r="AA19" s="391">
        <f t="shared" ref="AA19:AA25" si="2">SUM(G19:Z19)</f>
        <v>4922.0999999999995</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77.099999999999994</v>
      </c>
      <c r="M37" s="424">
        <f t="shared" si="8"/>
        <v>60.7</v>
      </c>
      <c r="N37" s="424">
        <f t="shared" si="8"/>
        <v>957.9</v>
      </c>
      <c r="O37" s="424">
        <f t="shared" si="8"/>
        <v>12.7</v>
      </c>
      <c r="P37" s="424">
        <f t="shared" si="8"/>
        <v>0</v>
      </c>
      <c r="Q37" s="424">
        <f t="shared" si="8"/>
        <v>0</v>
      </c>
      <c r="R37" s="424">
        <f t="shared" si="8"/>
        <v>0</v>
      </c>
      <c r="S37" s="424">
        <f t="shared" si="8"/>
        <v>97.4</v>
      </c>
      <c r="T37" s="424">
        <f t="shared" si="8"/>
        <v>488.20000000000005</v>
      </c>
      <c r="U37" s="424">
        <f t="shared" si="8"/>
        <v>0</v>
      </c>
      <c r="V37" s="424">
        <f t="shared" si="8"/>
        <v>3004.7</v>
      </c>
      <c r="W37" s="424">
        <f t="shared" si="8"/>
        <v>0</v>
      </c>
      <c r="X37" s="424">
        <f t="shared" si="8"/>
        <v>0</v>
      </c>
      <c r="Y37" s="424">
        <f t="shared" si="8"/>
        <v>0</v>
      </c>
      <c r="Z37" s="425">
        <f t="shared" si="8"/>
        <v>223.4</v>
      </c>
      <c r="AA37" s="426">
        <f t="shared" si="4"/>
        <v>4922.0999999999995</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77.099999999999994</v>
      </c>
      <c r="M38" s="415">
        <f t="shared" si="9"/>
        <v>60.7</v>
      </c>
      <c r="N38" s="415">
        <f t="shared" si="9"/>
        <v>957.9</v>
      </c>
      <c r="O38" s="415">
        <f t="shared" si="9"/>
        <v>12.7</v>
      </c>
      <c r="P38" s="415">
        <f t="shared" si="9"/>
        <v>0</v>
      </c>
      <c r="Q38" s="415">
        <f t="shared" si="9"/>
        <v>0</v>
      </c>
      <c r="R38" s="415">
        <f t="shared" si="9"/>
        <v>0</v>
      </c>
      <c r="S38" s="415">
        <f t="shared" si="9"/>
        <v>97.4</v>
      </c>
      <c r="T38" s="415">
        <f t="shared" si="9"/>
        <v>480.70000000000005</v>
      </c>
      <c r="U38" s="415">
        <f t="shared" si="9"/>
        <v>0</v>
      </c>
      <c r="V38" s="415">
        <f t="shared" si="9"/>
        <v>2906.1</v>
      </c>
      <c r="W38" s="415">
        <f t="shared" si="9"/>
        <v>0</v>
      </c>
      <c r="X38" s="415">
        <f t="shared" si="9"/>
        <v>0</v>
      </c>
      <c r="Y38" s="415">
        <f t="shared" si="9"/>
        <v>0</v>
      </c>
      <c r="Z38" s="416">
        <f t="shared" si="9"/>
        <v>223.4</v>
      </c>
      <c r="AA38" s="417">
        <f t="shared" si="4"/>
        <v>4816</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75.5</v>
      </c>
      <c r="M39" s="418">
        <f>+ｷ.紙くず!$Z$28</f>
        <v>60.7</v>
      </c>
      <c r="N39" s="418">
        <f>+ｸ.木くず!$Z$28</f>
        <v>957.9</v>
      </c>
      <c r="O39" s="418">
        <f>+ｹ.繊維くず!$Z$28</f>
        <v>12.1</v>
      </c>
      <c r="P39" s="418">
        <f>+ｺ.動植物性残さ!$Z$28</f>
        <v>0</v>
      </c>
      <c r="Q39" s="418">
        <f>+ｻ.動物系固形不要物!$Z$28</f>
        <v>0</v>
      </c>
      <c r="R39" s="418">
        <f>+ｼ.ｺﾞﾑくず!$Z$28</f>
        <v>0</v>
      </c>
      <c r="S39" s="418">
        <f>+ｽ.金属くず!$Z$28</f>
        <v>97.4</v>
      </c>
      <c r="T39" s="418">
        <f>+ｾ.ｶﾞﾗｽ･ｺﾝｸﾘ･陶磁器くず!$Z$28</f>
        <v>462.1</v>
      </c>
      <c r="U39" s="418">
        <f>+ｿ.鉱さい!$Z$28</f>
        <v>0</v>
      </c>
      <c r="V39" s="418">
        <f>+ﾀ.がれき類!$Z$28</f>
        <v>2906.1</v>
      </c>
      <c r="W39" s="418">
        <f>+ﾁ.動物のふん尿!$Z$28</f>
        <v>0</v>
      </c>
      <c r="X39" s="418">
        <f>+ﾂ.動物の死体!$Z$28</f>
        <v>0</v>
      </c>
      <c r="Y39" s="418">
        <f>+ﾃ.ばいじん!$Z$28</f>
        <v>0</v>
      </c>
      <c r="Z39" s="419">
        <f>+ﾄ.混合廃棄物その他!$Z$28</f>
        <v>206.8</v>
      </c>
      <c r="AA39" s="420">
        <f t="shared" si="4"/>
        <v>4778.5999999999995</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1.6</v>
      </c>
      <c r="M40" s="418">
        <f>+ｷ.紙くず!$Z$29</f>
        <v>0</v>
      </c>
      <c r="N40" s="418">
        <f>+ｸ.木くず!$Z$29</f>
        <v>0</v>
      </c>
      <c r="O40" s="418">
        <f>+ｹ.繊維くず!$Z$29</f>
        <v>0.6</v>
      </c>
      <c r="P40" s="418">
        <f>+ｺ.動植物性残さ!$Z$29</f>
        <v>0</v>
      </c>
      <c r="Q40" s="418">
        <f>+ｻ.動物系固形不要物!$Z$29</f>
        <v>0</v>
      </c>
      <c r="R40" s="418">
        <f>+ｼ.ｺﾞﾑくず!$Z$29</f>
        <v>0</v>
      </c>
      <c r="S40" s="418">
        <f>+ｽ.金属くず!$Z$29</f>
        <v>0</v>
      </c>
      <c r="T40" s="418">
        <f>+ｾ.ｶﾞﾗｽ･ｺﾝｸﾘ･陶磁器くず!$Z$29</f>
        <v>18.600000000000001</v>
      </c>
      <c r="U40" s="418">
        <f>+ｿ.鉱さい!$Z$29</f>
        <v>0</v>
      </c>
      <c r="V40" s="418">
        <f>+ﾀ.がれき類!$Z$29</f>
        <v>0</v>
      </c>
      <c r="W40" s="418">
        <f>+ﾁ.動物のふん尿!$Z$29</f>
        <v>0</v>
      </c>
      <c r="X40" s="418">
        <f>+ﾂ.動物の死体!$Z$29</f>
        <v>0</v>
      </c>
      <c r="Y40" s="418">
        <f>+ﾃ.ばいじん!$Z$29</f>
        <v>0</v>
      </c>
      <c r="Z40" s="419">
        <f>+ﾄ.混合廃棄物その他!$Z$29</f>
        <v>16.600000000000001</v>
      </c>
      <c r="AA40" s="420">
        <f t="shared" si="4"/>
        <v>37.400000000000006</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7.5</v>
      </c>
      <c r="U42" s="421">
        <f>+ｿ.鉱さい!$Q$33</f>
        <v>0</v>
      </c>
      <c r="V42" s="421">
        <f>+ﾀ.がれき類!$Q$33</f>
        <v>98.6</v>
      </c>
      <c r="W42" s="421">
        <f>+ﾁ.動物のふん尿!$Q$33</f>
        <v>0</v>
      </c>
      <c r="X42" s="421">
        <f>+ﾂ.動物の死体!$Q$33</f>
        <v>0</v>
      </c>
      <c r="Y42" s="421">
        <f>+ﾃ.ばいじん!$Q$33</f>
        <v>0</v>
      </c>
      <c r="Z42" s="422">
        <f>+ﾄ.混合廃棄物その他!$Q$33</f>
        <v>0</v>
      </c>
      <c r="AA42" s="423">
        <f>SUM(G42:Z42)</f>
        <v>106.1</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77.099999999999994</v>
      </c>
      <c r="M43" s="427">
        <f>+ｷ.紙くず!$AK$27</f>
        <v>60.7</v>
      </c>
      <c r="N43" s="427">
        <f>+ｸ.木くず!$AK$27</f>
        <v>957.9</v>
      </c>
      <c r="O43" s="427">
        <f>+ｹ.繊維くず!$AK$27</f>
        <v>12.7</v>
      </c>
      <c r="P43" s="427">
        <f>+ｺ.動植物性残さ!$AK$27</f>
        <v>0</v>
      </c>
      <c r="Q43" s="427">
        <f>+ｻ.動物系固形不要物!$AK$27</f>
        <v>0</v>
      </c>
      <c r="R43" s="427">
        <f>+ｼ.ｺﾞﾑくず!$AK$27</f>
        <v>0</v>
      </c>
      <c r="S43" s="427">
        <f>+ｽ.金属くず!$AK$27</f>
        <v>97.4</v>
      </c>
      <c r="T43" s="427">
        <f>+ｾ.ｶﾞﾗｽ･ｺﾝｸﾘ･陶磁器くず!$AK$27</f>
        <v>488.20000000000005</v>
      </c>
      <c r="U43" s="427">
        <f>+ｿ.鉱さい!$AK$27</f>
        <v>0</v>
      </c>
      <c r="V43" s="427">
        <f>+ﾀ.がれき類!$AK$27</f>
        <v>3004.7</v>
      </c>
      <c r="W43" s="427">
        <f>+ﾁ.動物のふん尿!$AK$27</f>
        <v>0</v>
      </c>
      <c r="X43" s="427">
        <f>+ﾂ.動物の死体!$AK$27</f>
        <v>0</v>
      </c>
      <c r="Y43" s="427">
        <f>+ﾃ.ばいじん!$AK$27</f>
        <v>0</v>
      </c>
      <c r="Z43" s="428">
        <f>+ﾄ.混合廃棄物その他!$AK$27</f>
        <v>223.4</v>
      </c>
      <c r="AA43" s="429">
        <f t="shared" si="4"/>
        <v>4922.0999999999995</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23.6</v>
      </c>
      <c r="M44" s="430">
        <f>+ｷ.紙くず!$AK$30</f>
        <v>8.9</v>
      </c>
      <c r="N44" s="430">
        <f>+ｸ.木くず!$AK$30</f>
        <v>899.9</v>
      </c>
      <c r="O44" s="430">
        <f>+ｹ.繊維くず!$AK$30</f>
        <v>8.1</v>
      </c>
      <c r="P44" s="430">
        <f>+ｺ.動植物性残さ!$AK$30</f>
        <v>0</v>
      </c>
      <c r="Q44" s="430">
        <f>+ｻ.動物系固形不要物!$AK$30</f>
        <v>0</v>
      </c>
      <c r="R44" s="430">
        <f>+ｼ.ｺﾞﾑくず!$AK$30</f>
        <v>0</v>
      </c>
      <c r="S44" s="430">
        <f>+ｽ.金属くず!$AK$30</f>
        <v>2.2000000000000002</v>
      </c>
      <c r="T44" s="430">
        <f>+ｾ.ｶﾞﾗｽ･ｺﾝｸﾘ･陶磁器くず!$AK$30</f>
        <v>174.9</v>
      </c>
      <c r="U44" s="430">
        <f>+ｿ.鉱さい!$AK$30</f>
        <v>0</v>
      </c>
      <c r="V44" s="430">
        <f>+ﾀ.がれき類!$AK$30</f>
        <v>1021.2</v>
      </c>
      <c r="W44" s="430">
        <f>+ﾁ.動物のふん尿!$AK$30</f>
        <v>0</v>
      </c>
      <c r="X44" s="430">
        <f>+ﾂ.動物の死体!$AK$30</f>
        <v>0</v>
      </c>
      <c r="Y44" s="430">
        <f>+ﾃ.ばいじん!$AK$30</f>
        <v>0</v>
      </c>
      <c r="Z44" s="431">
        <f>+ﾄ.混合廃棄物その他!$AK$30</f>
        <v>163.80000000000001</v>
      </c>
      <c r="AA44" s="432">
        <f t="shared" si="4"/>
        <v>2302.6000000000004</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75.5</v>
      </c>
      <c r="M45" s="433">
        <f>+ｷ.紙くず!$AR$24</f>
        <v>60.7</v>
      </c>
      <c r="N45" s="433">
        <f>+ｸ.木くず!$AR$24</f>
        <v>957.9</v>
      </c>
      <c r="O45" s="433">
        <f>+ｹ.繊維くず!$AR$24</f>
        <v>12.1</v>
      </c>
      <c r="P45" s="433">
        <f>+ｺ.動植物性残さ!$AR$24</f>
        <v>0</v>
      </c>
      <c r="Q45" s="433">
        <f>+ｻ.動物系固形不要物!$AR$24</f>
        <v>0</v>
      </c>
      <c r="R45" s="433">
        <f>+ｼ.ｺﾞﾑくず!$AR$24</f>
        <v>0</v>
      </c>
      <c r="S45" s="433">
        <f>+ｽ.金属くず!$AR$24</f>
        <v>97.4</v>
      </c>
      <c r="T45" s="433">
        <f>+ｾ.ｶﾞﾗｽ･ｺﾝｸﾘ･陶磁器くず!$AR$24</f>
        <v>462.1</v>
      </c>
      <c r="U45" s="433">
        <f>+ｿ.鉱さい!$AR$24</f>
        <v>0</v>
      </c>
      <c r="V45" s="433">
        <f>+ﾀ.がれき類!$AR$24</f>
        <v>2906.1</v>
      </c>
      <c r="W45" s="433">
        <f>+ﾁ.動物のふん尿!$AR$24</f>
        <v>0</v>
      </c>
      <c r="X45" s="433">
        <f>+ﾂ.動物の死体!$AR$24</f>
        <v>0</v>
      </c>
      <c r="Y45" s="433">
        <f>+ﾃ.ばいじん!$AR$24</f>
        <v>0</v>
      </c>
      <c r="Z45" s="434">
        <f>+ﾄ.混合廃棄物その他!$AR$24</f>
        <v>206.8</v>
      </c>
      <c r="AA45" s="435">
        <f t="shared" si="4"/>
        <v>4778.5999999999995</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158.19999999999999</v>
      </c>
      <c r="M55" s="480">
        <f t="shared" si="10"/>
        <v>124.6</v>
      </c>
      <c r="N55" s="480">
        <f t="shared" si="10"/>
        <v>1966.1999999999998</v>
      </c>
      <c r="O55" s="480">
        <f t="shared" si="10"/>
        <v>26.099999999999998</v>
      </c>
      <c r="P55" s="480">
        <f t="shared" si="10"/>
        <v>0</v>
      </c>
      <c r="Q55" s="480">
        <f t="shared" si="10"/>
        <v>0</v>
      </c>
      <c r="R55" s="480">
        <f t="shared" si="10"/>
        <v>0</v>
      </c>
      <c r="S55" s="480">
        <f t="shared" si="10"/>
        <v>199.9</v>
      </c>
      <c r="T55" s="480">
        <f t="shared" si="10"/>
        <v>1001.9</v>
      </c>
      <c r="U55" s="480">
        <f t="shared" si="10"/>
        <v>0</v>
      </c>
      <c r="V55" s="480">
        <f t="shared" si="10"/>
        <v>6167.5</v>
      </c>
      <c r="W55" s="480">
        <f t="shared" si="10"/>
        <v>0</v>
      </c>
      <c r="X55" s="480">
        <f t="shared" si="10"/>
        <v>0</v>
      </c>
      <c r="Y55" s="480">
        <f t="shared" si="10"/>
        <v>0</v>
      </c>
      <c r="Z55" s="480">
        <f t="shared" si="10"/>
        <v>458.5</v>
      </c>
      <c r="AA55" s="481">
        <f>+AA9+AA19+AA20</f>
        <v>10102.900000000001</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ageMargins left="0.59055118110236227" right="0.59055118110236227" top="0.62992125984251968" bottom="0.39370078740157483" header="0.51181102362204722" footer="0"/>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令和7年6月20日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神奈川県横浜市戸塚区川上町90-6
　　　　　　　　　　　　　東戸塚ウエストビル</v>
      </c>
      <c r="M16" s="884"/>
      <c r="N16" s="884"/>
      <c r="O16" s="884"/>
      <c r="P16" s="884"/>
      <c r="Q16" s="884"/>
      <c r="R16" s="884"/>
      <c r="S16" s="884"/>
      <c r="T16" s="884"/>
      <c r="U16" s="282"/>
    </row>
    <row r="17" spans="1:21" ht="26.25" customHeight="1" x14ac:dyDescent="0.15">
      <c r="C17" s="86"/>
      <c r="I17" s="25"/>
      <c r="J17" s="25" t="s">
        <v>7</v>
      </c>
      <c r="K17" s="25"/>
      <c r="L17" s="884" t="str">
        <f>+表紙!L41</f>
        <v>ミサワホーム株式会社　神奈川支社
　　　　　　　　　　　神奈川支社長　伊藤 正博</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03-5344-6820</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ミサワホーム株式会社　神奈川支社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2202</v>
      </c>
      <c r="Q25" s="891"/>
      <c r="R25" s="891"/>
      <c r="S25" s="891"/>
      <c r="T25" s="891"/>
      <c r="U25" s="892"/>
    </row>
    <row r="26" spans="1:21" ht="26.25" customHeight="1" x14ac:dyDescent="0.15">
      <c r="C26" s="538" t="s">
        <v>11</v>
      </c>
      <c r="D26" s="539"/>
      <c r="E26" s="540"/>
      <c r="F26" s="906" t="str">
        <f>+表紙!F50</f>
        <v>神奈川県横浜市戸塚区川上町90-6　東戸塚ウエストビル</v>
      </c>
      <c r="G26" s="907"/>
      <c r="H26" s="907"/>
      <c r="I26" s="907"/>
      <c r="J26" s="907"/>
      <c r="K26" s="907"/>
      <c r="L26" s="907"/>
      <c r="M26" s="907"/>
      <c r="N26" s="341" t="s">
        <v>172</v>
      </c>
      <c r="O26"/>
      <c r="P26"/>
      <c r="Q26" s="901" t="str">
        <f>IF(+表紙!Q50="","",+表紙!Q50)</f>
        <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9854</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283</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5180.8000000000011</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関東地区の新築現場において、広域認定制度を利用したゼロエミッションの推進による建築資材の見直し等をすることで、廃棄物の排出抑制を実施している。</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4922.0999999999995</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上記内容の維持。</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各種類とも現場分別の徹底を指示するとともに、混合廃棄物の分別精度と再生利用率の高い中間処理施設への委託に努めている。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上記内容の維持推進。</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特に実施していない。</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実施予定なし。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特に実施していない。</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実施予定なし。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特に実施していない。</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実施予定なし。</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5180.8000000000011</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2098.3000000000002</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5029.8</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法令等およびグループ内の委託基準に従い委託契約を書面にて締結。
また、既存業者への電子マニフェスト導入の促進と、電子マニフェスト利用可能業者への切替えを行っている。</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4922.0999999999995</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2302.6000000000004</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4778.5999999999995</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優良認定処理業者及び熱回収認定業者への処理委託検討。</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25"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77.099999999999994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81.100000000000009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75.5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77.099999999999994</v>
      </c>
      <c r="P27" s="718"/>
      <c r="Q27" s="718"/>
      <c r="R27" s="718"/>
      <c r="S27" s="49" t="s">
        <v>38</v>
      </c>
      <c r="T27" s="70"/>
      <c r="U27" s="70"/>
      <c r="X27" s="68" t="s">
        <v>39</v>
      </c>
      <c r="Y27" s="71"/>
      <c r="AG27" s="58"/>
      <c r="AH27" s="58"/>
      <c r="AI27" s="58"/>
      <c r="AJ27" s="58"/>
      <c r="AK27" s="668">
        <f>+AG18+O27</f>
        <v>77.099999999999994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75.5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81.100000000000009</v>
      </c>
      <c r="G29" s="674"/>
      <c r="H29" s="214" t="s">
        <v>198</v>
      </c>
      <c r="L29" s="682"/>
      <c r="O29" s="61"/>
      <c r="P29" s="148"/>
      <c r="Q29" s="56" t="s">
        <v>183</v>
      </c>
      <c r="R29" s="679" t="s">
        <v>33</v>
      </c>
      <c r="S29" s="721"/>
      <c r="T29" s="721"/>
      <c r="U29" s="722"/>
      <c r="V29" s="53"/>
      <c r="W29" s="72"/>
      <c r="X29" s="726" t="s">
        <v>315</v>
      </c>
      <c r="Y29" s="727"/>
      <c r="Z29" s="670">
        <v>1.6</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21.4</v>
      </c>
      <c r="G30" s="674"/>
      <c r="H30" s="214" t="s">
        <v>198</v>
      </c>
      <c r="L30" s="682"/>
      <c r="O30" s="61"/>
      <c r="Q30" s="684">
        <f>+ROUND(Z28,1)+ROUND(Z29,1)+ROUND(Z30,1)</f>
        <v>77.099999999999994</v>
      </c>
      <c r="R30" s="718"/>
      <c r="S30" s="718"/>
      <c r="T30" s="718"/>
      <c r="U30" s="49" t="s">
        <v>16</v>
      </c>
      <c r="X30" s="726" t="s">
        <v>186</v>
      </c>
      <c r="Y30" s="727"/>
      <c r="Z30" s="670"/>
      <c r="AA30" s="671"/>
      <c r="AB30" s="671"/>
      <c r="AC30" s="671"/>
      <c r="AD30" s="671"/>
      <c r="AE30" s="49" t="s">
        <v>13</v>
      </c>
      <c r="AK30" s="655">
        <v>23.6</v>
      </c>
      <c r="AL30" s="656"/>
      <c r="AM30" s="656"/>
      <c r="AN30" s="656"/>
      <c r="AO30" s="57" t="s">
        <v>13</v>
      </c>
      <c r="AR30" s="667"/>
      <c r="AS30" s="664"/>
      <c r="AT30" s="664"/>
      <c r="AU30" s="665"/>
    </row>
    <row r="31" spans="2:48" ht="27" customHeight="1" thickTop="1" thickBot="1" x14ac:dyDescent="0.2">
      <c r="B31" s="690" t="s">
        <v>375</v>
      </c>
      <c r="C31" s="679"/>
      <c r="D31" s="679"/>
      <c r="E31" s="680"/>
      <c r="F31" s="673">
        <v>79.400000000000006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25"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60.7</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63.9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60.7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60.7</v>
      </c>
      <c r="P27" s="718"/>
      <c r="Q27" s="718"/>
      <c r="R27" s="718"/>
      <c r="S27" s="49" t="s">
        <v>38</v>
      </c>
      <c r="T27" s="70"/>
      <c r="U27" s="70"/>
      <c r="X27" s="68" t="s">
        <v>39</v>
      </c>
      <c r="Y27" s="71"/>
      <c r="AG27" s="58"/>
      <c r="AH27" s="58"/>
      <c r="AI27" s="58"/>
      <c r="AJ27" s="58"/>
      <c r="AK27" s="668">
        <f>+AG18+O27</f>
        <v>60.7</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60.7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63.9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8.1</v>
      </c>
      <c r="G30" s="674"/>
      <c r="H30" s="214" t="s">
        <v>198</v>
      </c>
      <c r="L30" s="682"/>
      <c r="O30" s="61"/>
      <c r="Q30" s="684">
        <f>+ROUND(Z28,1)+ROUND(Z29,1)+ROUND(Z30,1)</f>
        <v>60.7</v>
      </c>
      <c r="R30" s="718"/>
      <c r="S30" s="718"/>
      <c r="T30" s="718"/>
      <c r="U30" s="49" t="s">
        <v>16</v>
      </c>
      <c r="X30" s="726" t="s">
        <v>186</v>
      </c>
      <c r="Y30" s="727"/>
      <c r="Z30" s="670"/>
      <c r="AA30" s="671"/>
      <c r="AB30" s="671"/>
      <c r="AC30" s="671"/>
      <c r="AD30" s="671"/>
      <c r="AE30" s="49" t="s">
        <v>13</v>
      </c>
      <c r="AK30" s="655">
        <v>8.9</v>
      </c>
      <c r="AL30" s="656"/>
      <c r="AM30" s="656"/>
      <c r="AN30" s="656"/>
      <c r="AO30" s="57" t="s">
        <v>13</v>
      </c>
      <c r="AR30" s="667"/>
      <c r="AS30" s="664"/>
      <c r="AT30" s="664"/>
      <c r="AU30" s="665"/>
    </row>
    <row r="31" spans="2:48" ht="27" customHeight="1" thickTop="1" thickBot="1" x14ac:dyDescent="0.2">
      <c r="B31" s="690" t="s">
        <v>375</v>
      </c>
      <c r="C31" s="679"/>
      <c r="D31" s="679"/>
      <c r="E31" s="680"/>
      <c r="F31" s="673">
        <v>63.9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3"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ミサワホーム株式会社　神奈川支社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957.9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1008.3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957.9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957.9</v>
      </c>
      <c r="P27" s="718"/>
      <c r="Q27" s="718"/>
      <c r="R27" s="718"/>
      <c r="S27" s="49" t="s">
        <v>38</v>
      </c>
      <c r="T27" s="70"/>
      <c r="U27" s="70"/>
      <c r="X27" s="68" t="s">
        <v>39</v>
      </c>
      <c r="Y27" s="71"/>
      <c r="AG27" s="58"/>
      <c r="AH27" s="58"/>
      <c r="AI27" s="58"/>
      <c r="AJ27" s="58"/>
      <c r="AK27" s="668">
        <f>+AG18+O27</f>
        <v>957.9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957.9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1008.3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818.1</v>
      </c>
      <c r="G30" s="674"/>
      <c r="H30" s="214" t="s">
        <v>198</v>
      </c>
      <c r="L30" s="682"/>
      <c r="O30" s="61"/>
      <c r="Q30" s="684">
        <f>+ROUND(Z28,1)+ROUND(Z29,1)+ROUND(Z30,1)</f>
        <v>957.9</v>
      </c>
      <c r="R30" s="718"/>
      <c r="S30" s="718"/>
      <c r="T30" s="718"/>
      <c r="U30" s="49" t="s">
        <v>16</v>
      </c>
      <c r="X30" s="726" t="s">
        <v>186</v>
      </c>
      <c r="Y30" s="727"/>
      <c r="Z30" s="670"/>
      <c r="AA30" s="671"/>
      <c r="AB30" s="671"/>
      <c r="AC30" s="671"/>
      <c r="AD30" s="671"/>
      <c r="AE30" s="49" t="s">
        <v>13</v>
      </c>
      <c r="AK30" s="655">
        <v>899.9</v>
      </c>
      <c r="AL30" s="656"/>
      <c r="AM30" s="656"/>
      <c r="AN30" s="656"/>
      <c r="AO30" s="57" t="s">
        <v>13</v>
      </c>
      <c r="AR30" s="667"/>
      <c r="AS30" s="664"/>
      <c r="AT30" s="664"/>
      <c r="AU30" s="665"/>
    </row>
    <row r="31" spans="2:48" ht="27" customHeight="1" thickTop="1" thickBot="1" x14ac:dyDescent="0.2">
      <c r="B31" s="690" t="s">
        <v>375</v>
      </c>
      <c r="C31" s="679"/>
      <c r="D31" s="679"/>
      <c r="E31" s="680"/>
      <c r="F31" s="673">
        <v>1008.3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2025-08-07T06:20:23Z</dcterms:created>
  <dcterms:modified xsi:type="dcterms:W3CDTF">2025-08-07T06:20:23Z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