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defaultThemeVersion="124226"/>
  <xr:revisionPtr revIDLastSave="0" documentId="13_ncr:1_{65C8CE87-32C2-48F7-8E91-B5B65F908655}" xr6:coauthVersionLast="47" xr6:coauthVersionMax="47" xr10:uidLastSave="{00000000-0000-0000-0000-000000000000}"/>
  <bookViews>
    <workbookView xWindow="-28920" yWindow="-120" windowWidth="29040" windowHeight="164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<sst xmlns="http://schemas.openxmlformats.org/spreadsheetml/2006/main" count="2832" uniqueCount="435">
  <si>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</si>
  <si>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</si>
  <si>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</si>
  <si>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</si>
  <si>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</si>
  <si>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</si>
  <si>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</si>
  <si>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</si>
  <si>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</si>
  <si>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</si>
  <si>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</si>
  <si>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</si>
  <si>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</si>
  <si>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</si>
  <si>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</si>
  <si>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</si>
  <si>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</si>
  <si>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</si>
  <si>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</si>
  <si>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</si>
  <si>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</si>
  <si>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</si>
  <si>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</si>
  <si>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</si>
  <si>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</si>
  <si>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</si>
  <si>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</si>
  <si>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</si>
  <si>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</si>
  <si>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</si>
  <si>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</si>
  <si>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</si>
  <si>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</si>
  <si>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</si>
  <si>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</si>
  <si>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</si>
  <si>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</si>
  <si>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</si>
  <si>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</si>
  <si>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</si>
  <si>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</si>
  <si>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</si>
  <si>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</si>
  <si>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</si>
  <si>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</si>
  <si>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</si>
  <si>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</si>
  <si>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</si>
  <si>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</si>
  <si>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</si>
  <si>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</si>
  <si>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</si>
  <si>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</si>
  <si>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</si>
  <si>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</si>
  <si>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</si>
  <si>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</si>
  <si>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</si>
  <si>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</si>
  <si>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</si>
  <si>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</si>
  <si>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</si>
  <si>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</si>
  <si>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</si>
  <si>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</si>
  <si>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</si>
  <si>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</si>
  <si>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</si>
  <si>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</si>
  <si>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</si>
  <si>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</si>
  <si>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</si>
  <si>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</si>
  <si>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</si>
  <si>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</si>
  <si>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</si>
  <si>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</si>
  <si>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</si>
  <si>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</si>
  <si>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</si>
  <si>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</si>
  <si>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</si>
  <si>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</si>
  <si>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</si>
  <si>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</si>
  <si>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</si>
  <si>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</si>
  <si>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</si>
  <si>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</si>
  <si>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</si>
  <si>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</si>
  <si>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</si>
  <si>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</si>
  <si>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</si>
  <si>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</si>
  <si>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</si>
  <si>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</si>
  <si>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</si>
  <si>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</si>
  <si>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</si>
  <si>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</si>
  <si>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</si>
  <si>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</si>
  <si>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</si>
  <si>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</si>
  <si>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</si>
  <si>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</si>
  <si>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</si>
  <si>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</si>
  <si>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</si>
  <si>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</si>
  <si>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</si>
  <si>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</si>
  <si>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</si>
  <si>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</si>
  <si>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</si>
  <si>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</si>
  <si>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</si>
  <si>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</si>
  <si>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</si>
  <si>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</si>
  <si>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</si>
  <si>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</si>
  <si>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</si>
  <si>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</si>
  <si>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</si>
  <si>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</si>
  <si>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</si>
  <si>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</si>
  <si>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</si>
  <si>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</si>
  <si>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</si>
  <si>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</si>
  <si>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</si>
  <si>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</si>
  <si>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</si>
  <si>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</si>
  <si>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</si>
  <si>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</si>
  <si>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</si>
  <si>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</si>
  <si>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</si>
  <si>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</si>
  <si>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</si>
  <si>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</si>
  <si>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</si>
  <si>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</si>
  <si>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</si>
  <si>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</si>
  <si>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</si>
  <si>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</si>
  <si>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</si>
  <si>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</si>
  <si>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</si>
  <si>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</si>
  <si>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</si>
  <si>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</si>
  <si>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</si>
  <si>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</si>
  <si>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</si>
  <si>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</si>
  <si>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</si>
  <si>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</si>
  <si>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</si>
  <si>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</si>
  <si>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</si>
  <si>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</si>
  <si>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</si>
  <si>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</si>
  <si>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</si>
  <si>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</si>
  <si>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</si>
  <si>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</si>
  <si>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</si>
  <si>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</si>
  <si>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</si>
  <si>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</si>
  <si>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</si>
  <si>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</si>
  <si>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</si>
  <si>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</si>
  <si>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</si>
  <si>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</si>
  <si>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</si>
  <si>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</si>
  <si>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</si>
  <si>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</si>
  <si>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</si>
  <si>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</si>
  <si>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</si>
  <si>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</si>
  <si>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</si>
  <si>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</si>
  <si>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</si>
  <si>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</si>
  <si>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</si>
  <si>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</si>
  <si>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</si>
  <si>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</si>
  <si>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</si>
  <si>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</si>
  <si>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</si>
  <si>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</si>
  <si>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</si>
  <si>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</si>
  <si>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</si>
  <si>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</si>
  <si>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</si>
  <si>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</si>
  <si>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</si>
  <si>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</si>
  <si>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</si>
  <si>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</si>
  <si>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</si>
  <si>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</si>
  <si>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</si>
  <si>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</si>
  <si>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</si>
  <si>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</si>
  <si>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</si>
  <si>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</si>
  <si>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</si>
  <si>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</si>
  <si>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</si>
  <si>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</si>
  <si>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</si>
  <si>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</si>
  <si>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</si>
  <si>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</si>
  <si>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</si>
  <si>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</si>
  <si>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</si>
  <si>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</si>
  <si>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</si>
  <si>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</si>
  <si>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</si>
  <si>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</si>
  <si>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</si>
  <si>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</si>
  <si>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</si>
  <si>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</si>
  <si>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</si>
  <si>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</si>
  <si>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</si>
  <si>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</si>
  <si>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</si>
  <si>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</si>
  <si>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</si>
  <si>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</si>
  <si>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</si>
  <si>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</si>
  <si>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</si>
  <si>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</si>
  <si>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</si>
  <si>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</si>
  <si>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</si>
  <si>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</si>
  <si>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</si>
  <si>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</si>
  <si>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</si>
  <si>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</si>
  <si>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</si>
  <si>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</si>
  <si>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</si>
  <si>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</si>
  <si>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</si>
  <si>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</si>
  <si>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</si>
  <si>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</si>
  <si>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</si>
  <si>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</si>
  <si>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</si>
  <si>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</si>
  <si>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</si>
  <si>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</si>
  <si>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</si>
  <si>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</si>
  <si>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</si>
  <si>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</si>
  <si>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</si>
  <si>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</si>
  <si>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</si>
  <si>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</si>
  <si>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</si>
  <si>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</si>
  <si>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</si>
  <si>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</si>
  <si>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</si>
  <si>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</si>
  <si>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</si>
  <si>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</si>
  <si>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</si>
  <si>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</si>
  <si>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</si>
  <si>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</si>
  <si>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</si>
  <si>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</si>
  <si>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</si>
  <si>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</si>
  <si>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</si>
  <si>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</si>
  <si>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</si>
  <si>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</si>
  <si>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</si>
  <si>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</si>
  <si>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</si>
  <si>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</si>
  <si>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</si>
  <si>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</si>
  <si>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</si>
  <si>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</si>
  <si>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</si>
  <si>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</si>
  <si>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</si>
  <si>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</si>
  <si>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</si>
  <si>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</si>
  <si>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</si>
  <si>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</si>
  <si>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</si>
  <si>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</si>
  <si>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</si>
  <si>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</si>
  <si>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</si>
  <si>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</si>
  <si>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</si>
  <si>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</si>
  <si>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</si>
  <si>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</si>
  <si>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</si>
  <si>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</si>
  <si>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</si>
  <si>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</si>
  <si>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</si>
  <si>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</si>
  <si>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</si>
  <si>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</si>
  <si>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</si>
  <si>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</si>
  <si>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</si>
  <si>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</si>
  <si>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</si>
  <si>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</si>
  <si>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</si>
  <si>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</si>
  <si>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</si>
  <si>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</si>
  <si>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</si>
  <si>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</si>
  <si>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</si>
  <si>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</si>
  <si>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</si>
  <si>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</si>
  <si>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</si>
  <si>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</si>
  <si>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</si>
  <si>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</si>
  <si>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</si>
  <si>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</si>
  <si>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</si>
  <si>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</si>
  <si>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</si>
  <si>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</si>
  <si>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</si>
  <si>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</si>
  <si>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</si>
  <si>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</si>
  <si>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</si>
  <si>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</si>
  <si>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</si>
  <si>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</si>
  <si>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</si>
  <si>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</si>
  <si>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</si>
  <si>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</si>
  <si>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</si>
  <si>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</si>
  <si>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</si>
  <si>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</si>
  <si>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</si>
  <si>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</si>
  <si>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</si>
  <si>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</si>
  <si>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</si>
  <si>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</si>
  <si>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</si>
  <si>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</si>
  <si>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</si>
  <si>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</si>
  <si>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</si>
  <si>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</si>
  <si>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</si>
  <si>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</si>
  <si>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</si>
  <si>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</si>
  <si>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</si>
  <si>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</si>
  <si>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</si>
  <si>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</si>
  <si>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</si>
  <si>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</si>
  <si>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</si>
  <si>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</si>
  <si>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</si>
  <si>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</si>
  <si>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</si>
  <si>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</si>
  <si>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</si>
  <si>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</si>
  <si>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</si>
  <si>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</si>
  <si>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</si>
  <si>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</si>
  <si>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</si>
  <si>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</si>
  <si>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</si>
  <si>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</si>
  <si>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</si>
  <si>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</si>
  <si>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</si>
  <si>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</si>
  <si>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</si>
  <si>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</si>
  <si>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</si>
  <si>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</si>
  <si>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〒108-8502 東京都港区港南2-15-2 品川インターシティB棟</t>
    <phoneticPr fontId="3"/>
  </si>
  <si>
    <t>令和７年６月１３日</t>
    <phoneticPr fontId="3"/>
  </si>
  <si>
    <t>株式会社大林組 東京本店
副社長執行役員 東京本店長　矢野　基</t>
    <rPh sb="13" eb="16">
      <t>フクシャチョウ</t>
    </rPh>
    <phoneticPr fontId="3"/>
  </si>
  <si>
    <t>03-5769-1390</t>
    <phoneticPr fontId="3"/>
  </si>
  <si>
    <t>株式会社大林組　東京本店</t>
    <phoneticPr fontId="3"/>
  </si>
  <si>
    <t>東京都港区港南2-15-2 品川インターシティB棟（横浜市内各事業場分）</t>
    <phoneticPr fontId="3"/>
  </si>
  <si>
    <t>０６　総合工事業</t>
    <rPh sb="3" eb="8">
      <t>ソウゴウコウジギョウ</t>
    </rPh>
    <phoneticPr fontId="3"/>
  </si>
  <si>
    <t>特管産廃の委託にあたっては、契約段階で電子マニフェストの対応可否を確認し、電子を利用可能な会社のみ締結している。</t>
    <phoneticPr fontId="3"/>
  </si>
  <si>
    <t>○</t>
  </si>
  <si>
    <t>２６１名（令和７年３月現在）</t>
    <rPh sb="3" eb="4">
      <t>メイ</t>
    </rPh>
    <rPh sb="5" eb="7">
      <t>レイワ</t>
    </rPh>
    <rPh sb="8" eb="9">
      <t>ネン</t>
    </rPh>
    <rPh sb="10" eb="11">
      <t>ガツ</t>
    </rPh>
    <rPh sb="11" eb="13">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</si>
</sst>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0" borderId="1"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Fill="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0" fontId="0" fillId="0" borderId="56" xfId="4" applyFont="1" applyBorder="1" applyAlignment="1">
      <alignment horizontal="center" vertical="center"/>
    </xf>
    <xf numFmtId="0" fontId="2" fillId="0" borderId="56" xfId="4" applyFont="1"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663065" y="2209800"/>
          <a:ext cx="584835" cy="63436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653540" y="2200275"/>
          <a:ext cx="590550" cy="63436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653540" y="2209800"/>
          <a:ext cx="590550" cy="63436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653540" y="2200275"/>
          <a:ext cx="590550" cy="63436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653540" y="2190750"/>
          <a:ext cx="590550" cy="62484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653540" y="2219325"/>
          <a:ext cx="590550" cy="63436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653540" y="2209800"/>
          <a:ext cx="590550" cy="63436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653540" y="2209800"/>
          <a:ext cx="590550" cy="63436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653540" y="2209800"/>
          <a:ext cx="590550" cy="63436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653540" y="2200275"/>
          <a:ext cx="590550" cy="63436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653540" y="2209800"/>
          <a:ext cx="590550" cy="63436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653540" y="2190750"/>
          <a:ext cx="590550" cy="63436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653540" y="2228850"/>
          <a:ext cx="590550" cy="62484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653540" y="2219325"/>
          <a:ext cx="590550" cy="63436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653540" y="2200275"/>
          <a:ext cx="590550" cy="63436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653540" y="2200275"/>
          <a:ext cx="590550" cy="63436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653540" y="2219325"/>
          <a:ext cx="590550" cy="63436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50"/>
  <sheetViews>
    <sheetView showGridLines="0" tabSelected="1" view="pageBreakPreview" topLeftCell="A22" zoomScale="160" zoomScaleNormal="100" zoomScaleSheetLayoutView="160" workbookViewId="0">
      <selection activeCell="J52" sqref="J52"/>
    </sheetView>
  </sheetViews>
  <sheetFormatPr defaultColWidth="9" defaultRowHeight="12"/>
  <cols>
    <col min="1" max="1" width="1.109375" style="21" customWidth="1"/>
    <col min="2" max="2" width="3.33203125" style="21" customWidth="1"/>
    <col min="3" max="3" width="3.33203125" style="20" customWidth="1"/>
    <col min="4" max="4" width="3.77734375" style="20" customWidth="1"/>
    <col min="5" max="5" width="9.88671875" style="20" customWidth="1"/>
    <col min="6" max="6" width="2.77734375" style="20" customWidth="1"/>
    <col min="7" max="7" width="7.88671875" style="20" customWidth="1"/>
    <col min="8" max="8" width="13.77734375" style="20" customWidth="1"/>
    <col min="9" max="9" width="5.77734375" style="20" customWidth="1"/>
    <col min="10" max="10" width="3.77734375" style="20" customWidth="1"/>
    <col min="11" max="11" width="10.77734375" style="20" customWidth="1"/>
    <col min="12" max="12" width="9.33203125" style="20" customWidth="1"/>
    <col min="13" max="13" width="7.77734375" style="20" customWidth="1"/>
    <col min="14" max="14" width="6.77734375" style="20" customWidth="1"/>
    <col min="15" max="15" width="7.77734375" style="20" customWidth="1"/>
    <col min="16" max="16" width="2.21875" style="20" customWidth="1"/>
    <col min="17" max="17" width="9" style="20"/>
    <col min="18" max="18" width="9" style="46"/>
    <col min="19" max="19" width="10.77734375" style="46" customWidth="1"/>
    <col min="20" max="20" width="9" style="46"/>
    <col min="21" max="21" width="13.33203125" style="46" customWidth="1"/>
    <col min="22" max="27" width="9" style="46"/>
    <col min="28" max="28" width="33.77734375" style="46" customWidth="1"/>
    <col min="29" max="48" width="9" style="46"/>
    <col min="49" max="16384" width="9" style="20"/>
  </cols>
  <sheetData>
    <row r="2" spans="1:54" ht="13.2">
      <c r="C2" s="19" t="s">
        <v>50</v>
      </c>
    </row>
    <row r="3" spans="1:54" ht="13.2">
      <c r="C3" s="19" t="s">
        <v>284</v>
      </c>
    </row>
    <row r="4" spans="1:54" s="81" customFormat="1" ht="13.2">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2">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2">
      <c r="C6" s="19"/>
    </row>
    <row r="7" spans="1:54" ht="13.2">
      <c r="C7" s="19" t="s">
        <v>2</v>
      </c>
      <c r="Q7" s="19"/>
    </row>
    <row r="8" spans="1:54" s="326" customFormat="1" ht="13.2">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2">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2">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2">
      <c r="C11" s="332" t="s">
        <v>319</v>
      </c>
      <c r="R11" s="20"/>
      <c r="S11" s="20"/>
      <c r="T11" s="20"/>
      <c r="U11" s="20"/>
      <c r="V11" s="20"/>
      <c r="W11" s="19"/>
      <c r="X11" s="97"/>
      <c r="Y11" s="311"/>
      <c r="AW11" s="46"/>
      <c r="AX11" s="46"/>
      <c r="AY11" s="46"/>
      <c r="AZ11" s="46"/>
      <c r="BA11" s="46"/>
      <c r="BB11" s="46"/>
    </row>
    <row r="12" spans="1:54" ht="13.2">
      <c r="C12" s="332" t="s">
        <v>320</v>
      </c>
      <c r="Q12" s="19"/>
      <c r="R12" s="97"/>
      <c r="S12" s="98"/>
    </row>
    <row r="13" spans="1:54" ht="13.2">
      <c r="C13" s="332" t="s">
        <v>321</v>
      </c>
      <c r="R13" s="20"/>
      <c r="S13" s="20"/>
      <c r="T13" s="20"/>
      <c r="U13" s="20"/>
      <c r="V13" s="20"/>
      <c r="W13" s="20"/>
      <c r="X13" s="97"/>
      <c r="Y13" s="311"/>
      <c r="AW13" s="46"/>
      <c r="AX13" s="46"/>
      <c r="AY13" s="46"/>
      <c r="AZ13" s="46"/>
      <c r="BA13" s="46"/>
      <c r="BB13" s="46"/>
    </row>
    <row r="14" spans="1:54" ht="13.2">
      <c r="C14" s="19"/>
      <c r="R14" s="20"/>
      <c r="S14" s="20"/>
      <c r="T14" s="20"/>
      <c r="U14" s="20"/>
      <c r="V14" s="20"/>
      <c r="W14" s="20"/>
      <c r="X14" s="97"/>
      <c r="Y14" s="311"/>
      <c r="AW14" s="46"/>
      <c r="AX14" s="46"/>
      <c r="AY14" s="46"/>
      <c r="AZ14" s="46"/>
      <c r="BA14" s="46"/>
      <c r="BB14" s="46"/>
    </row>
    <row r="15" spans="1:54" ht="13.2">
      <c r="B15" s="80"/>
      <c r="C15" s="332" t="s">
        <v>412</v>
      </c>
      <c r="D15" s="81"/>
      <c r="E15" s="81"/>
      <c r="R15" s="20"/>
      <c r="S15" s="20"/>
      <c r="T15" s="20"/>
      <c r="U15" s="20"/>
      <c r="V15" s="20"/>
      <c r="W15" s="19"/>
      <c r="X15" s="97"/>
      <c r="Y15" s="311"/>
      <c r="AW15" s="46"/>
      <c r="AX15" s="46"/>
      <c r="AY15" s="46"/>
      <c r="AZ15" s="46"/>
      <c r="BA15" s="46"/>
      <c r="BB15" s="46"/>
    </row>
    <row r="16" spans="1:54" s="81" customFormat="1" ht="13.2">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591" t="s">
        <v>313</v>
      </c>
      <c r="D17" s="592"/>
      <c r="E17" s="592"/>
      <c r="F17" s="592"/>
      <c r="G17" s="592"/>
      <c r="H17" s="592"/>
      <c r="I17" s="592"/>
      <c r="J17" s="592"/>
      <c r="K17" s="592"/>
      <c r="L17" s="592"/>
      <c r="M17" s="592"/>
      <c r="N17" s="592"/>
      <c r="O17" s="592"/>
      <c r="P17" s="592"/>
      <c r="Q17" s="592"/>
      <c r="R17" s="592"/>
      <c r="S17" s="323"/>
      <c r="T17" s="323"/>
      <c r="U17" s="323"/>
      <c r="V17" s="323"/>
      <c r="W17" s="323"/>
      <c r="X17" s="323"/>
      <c r="Y17" s="311"/>
      <c r="AW17" s="46"/>
      <c r="AX17" s="46"/>
      <c r="AY17" s="46"/>
      <c r="AZ17" s="46"/>
      <c r="BA17" s="46"/>
      <c r="BB17" s="46"/>
    </row>
    <row r="19" spans="1:54" ht="13.2">
      <c r="C19" s="19" t="s">
        <v>3</v>
      </c>
      <c r="Q19" s="19"/>
      <c r="R19" s="97"/>
      <c r="S19" s="98"/>
    </row>
    <row r="20" spans="1:54" ht="13.2">
      <c r="C20" s="593"/>
      <c r="D20" s="594"/>
      <c r="E20" s="19" t="s">
        <v>49</v>
      </c>
      <c r="Q20" s="19"/>
      <c r="R20" s="98"/>
      <c r="S20" s="98"/>
    </row>
    <row r="21" spans="1:54" ht="13.2">
      <c r="C21" s="595" t="s">
        <v>330</v>
      </c>
      <c r="D21" s="596"/>
      <c r="E21" s="19" t="s">
        <v>314</v>
      </c>
      <c r="Q21" s="19"/>
      <c r="R21" s="98"/>
      <c r="S21" s="98"/>
    </row>
    <row r="22" spans="1:54" ht="13.2">
      <c r="C22" s="597" t="s">
        <v>331</v>
      </c>
      <c r="D22" s="597"/>
      <c r="E22" s="19" t="s">
        <v>1</v>
      </c>
      <c r="Q22" s="19"/>
      <c r="R22" s="98"/>
      <c r="S22" s="98"/>
    </row>
    <row r="23" spans="1:54" ht="13.2">
      <c r="C23" s="598" t="s">
        <v>332</v>
      </c>
      <c r="D23" s="599"/>
      <c r="E23" s="19" t="s">
        <v>46</v>
      </c>
      <c r="Q23" s="19"/>
      <c r="R23" s="97"/>
      <c r="S23" s="98"/>
    </row>
    <row r="24" spans="1:54" ht="13.2">
      <c r="C24" s="590" t="s">
        <v>333</v>
      </c>
      <c r="D24" s="590"/>
      <c r="E24" s="332" t="s">
        <v>316</v>
      </c>
      <c r="Q24" s="19"/>
      <c r="R24" s="97"/>
      <c r="S24" s="98"/>
    </row>
    <row r="25" spans="1:54" ht="13.2">
      <c r="C25"/>
      <c r="D25"/>
      <c r="E25" s="332" t="s">
        <v>317</v>
      </c>
      <c r="Q25" s="19"/>
      <c r="R25" s="97"/>
      <c r="S25" s="98"/>
    </row>
    <row r="26" spans="1:54" ht="13.8" thickBot="1">
      <c r="C26" s="22"/>
      <c r="D26" s="22"/>
      <c r="E26" s="444"/>
      <c r="F26" s="22"/>
      <c r="O26" s="107" t="s">
        <v>133</v>
      </c>
      <c r="Q26" s="19"/>
      <c r="R26" s="97"/>
      <c r="S26" s="98"/>
    </row>
    <row r="27" spans="1:54" ht="13.2">
      <c r="A27" s="20">
        <v>14</v>
      </c>
      <c r="G27" s="22"/>
      <c r="M27" s="612" t="s">
        <v>296</v>
      </c>
      <c r="N27" s="105" t="s">
        <v>87</v>
      </c>
      <c r="O27" s="106" t="s">
        <v>88</v>
      </c>
      <c r="Q27" s="19"/>
      <c r="R27" s="97"/>
      <c r="S27" s="98"/>
    </row>
    <row r="28" spans="1:54" ht="20.100000000000001" customHeight="1" thickBot="1">
      <c r="A28" s="21">
        <f>+R91</f>
        <v>0</v>
      </c>
      <c r="C28" s="22" t="s">
        <v>285</v>
      </c>
      <c r="D28" s="22"/>
      <c r="E28" s="22"/>
      <c r="F28" s="22"/>
      <c r="G28" s="22"/>
      <c r="M28" s="613"/>
      <c r="N28" s="275" t="s">
        <v>433</v>
      </c>
      <c r="O28" s="276" t="s">
        <v>130</v>
      </c>
      <c r="Q28" s="19"/>
      <c r="R28" s="97"/>
      <c r="S28" s="311"/>
    </row>
    <row r="29" spans="1:54" ht="13.2">
      <c r="C29" s="512" t="s">
        <v>380</v>
      </c>
      <c r="D29" s="513"/>
      <c r="E29" s="513"/>
      <c r="F29" s="513"/>
      <c r="G29" s="513"/>
      <c r="H29" s="513"/>
      <c r="I29" s="513"/>
      <c r="J29" s="513"/>
      <c r="K29" s="513"/>
      <c r="L29" s="513"/>
      <c r="M29" s="513"/>
      <c r="N29" s="513"/>
      <c r="O29" s="513"/>
      <c r="Q29" s="19"/>
      <c r="R29" s="97"/>
      <c r="S29" s="311"/>
    </row>
    <row r="30" spans="1:54" ht="13.2">
      <c r="C30" s="83"/>
      <c r="D30" s="84"/>
      <c r="E30" s="84"/>
      <c r="F30" s="84"/>
      <c r="G30" s="84"/>
      <c r="H30" s="84"/>
      <c r="I30" s="84"/>
      <c r="J30" s="84"/>
      <c r="K30" s="84"/>
      <c r="L30" s="84"/>
      <c r="M30" s="84"/>
      <c r="N30" s="84"/>
      <c r="O30" s="85"/>
      <c r="Q30" s="19"/>
      <c r="R30" s="97"/>
      <c r="S30" s="311"/>
      <c r="U30" s="99"/>
    </row>
    <row r="31" spans="1:54" ht="12" customHeight="1">
      <c r="C31" s="533" t="s">
        <v>286</v>
      </c>
      <c r="D31" s="534"/>
      <c r="E31" s="534"/>
      <c r="F31" s="534"/>
      <c r="G31" s="534"/>
      <c r="H31" s="534"/>
      <c r="I31" s="534"/>
      <c r="J31" s="534"/>
      <c r="K31" s="534"/>
      <c r="L31" s="534"/>
      <c r="M31" s="534"/>
      <c r="N31" s="534"/>
      <c r="O31" s="535"/>
      <c r="P31" s="19"/>
      <c r="Q31" s="19"/>
      <c r="R31" s="20"/>
      <c r="S31" s="19"/>
      <c r="T31" s="97"/>
      <c r="U31" s="311"/>
    </row>
    <row r="32" spans="1:54" ht="12" customHeight="1">
      <c r="C32" s="536"/>
      <c r="D32" s="537"/>
      <c r="E32" s="537"/>
      <c r="F32" s="537"/>
      <c r="G32" s="537"/>
      <c r="H32" s="537"/>
      <c r="I32" s="537"/>
      <c r="J32" s="537"/>
      <c r="K32" s="537"/>
      <c r="L32" s="537"/>
      <c r="M32" s="537"/>
      <c r="N32" s="537"/>
      <c r="O32" s="538"/>
      <c r="Q32" s="19"/>
      <c r="R32" s="97"/>
      <c r="S32" s="311"/>
    </row>
    <row r="33" spans="1:19" ht="10.199999999999999" customHeight="1">
      <c r="C33" s="86"/>
      <c r="D33" s="23"/>
      <c r="E33" s="23"/>
      <c r="F33" s="23"/>
      <c r="G33" s="23"/>
      <c r="H33" s="23"/>
      <c r="I33" s="23"/>
      <c r="J33" s="23"/>
      <c r="K33" s="23"/>
      <c r="L33" s="23"/>
      <c r="M33" s="23"/>
      <c r="N33" s="23"/>
      <c r="O33" s="87"/>
      <c r="Q33" s="19"/>
      <c r="R33" s="97"/>
      <c r="S33" s="97"/>
    </row>
    <row r="34" spans="1:19" ht="14.4">
      <c r="C34" s="86"/>
      <c r="D34" s="23"/>
      <c r="E34" s="23"/>
      <c r="F34" s="23"/>
      <c r="G34" s="23"/>
      <c r="H34" s="23"/>
      <c r="I34" s="23"/>
      <c r="J34" s="23"/>
      <c r="K34" s="23"/>
      <c r="L34" s="539" t="s">
        <v>426</v>
      </c>
      <c r="M34" s="540"/>
      <c r="N34" s="540"/>
      <c r="O34" s="541"/>
      <c r="Q34" s="19"/>
      <c r="R34" s="97"/>
      <c r="S34" s="97"/>
    </row>
    <row r="35" spans="1:19" ht="13.2">
      <c r="C35" s="86"/>
      <c r="D35" s="23"/>
      <c r="E35" s="23"/>
      <c r="F35" s="23"/>
      <c r="G35" s="23"/>
      <c r="H35" s="23"/>
      <c r="I35" s="23"/>
      <c r="J35" s="23"/>
      <c r="K35" s="23"/>
      <c r="L35" s="23"/>
      <c r="M35" s="23"/>
      <c r="N35" s="23"/>
      <c r="O35" s="88"/>
      <c r="Q35" s="19"/>
      <c r="R35" s="97"/>
      <c r="S35" s="97"/>
    </row>
    <row r="36" spans="1:19" ht="13.2">
      <c r="C36" s="559" t="s">
        <v>41</v>
      </c>
      <c r="D36" s="560"/>
      <c r="E36" s="560"/>
      <c r="F36" s="560"/>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2">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20" t="s">
        <v>425</v>
      </c>
      <c r="K39" s="520"/>
      <c r="L39" s="521"/>
      <c r="M39" s="521"/>
      <c r="N39" s="521"/>
      <c r="O39" s="522"/>
      <c r="Q39" s="19"/>
      <c r="R39" s="97"/>
    </row>
    <row r="40" spans="1:19" ht="26.25" customHeight="1">
      <c r="C40" s="86"/>
      <c r="D40" s="23"/>
      <c r="E40" s="23"/>
      <c r="F40" s="23"/>
      <c r="G40" s="23"/>
      <c r="H40" s="24" t="s">
        <v>7</v>
      </c>
      <c r="I40" s="24"/>
      <c r="J40" s="520" t="s">
        <v>427</v>
      </c>
      <c r="K40" s="520"/>
      <c r="L40" s="521"/>
      <c r="M40" s="521"/>
      <c r="N40" s="521"/>
      <c r="O40" s="522"/>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23" t="s">
        <v>428</v>
      </c>
      <c r="M42" s="523"/>
      <c r="N42" s="523"/>
      <c r="O42" s="524"/>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42" t="s">
        <v>413</v>
      </c>
      <c r="D45" s="543"/>
      <c r="E45" s="543"/>
      <c r="F45" s="543"/>
      <c r="G45" s="543"/>
      <c r="H45" s="543"/>
      <c r="I45" s="543"/>
      <c r="J45" s="543"/>
      <c r="K45" s="543"/>
      <c r="L45" s="543"/>
      <c r="M45" s="543"/>
      <c r="N45" s="543"/>
      <c r="O45" s="544"/>
    </row>
    <row r="46" spans="1:19" ht="7.5" customHeight="1">
      <c r="C46" s="89"/>
      <c r="D46" s="26"/>
      <c r="E46" s="26"/>
      <c r="F46" s="26"/>
      <c r="G46" s="26"/>
      <c r="H46" s="26"/>
      <c r="I46" s="26"/>
      <c r="J46" s="26"/>
      <c r="K46" s="26"/>
      <c r="L46" s="26"/>
      <c r="M46" s="26"/>
      <c r="N46" s="26"/>
      <c r="O46" s="90"/>
    </row>
    <row r="47" spans="1:19" ht="18.75" customHeight="1">
      <c r="C47" s="527" t="s">
        <v>10</v>
      </c>
      <c r="D47" s="607"/>
      <c r="E47" s="608"/>
      <c r="F47" s="550" t="s">
        <v>429</v>
      </c>
      <c r="G47" s="551"/>
      <c r="H47" s="552"/>
      <c r="I47" s="552"/>
      <c r="J47" s="552"/>
      <c r="K47" s="552"/>
      <c r="L47" s="552"/>
      <c r="M47" s="517" t="s">
        <v>406</v>
      </c>
      <c r="N47" s="518"/>
      <c r="O47" s="519"/>
    </row>
    <row r="48" spans="1:19" ht="18.75" customHeight="1">
      <c r="C48" s="609"/>
      <c r="D48" s="610"/>
      <c r="E48" s="611"/>
      <c r="F48" s="553"/>
      <c r="G48" s="554"/>
      <c r="H48" s="554"/>
      <c r="I48" s="554"/>
      <c r="J48" s="554"/>
      <c r="K48" s="554"/>
      <c r="L48" s="554"/>
      <c r="M48" s="545">
        <v>2199</v>
      </c>
      <c r="N48" s="546"/>
      <c r="O48" s="547"/>
    </row>
    <row r="49" spans="3:48" ht="18.75" customHeight="1">
      <c r="C49" s="527" t="s">
        <v>11</v>
      </c>
      <c r="D49" s="528"/>
      <c r="E49" s="529"/>
      <c r="F49" s="555" t="s">
        <v>430</v>
      </c>
      <c r="G49" s="556"/>
      <c r="H49" s="556"/>
      <c r="I49" s="556"/>
      <c r="J49" s="556"/>
      <c r="K49" s="556"/>
      <c r="L49" s="443" t="s">
        <v>134</v>
      </c>
      <c r="M49" s="446"/>
      <c r="N49" s="548" t="s">
        <v>428</v>
      </c>
      <c r="O49" s="549"/>
    </row>
    <row r="50" spans="3:48" ht="18.75" customHeight="1">
      <c r="C50" s="530"/>
      <c r="D50" s="531"/>
      <c r="E50" s="532"/>
      <c r="F50" s="557"/>
      <c r="G50" s="558"/>
      <c r="H50" s="558"/>
      <c r="I50" s="558"/>
      <c r="J50" s="558"/>
      <c r="K50" s="558"/>
      <c r="L50" s="447"/>
      <c r="M50" s="525"/>
      <c r="N50" s="526"/>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61" t="s">
        <v>92</v>
      </c>
      <c r="G52" s="562"/>
      <c r="H52" s="562"/>
      <c r="I52" s="562"/>
      <c r="J52" s="31" t="s">
        <v>47</v>
      </c>
      <c r="K52" s="31"/>
      <c r="L52" s="563" t="s">
        <v>431</v>
      </c>
      <c r="M52" s="563"/>
      <c r="N52" s="564"/>
      <c r="O52" s="565"/>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477" t="s">
        <v>340</v>
      </c>
      <c r="G53" s="478"/>
      <c r="H53" s="479"/>
      <c r="I53" s="477" t="s">
        <v>341</v>
      </c>
      <c r="J53" s="481"/>
      <c r="K53" s="566"/>
      <c r="L53" s="482"/>
      <c r="M53" s="483"/>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477" t="s">
        <v>343</v>
      </c>
      <c r="G54" s="478"/>
      <c r="H54" s="479"/>
      <c r="I54" s="480" t="s">
        <v>344</v>
      </c>
      <c r="J54" s="481"/>
      <c r="K54" s="481"/>
      <c r="L54" s="482">
        <v>17954</v>
      </c>
      <c r="M54" s="483"/>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484" t="s">
        <v>345</v>
      </c>
      <c r="E55" s="485"/>
      <c r="F55" s="477" t="s">
        <v>346</v>
      </c>
      <c r="G55" s="478"/>
      <c r="H55" s="479"/>
      <c r="I55" s="480" t="s">
        <v>347</v>
      </c>
      <c r="J55" s="481"/>
      <c r="K55" s="481"/>
      <c r="L55" s="482"/>
      <c r="M55" s="483"/>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484"/>
      <c r="E56" s="485"/>
      <c r="F56" s="477" t="s">
        <v>349</v>
      </c>
      <c r="G56" s="478"/>
      <c r="H56" s="479"/>
      <c r="I56" s="480" t="s">
        <v>350</v>
      </c>
      <c r="J56" s="481"/>
      <c r="K56" s="481"/>
      <c r="L56" s="482"/>
      <c r="M56" s="483"/>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601"/>
      <c r="G58" s="602"/>
      <c r="H58" s="602"/>
      <c r="I58" s="602"/>
      <c r="J58" s="602"/>
      <c r="K58" s="602"/>
      <c r="L58" s="602"/>
      <c r="M58" s="602"/>
      <c r="N58" s="602"/>
      <c r="O58" s="603"/>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604" t="s">
        <v>434</v>
      </c>
      <c r="G59" s="605"/>
      <c r="H59" s="605"/>
      <c r="I59" s="605"/>
      <c r="J59" s="605"/>
      <c r="K59" s="605"/>
      <c r="L59" s="605"/>
      <c r="M59" s="605"/>
      <c r="N59" s="605"/>
      <c r="O59" s="606"/>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70" t="s">
        <v>287</v>
      </c>
      <c r="D60" s="571"/>
      <c r="E60" s="572"/>
      <c r="F60" s="573" t="s">
        <v>414</v>
      </c>
      <c r="G60" s="574"/>
      <c r="H60" s="574"/>
      <c r="I60" s="574"/>
      <c r="J60" s="574"/>
      <c r="K60" s="574"/>
      <c r="L60" s="574"/>
      <c r="M60" s="574"/>
      <c r="N60" s="574"/>
      <c r="O60" s="575"/>
      <c r="Q60" s="27"/>
    </row>
    <row r="61" spans="3:48" ht="18.75" customHeight="1">
      <c r="C61" s="182" t="s">
        <v>288</v>
      </c>
      <c r="D61" s="431"/>
      <c r="E61" s="183"/>
      <c r="F61" s="28"/>
      <c r="G61" s="28"/>
      <c r="H61" s="29"/>
      <c r="I61" s="29"/>
      <c r="J61" s="30"/>
      <c r="K61" s="30"/>
      <c r="L61" s="31"/>
      <c r="M61" s="31"/>
      <c r="N61" s="31"/>
      <c r="O61" s="32"/>
      <c r="Q61" s="27"/>
    </row>
    <row r="62" spans="3:48" ht="18.75" customHeight="1">
      <c r="C62" s="576"/>
      <c r="D62" s="567" t="s">
        <v>225</v>
      </c>
      <c r="E62" s="568"/>
      <c r="F62" s="568"/>
      <c r="G62" s="569"/>
      <c r="H62" s="567" t="s">
        <v>242</v>
      </c>
      <c r="I62" s="569"/>
      <c r="J62" s="567" t="s">
        <v>226</v>
      </c>
      <c r="K62" s="568"/>
      <c r="L62" s="569"/>
      <c r="M62" s="567" t="s">
        <v>243</v>
      </c>
      <c r="N62" s="568"/>
      <c r="O62" s="569"/>
      <c r="Q62" s="27"/>
    </row>
    <row r="63" spans="3:48" ht="37.5" customHeight="1">
      <c r="C63" s="576"/>
      <c r="D63" s="490" t="s">
        <v>227</v>
      </c>
      <c r="E63" s="491"/>
      <c r="F63" s="491"/>
      <c r="G63" s="492"/>
      <c r="H63" s="430">
        <f>+別紙!X9</f>
        <v>660</v>
      </c>
      <c r="I63" s="272" t="s">
        <v>4</v>
      </c>
      <c r="J63" s="493" t="s">
        <v>228</v>
      </c>
      <c r="K63" s="494"/>
      <c r="L63" s="495"/>
      <c r="M63" s="577">
        <f>+別紙!X14</f>
        <v>660</v>
      </c>
      <c r="N63" s="578"/>
      <c r="O63" s="458" t="s">
        <v>4</v>
      </c>
      <c r="P63" s="166"/>
      <c r="Q63" s="129"/>
      <c r="R63" s="129"/>
      <c r="S63" s="129"/>
      <c r="T63" s="129"/>
      <c r="U63" s="129"/>
    </row>
    <row r="64" spans="3:48" ht="37.5" customHeight="1">
      <c r="C64" s="576"/>
      <c r="D64" s="490" t="s">
        <v>289</v>
      </c>
      <c r="E64" s="491"/>
      <c r="F64" s="491"/>
      <c r="G64" s="492"/>
      <c r="H64" s="430" t="str">
        <f>+別紙!X10</f>
        <v>0</v>
      </c>
      <c r="I64" s="272" t="s">
        <v>4</v>
      </c>
      <c r="J64" s="493" t="s">
        <v>229</v>
      </c>
      <c r="K64" s="494"/>
      <c r="L64" s="495"/>
      <c r="M64" s="577">
        <f>+別紙!X15</f>
        <v>10</v>
      </c>
      <c r="N64" s="578"/>
      <c r="O64" s="32" t="s">
        <v>4</v>
      </c>
      <c r="P64" s="486"/>
      <c r="Q64" s="487"/>
      <c r="R64" s="487"/>
      <c r="S64" s="487"/>
    </row>
    <row r="65" spans="1:19" ht="37.5" customHeight="1">
      <c r="C65" s="576"/>
      <c r="D65" s="490" t="s">
        <v>290</v>
      </c>
      <c r="E65" s="491"/>
      <c r="F65" s="491"/>
      <c r="G65" s="492"/>
      <c r="H65" s="430" t="str">
        <f>+別紙!X11</f>
        <v>0</v>
      </c>
      <c r="I65" s="272" t="s">
        <v>4</v>
      </c>
      <c r="J65" s="507" t="s">
        <v>230</v>
      </c>
      <c r="K65" s="508"/>
      <c r="L65" s="509"/>
      <c r="M65" s="579" t="str">
        <f>+別紙!X16</f>
        <v>0</v>
      </c>
      <c r="N65" s="580"/>
      <c r="O65" s="427" t="s">
        <v>4</v>
      </c>
      <c r="P65" s="164"/>
      <c r="Q65" s="165"/>
      <c r="R65" s="165"/>
      <c r="S65" s="165"/>
    </row>
    <row r="66" spans="1:19" ht="37.5" customHeight="1">
      <c r="C66" s="459"/>
      <c r="D66" s="490" t="s">
        <v>291</v>
      </c>
      <c r="E66" s="491"/>
      <c r="F66" s="491"/>
      <c r="G66" s="492"/>
      <c r="H66" s="430" t="str">
        <f>+別紙!X12</f>
        <v>0</v>
      </c>
      <c r="I66" s="272" t="s">
        <v>4</v>
      </c>
      <c r="J66" s="507" t="s">
        <v>407</v>
      </c>
      <c r="K66" s="508"/>
      <c r="L66" s="509"/>
      <c r="M66" s="579" t="str">
        <f>+別紙!X17</f>
        <v>0</v>
      </c>
      <c r="N66" s="580"/>
      <c r="O66" s="427" t="s">
        <v>4</v>
      </c>
      <c r="P66" s="164"/>
      <c r="Q66" s="165"/>
      <c r="R66" s="165"/>
      <c r="S66" s="165"/>
    </row>
    <row r="67" spans="1:19" ht="37.5" customHeight="1">
      <c r="C67" s="460"/>
      <c r="D67" s="490" t="s">
        <v>292</v>
      </c>
      <c r="E67" s="491"/>
      <c r="F67" s="491"/>
      <c r="G67" s="492"/>
      <c r="H67" s="430" t="str">
        <f>+別紙!X13</f>
        <v>0</v>
      </c>
      <c r="I67" s="272" t="s">
        <v>4</v>
      </c>
      <c r="J67" s="507" t="s">
        <v>403</v>
      </c>
      <c r="K67" s="508"/>
      <c r="L67" s="509"/>
      <c r="M67" s="510" t="str">
        <f>+別紙!X18</f>
        <v>0</v>
      </c>
      <c r="N67" s="511"/>
      <c r="O67" s="427" t="s">
        <v>4</v>
      </c>
      <c r="P67" s="164"/>
      <c r="Q67" s="165"/>
      <c r="R67" s="165"/>
      <c r="S67" s="165"/>
    </row>
    <row r="68" spans="1:19" ht="30" customHeight="1">
      <c r="C68" s="600" t="s">
        <v>322</v>
      </c>
      <c r="D68" s="501"/>
      <c r="E68" s="501"/>
      <c r="F68" s="501"/>
      <c r="G68" s="501"/>
      <c r="H68" s="501"/>
      <c r="I68" s="501"/>
      <c r="J68" s="334"/>
      <c r="K68" s="334"/>
      <c r="L68" s="334"/>
      <c r="M68" s="335"/>
      <c r="N68" s="335"/>
      <c r="O68" s="336"/>
      <c r="P68" s="333"/>
      <c r="Q68" s="165"/>
      <c r="R68" s="165"/>
      <c r="S68" s="165"/>
    </row>
    <row r="69" spans="1:19" ht="15" customHeight="1">
      <c r="C69" s="337"/>
      <c r="D69" s="584" t="s">
        <v>326</v>
      </c>
      <c r="E69" s="585"/>
      <c r="F69" s="585"/>
      <c r="G69" s="585"/>
      <c r="H69" s="585"/>
      <c r="I69" s="586"/>
      <c r="J69" s="496" t="s">
        <v>415</v>
      </c>
      <c r="K69" s="497"/>
      <c r="L69" s="497"/>
      <c r="M69" s="342">
        <v>615.85</v>
      </c>
      <c r="N69" s="335" t="s">
        <v>323</v>
      </c>
      <c r="O69" s="336"/>
      <c r="P69" s="333"/>
      <c r="Q69" s="165"/>
      <c r="R69" s="165"/>
      <c r="S69" s="165"/>
    </row>
    <row r="70" spans="1:19" ht="15" customHeight="1">
      <c r="C70" s="337"/>
      <c r="D70" s="587"/>
      <c r="E70" s="588"/>
      <c r="F70" s="588"/>
      <c r="G70" s="588"/>
      <c r="H70" s="588"/>
      <c r="I70" s="589"/>
      <c r="J70" s="498" t="s">
        <v>423</v>
      </c>
      <c r="K70" s="499"/>
      <c r="L70" s="499"/>
      <c r="M70" s="382">
        <f>SUM(別紙!G19:J19,別紙!N19:W19)</f>
        <v>497.75</v>
      </c>
      <c r="N70" s="339" t="s">
        <v>325</v>
      </c>
      <c r="O70" s="340"/>
      <c r="P70" s="333"/>
      <c r="Q70" s="165"/>
      <c r="R70" s="165"/>
      <c r="S70" s="165"/>
    </row>
    <row r="71" spans="1:19" ht="16.5" customHeight="1">
      <c r="C71" s="337"/>
      <c r="D71" s="500" t="s">
        <v>324</v>
      </c>
      <c r="E71" s="501"/>
      <c r="F71" s="501"/>
      <c r="G71" s="501"/>
      <c r="H71" s="501"/>
      <c r="I71" s="501"/>
      <c r="J71" s="334"/>
      <c r="K71" s="434"/>
      <c r="L71" s="334"/>
      <c r="M71" s="335"/>
      <c r="N71" s="335"/>
      <c r="O71" s="336"/>
      <c r="P71" s="333"/>
      <c r="Q71" s="165"/>
      <c r="R71" s="165"/>
      <c r="S71" s="165"/>
    </row>
    <row r="72" spans="1:19" ht="45" customHeight="1">
      <c r="C72" s="338"/>
      <c r="D72" s="502" t="s">
        <v>432</v>
      </c>
      <c r="E72" s="503"/>
      <c r="F72" s="503"/>
      <c r="G72" s="503"/>
      <c r="H72" s="503"/>
      <c r="I72" s="503"/>
      <c r="J72" s="503"/>
      <c r="K72" s="503"/>
      <c r="L72" s="503"/>
      <c r="M72" s="503"/>
      <c r="N72" s="503"/>
      <c r="O72" s="504"/>
      <c r="P72" s="333"/>
      <c r="Q72" s="464" t="s">
        <v>408</v>
      </c>
      <c r="R72" s="165"/>
      <c r="S72" s="165"/>
    </row>
    <row r="73" spans="1:19" ht="22.5" customHeight="1">
      <c r="C73" s="514" t="s">
        <v>15</v>
      </c>
      <c r="D73" s="515"/>
      <c r="E73" s="516"/>
      <c r="F73" s="581"/>
      <c r="G73" s="582"/>
      <c r="H73" s="582"/>
      <c r="I73" s="582"/>
      <c r="J73" s="582"/>
      <c r="K73" s="582"/>
      <c r="L73" s="582"/>
      <c r="M73" s="582"/>
      <c r="N73" s="582"/>
      <c r="O73" s="583"/>
    </row>
    <row r="74" spans="1:19" ht="10.199999999999999" customHeight="1">
      <c r="C74" s="461"/>
      <c r="D74" s="462"/>
      <c r="E74" s="462"/>
      <c r="F74" s="33"/>
      <c r="G74" s="33"/>
      <c r="H74" s="34"/>
      <c r="I74" s="34"/>
      <c r="J74" s="35"/>
      <c r="K74" s="35"/>
      <c r="L74" s="36"/>
      <c r="M74" s="36"/>
      <c r="N74" s="36"/>
      <c r="O74" s="34"/>
    </row>
    <row r="75" spans="1:19" ht="15" customHeight="1">
      <c r="C75" s="512" t="s">
        <v>379</v>
      </c>
      <c r="D75" s="513"/>
      <c r="E75" s="513"/>
      <c r="F75" s="513"/>
      <c r="G75" s="513"/>
      <c r="H75" s="513"/>
      <c r="I75" s="513"/>
      <c r="J75" s="513"/>
      <c r="K75" s="513"/>
      <c r="L75" s="513"/>
      <c r="M75" s="513"/>
      <c r="N75" s="513"/>
      <c r="O75" s="513"/>
    </row>
    <row r="76" spans="1:19" ht="13.2">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488" t="s">
        <v>416</v>
      </c>
      <c r="E78" s="488"/>
      <c r="F78" s="488"/>
      <c r="G78" s="488"/>
      <c r="H78" s="488"/>
      <c r="I78" s="488"/>
      <c r="J78" s="488"/>
      <c r="K78" s="488"/>
      <c r="L78" s="488"/>
      <c r="M78" s="488"/>
      <c r="N78" s="488"/>
      <c r="O78" s="489"/>
    </row>
    <row r="79" spans="1:19" ht="15" customHeight="1">
      <c r="C79" s="185">
        <v>2</v>
      </c>
      <c r="D79" s="488" t="s">
        <v>358</v>
      </c>
      <c r="E79" s="488"/>
      <c r="F79" s="488"/>
      <c r="G79" s="488"/>
      <c r="H79" s="488"/>
      <c r="I79" s="488"/>
      <c r="J79" s="488"/>
      <c r="K79" s="488"/>
      <c r="L79" s="488"/>
      <c r="M79" s="488"/>
      <c r="N79" s="488"/>
      <c r="O79" s="489"/>
    </row>
    <row r="80" spans="1:19" ht="15" customHeight="1">
      <c r="C80" s="185"/>
      <c r="D80" s="505" t="s">
        <v>353</v>
      </c>
      <c r="E80" s="505"/>
      <c r="F80" s="505"/>
      <c r="G80" s="505"/>
      <c r="H80" s="505"/>
      <c r="I80" s="505"/>
      <c r="J80" s="505"/>
      <c r="K80" s="505"/>
      <c r="L80" s="505"/>
      <c r="M80" s="505"/>
      <c r="N80" s="505"/>
      <c r="O80" s="506"/>
    </row>
    <row r="81" spans="3:48" ht="39" customHeight="1">
      <c r="C81" s="185"/>
      <c r="D81" s="505" t="s">
        <v>354</v>
      </c>
      <c r="E81" s="505"/>
      <c r="F81" s="505"/>
      <c r="G81" s="505"/>
      <c r="H81" s="505"/>
      <c r="I81" s="505"/>
      <c r="J81" s="505"/>
      <c r="K81" s="505"/>
      <c r="L81" s="505"/>
      <c r="M81" s="505"/>
      <c r="N81" s="505"/>
      <c r="O81" s="506"/>
    </row>
    <row r="82" spans="3:48" s="42" customFormat="1" ht="28.2" customHeight="1">
      <c r="C82" s="185">
        <v>3</v>
      </c>
      <c r="D82" s="488" t="s">
        <v>424</v>
      </c>
      <c r="E82" s="488"/>
      <c r="F82" s="488"/>
      <c r="G82" s="488"/>
      <c r="H82" s="488"/>
      <c r="I82" s="488"/>
      <c r="J82" s="488"/>
      <c r="K82" s="488"/>
      <c r="L82" s="488"/>
      <c r="M82" s="488"/>
      <c r="N82" s="488"/>
      <c r="O82" s="489"/>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2" customHeight="1">
      <c r="C83" s="185">
        <v>4</v>
      </c>
      <c r="D83" s="488" t="s">
        <v>417</v>
      </c>
      <c r="E83" s="488"/>
      <c r="F83" s="488"/>
      <c r="G83" s="488"/>
      <c r="H83" s="488"/>
      <c r="I83" s="488"/>
      <c r="J83" s="488"/>
      <c r="K83" s="488"/>
      <c r="L83" s="488"/>
      <c r="M83" s="488"/>
      <c r="N83" s="488"/>
      <c r="O83" s="489"/>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488" t="s">
        <v>294</v>
      </c>
      <c r="F84" s="488"/>
      <c r="G84" s="488"/>
      <c r="H84" s="488"/>
      <c r="I84" s="488"/>
      <c r="J84" s="488"/>
      <c r="K84" s="488"/>
      <c r="L84" s="488"/>
      <c r="M84" s="488"/>
      <c r="N84" s="488"/>
      <c r="O84" s="489"/>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488" t="s">
        <v>390</v>
      </c>
      <c r="F85" s="488"/>
      <c r="G85" s="488"/>
      <c r="H85" s="488"/>
      <c r="I85" s="488"/>
      <c r="J85" s="488"/>
      <c r="K85" s="488"/>
      <c r="L85" s="488"/>
      <c r="M85" s="488"/>
      <c r="N85" s="488"/>
      <c r="O85" s="489"/>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488" t="s">
        <v>391</v>
      </c>
      <c r="F86" s="488"/>
      <c r="G86" s="488"/>
      <c r="H86" s="488"/>
      <c r="I86" s="488"/>
      <c r="J86" s="488"/>
      <c r="K86" s="488"/>
      <c r="L86" s="488"/>
      <c r="M86" s="488"/>
      <c r="N86" s="488"/>
      <c r="O86" s="489"/>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488" t="s">
        <v>392</v>
      </c>
      <c r="F87" s="488"/>
      <c r="G87" s="488"/>
      <c r="H87" s="488"/>
      <c r="I87" s="488"/>
      <c r="J87" s="488"/>
      <c r="K87" s="488"/>
      <c r="L87" s="488"/>
      <c r="M87" s="488"/>
      <c r="N87" s="488"/>
      <c r="O87" s="489"/>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488" t="s">
        <v>393</v>
      </c>
      <c r="F88" s="488"/>
      <c r="G88" s="488"/>
      <c r="H88" s="488"/>
      <c r="I88" s="488"/>
      <c r="J88" s="488"/>
      <c r="K88" s="488"/>
      <c r="L88" s="488"/>
      <c r="M88" s="488"/>
      <c r="N88" s="488"/>
      <c r="O88" s="489"/>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488" t="s">
        <v>238</v>
      </c>
      <c r="F89" s="488"/>
      <c r="G89" s="488"/>
      <c r="H89" s="488"/>
      <c r="I89" s="488"/>
      <c r="J89" s="488"/>
      <c r="K89" s="488"/>
      <c r="L89" s="488"/>
      <c r="M89" s="488"/>
      <c r="N89" s="488"/>
      <c r="O89" s="489"/>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488" t="s">
        <v>394</v>
      </c>
      <c r="F90" s="488"/>
      <c r="G90" s="488"/>
      <c r="H90" s="488"/>
      <c r="I90" s="488"/>
      <c r="J90" s="488"/>
      <c r="K90" s="488"/>
      <c r="L90" s="488"/>
      <c r="M90" s="488"/>
      <c r="N90" s="488"/>
      <c r="O90" s="489"/>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488" t="s">
        <v>395</v>
      </c>
      <c r="F91" s="488"/>
      <c r="G91" s="488"/>
      <c r="H91" s="488"/>
      <c r="I91" s="488"/>
      <c r="J91" s="488"/>
      <c r="K91" s="488"/>
      <c r="L91" s="488"/>
      <c r="M91" s="488"/>
      <c r="N91" s="488"/>
      <c r="O91" s="489"/>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488" t="s">
        <v>396</v>
      </c>
      <c r="F92" s="488"/>
      <c r="G92" s="488"/>
      <c r="H92" s="488"/>
      <c r="I92" s="488"/>
      <c r="J92" s="488"/>
      <c r="K92" s="488"/>
      <c r="L92" s="488"/>
      <c r="M92" s="488"/>
      <c r="N92" s="488"/>
      <c r="O92" s="489"/>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488" t="s">
        <v>239</v>
      </c>
      <c r="F93" s="488"/>
      <c r="G93" s="488"/>
      <c r="H93" s="488"/>
      <c r="I93" s="488"/>
      <c r="J93" s="488"/>
      <c r="K93" s="488"/>
      <c r="L93" s="488"/>
      <c r="M93" s="488"/>
      <c r="N93" s="488"/>
      <c r="O93" s="489"/>
      <c r="Q93" s="266"/>
      <c r="R93" s="266"/>
      <c r="S93" s="266"/>
      <c r="T93" s="266"/>
      <c r="U93" s="266"/>
      <c r="V93" s="266"/>
      <c r="W93" s="266"/>
      <c r="X93" s="266"/>
      <c r="Y93" s="266"/>
      <c r="Z93" s="263"/>
      <c r="AA93" s="267"/>
      <c r="AB93" s="263"/>
      <c r="AC93" s="263"/>
      <c r="AD93" s="263"/>
      <c r="AE93" s="263"/>
      <c r="AF93" s="263"/>
    </row>
    <row r="94" spans="3:48" s="44" customFormat="1" ht="28.2" customHeight="1">
      <c r="C94" s="185"/>
      <c r="D94" s="186" t="s">
        <v>234</v>
      </c>
      <c r="E94" s="488" t="s">
        <v>377</v>
      </c>
      <c r="F94" s="488"/>
      <c r="G94" s="488"/>
      <c r="H94" s="488"/>
      <c r="I94" s="488"/>
      <c r="J94" s="488"/>
      <c r="K94" s="488"/>
      <c r="L94" s="488"/>
      <c r="M94" s="488"/>
      <c r="N94" s="488"/>
      <c r="O94" s="489"/>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488" t="s">
        <v>240</v>
      </c>
      <c r="F95" s="488"/>
      <c r="G95" s="488"/>
      <c r="H95" s="488"/>
      <c r="I95" s="488"/>
      <c r="J95" s="488"/>
      <c r="K95" s="488"/>
      <c r="L95" s="488"/>
      <c r="M95" s="488"/>
      <c r="N95" s="488"/>
      <c r="O95" s="489"/>
      <c r="Q95" s="267"/>
      <c r="R95" s="266"/>
      <c r="S95" s="266"/>
      <c r="T95" s="266"/>
      <c r="U95" s="266"/>
      <c r="V95" s="266"/>
      <c r="W95" s="266"/>
      <c r="X95" s="266"/>
      <c r="Y95" s="266"/>
      <c r="Z95" s="263"/>
      <c r="AA95" s="267"/>
      <c r="AB95" s="268"/>
      <c r="AC95" s="263"/>
      <c r="AD95" s="263"/>
      <c r="AE95" s="263"/>
      <c r="AF95" s="263"/>
    </row>
    <row r="96" spans="3:48" s="44" customFormat="1" ht="28.2" customHeight="1">
      <c r="C96" s="185"/>
      <c r="D96" s="186" t="s">
        <v>236</v>
      </c>
      <c r="E96" s="488" t="s">
        <v>378</v>
      </c>
      <c r="F96" s="488"/>
      <c r="G96" s="488"/>
      <c r="H96" s="488"/>
      <c r="I96" s="488"/>
      <c r="J96" s="488"/>
      <c r="K96" s="488"/>
      <c r="L96" s="488"/>
      <c r="M96" s="488"/>
      <c r="N96" s="488"/>
      <c r="O96" s="489"/>
      <c r="Q96" s="5"/>
      <c r="R96" s="5"/>
      <c r="S96" s="5"/>
      <c r="T96" s="5"/>
      <c r="U96" s="101"/>
      <c r="V96" s="5"/>
      <c r="W96" s="5"/>
      <c r="X96" s="5"/>
      <c r="Y96" s="5"/>
      <c r="Z96" s="5"/>
      <c r="AA96" s="101"/>
    </row>
    <row r="97" spans="1:27" s="44" customFormat="1" ht="28.2" customHeight="1">
      <c r="C97" s="185"/>
      <c r="D97" s="186" t="s">
        <v>237</v>
      </c>
      <c r="E97" s="488" t="s">
        <v>241</v>
      </c>
      <c r="F97" s="488"/>
      <c r="G97" s="488"/>
      <c r="H97" s="488"/>
      <c r="I97" s="488"/>
      <c r="J97" s="488"/>
      <c r="K97" s="488"/>
      <c r="L97" s="488"/>
      <c r="M97" s="488"/>
      <c r="N97" s="488"/>
      <c r="O97" s="489"/>
      <c r="Q97" s="5"/>
      <c r="R97" s="5"/>
      <c r="S97" s="5"/>
      <c r="T97" s="5"/>
      <c r="U97" s="5"/>
      <c r="V97" s="5"/>
      <c r="W97" s="5"/>
      <c r="X97" s="5"/>
      <c r="Y97" s="5"/>
      <c r="Z97" s="5"/>
      <c r="AA97" s="5"/>
    </row>
    <row r="98" spans="1:27" s="44" customFormat="1" ht="28.2" customHeight="1">
      <c r="C98" s="185">
        <v>5</v>
      </c>
      <c r="D98" s="488" t="s">
        <v>360</v>
      </c>
      <c r="E98" s="488"/>
      <c r="F98" s="488"/>
      <c r="G98" s="488"/>
      <c r="H98" s="488"/>
      <c r="I98" s="488"/>
      <c r="J98" s="488"/>
      <c r="K98" s="488"/>
      <c r="L98" s="488"/>
      <c r="M98" s="488"/>
      <c r="N98" s="488"/>
      <c r="O98" s="489"/>
      <c r="Q98" s="5"/>
      <c r="R98" s="5"/>
      <c r="S98" s="5"/>
      <c r="T98" s="5"/>
      <c r="U98" s="5"/>
      <c r="V98" s="5"/>
      <c r="W98" s="5"/>
      <c r="X98" s="5"/>
      <c r="Y98" s="5"/>
      <c r="Z98" s="5"/>
      <c r="AA98" s="5"/>
    </row>
    <row r="99" spans="1:27" s="44" customFormat="1" ht="66" customHeight="1">
      <c r="C99" s="185">
        <v>6</v>
      </c>
      <c r="D99" s="505" t="s">
        <v>418</v>
      </c>
      <c r="E99" s="505"/>
      <c r="F99" s="505"/>
      <c r="G99" s="505"/>
      <c r="H99" s="505"/>
      <c r="I99" s="505"/>
      <c r="J99" s="505"/>
      <c r="K99" s="505"/>
      <c r="L99" s="505"/>
      <c r="M99" s="505"/>
      <c r="N99" s="505"/>
      <c r="O99" s="506"/>
      <c r="Q99" s="5"/>
      <c r="R99" s="5"/>
      <c r="S99" s="5"/>
      <c r="T99" s="5"/>
      <c r="U99" s="5"/>
      <c r="V99" s="5"/>
      <c r="W99" s="5"/>
      <c r="X99" s="5"/>
      <c r="Y99" s="5"/>
      <c r="Z99" s="5"/>
      <c r="AA99" s="5"/>
    </row>
    <row r="100" spans="1:27" s="44" customFormat="1" ht="15" customHeight="1">
      <c r="C100" s="185">
        <v>7</v>
      </c>
      <c r="D100" s="488" t="s">
        <v>359</v>
      </c>
      <c r="E100" s="488"/>
      <c r="F100" s="488"/>
      <c r="G100" s="488"/>
      <c r="H100" s="488"/>
      <c r="I100" s="488"/>
      <c r="J100" s="488"/>
      <c r="K100" s="488"/>
      <c r="L100" s="488"/>
      <c r="M100" s="488"/>
      <c r="N100" s="488"/>
      <c r="O100" s="489"/>
      <c r="Q100" s="2"/>
      <c r="R100" s="2"/>
      <c r="S100" s="2"/>
      <c r="T100" s="2"/>
      <c r="U100" s="2"/>
      <c r="V100" s="2"/>
      <c r="W100" s="2"/>
      <c r="X100" s="2"/>
      <c r="Y100" s="2"/>
      <c r="Z100" s="2"/>
    </row>
    <row r="101" spans="1:27" ht="13.2"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2">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2">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2">
      <c r="C104" s="42"/>
      <c r="D104" s="42"/>
      <c r="E104" s="42"/>
      <c r="F104" s="42"/>
      <c r="G104" s="42"/>
      <c r="H104" s="42"/>
      <c r="I104" s="42"/>
      <c r="J104" s="42"/>
      <c r="K104" s="42"/>
      <c r="L104" s="42"/>
      <c r="M104" s="42"/>
      <c r="N104" s="42"/>
      <c r="O104" s="42"/>
      <c r="Q104" s="344" t="s">
        <v>89</v>
      </c>
      <c r="R104" s="1"/>
    </row>
    <row r="105" spans="1:27" ht="13.2">
      <c r="C105" s="42"/>
      <c r="D105" s="42"/>
      <c r="E105" s="42"/>
      <c r="F105" s="42"/>
      <c r="G105" s="42"/>
      <c r="H105" s="42"/>
      <c r="I105" s="42"/>
      <c r="J105" s="42"/>
      <c r="K105" s="42"/>
      <c r="L105" s="42"/>
      <c r="M105" s="42"/>
      <c r="N105" s="42"/>
      <c r="O105" s="42"/>
      <c r="Q105" s="344" t="s">
        <v>90</v>
      </c>
      <c r="R105" s="1"/>
    </row>
    <row r="106" spans="1:27" ht="13.2">
      <c r="C106" s="42"/>
      <c r="D106" s="42"/>
      <c r="E106" s="42"/>
      <c r="F106" s="42"/>
      <c r="G106" s="42"/>
      <c r="H106" s="42"/>
      <c r="I106" s="42"/>
      <c r="J106" s="42"/>
      <c r="K106" s="42"/>
      <c r="L106" s="42"/>
      <c r="M106" s="42"/>
      <c r="N106" s="42"/>
      <c r="O106" s="42"/>
      <c r="Q106" s="344" t="s">
        <v>91</v>
      </c>
      <c r="R106" s="1"/>
    </row>
    <row r="107" spans="1:27" ht="13.2">
      <c r="C107" s="42"/>
      <c r="D107" s="42"/>
      <c r="E107" s="42"/>
      <c r="F107" s="42"/>
      <c r="G107" s="42"/>
      <c r="H107" s="42"/>
      <c r="I107" s="42"/>
      <c r="J107" s="42"/>
      <c r="K107" s="42"/>
      <c r="L107" s="42"/>
      <c r="M107" s="42"/>
      <c r="N107" s="42"/>
      <c r="O107" s="42"/>
      <c r="Q107" s="344" t="s">
        <v>92</v>
      </c>
      <c r="R107" s="1"/>
    </row>
    <row r="108" spans="1:27" ht="13.2">
      <c r="C108" s="42"/>
      <c r="D108" s="42"/>
      <c r="E108" s="42"/>
      <c r="F108" s="42"/>
      <c r="G108" s="42"/>
      <c r="H108" s="42"/>
      <c r="I108" s="42"/>
      <c r="J108" s="42"/>
      <c r="K108" s="42"/>
      <c r="L108" s="42"/>
      <c r="M108" s="42"/>
      <c r="N108" s="42"/>
      <c r="O108" s="42"/>
      <c r="Q108" s="344" t="s">
        <v>93</v>
      </c>
      <c r="R108" s="1"/>
    </row>
    <row r="109" spans="1:27" ht="13.2">
      <c r="C109" s="42"/>
      <c r="D109" s="42"/>
      <c r="E109" s="42"/>
      <c r="F109" s="42"/>
      <c r="G109" s="42"/>
      <c r="H109" s="42"/>
      <c r="I109" s="42"/>
      <c r="J109" s="42"/>
      <c r="K109" s="42"/>
      <c r="L109" s="42"/>
      <c r="M109" s="42"/>
      <c r="N109" s="42"/>
      <c r="O109" s="42"/>
      <c r="Q109" s="344" t="s">
        <v>94</v>
      </c>
    </row>
    <row r="110" spans="1:27" ht="13.2">
      <c r="C110" s="42"/>
      <c r="D110" s="42"/>
      <c r="E110" s="42"/>
      <c r="F110" s="42"/>
      <c r="G110" s="42"/>
      <c r="H110" s="42"/>
      <c r="I110" s="42"/>
      <c r="J110" s="42"/>
      <c r="K110" s="42"/>
      <c r="L110" s="42"/>
      <c r="M110" s="42"/>
      <c r="N110" s="42"/>
      <c r="O110" s="42"/>
      <c r="Q110" s="344" t="s">
        <v>95</v>
      </c>
    </row>
    <row r="111" spans="1:27" ht="13.2">
      <c r="C111" s="42"/>
      <c r="D111" s="42"/>
      <c r="E111" s="42"/>
      <c r="F111" s="42"/>
      <c r="G111" s="42"/>
      <c r="H111" s="42"/>
      <c r="I111" s="42"/>
      <c r="J111" s="42"/>
      <c r="K111" s="42"/>
      <c r="L111" s="42"/>
      <c r="M111" s="42"/>
      <c r="N111" s="42"/>
      <c r="O111" s="42"/>
      <c r="Q111" s="344" t="s">
        <v>96</v>
      </c>
    </row>
    <row r="112" spans="1:27" ht="13.2">
      <c r="C112" s="42"/>
      <c r="D112" s="42"/>
      <c r="E112" s="42"/>
      <c r="F112" s="42"/>
      <c r="G112" s="42"/>
      <c r="H112" s="42"/>
      <c r="I112" s="42"/>
      <c r="J112" s="42"/>
      <c r="K112" s="42"/>
      <c r="L112" s="42"/>
      <c r="M112" s="42"/>
      <c r="N112" s="42"/>
      <c r="O112" s="42"/>
      <c r="Q112" s="344" t="s">
        <v>97</v>
      </c>
    </row>
    <row r="113" spans="3:17" ht="13.2">
      <c r="C113" s="44"/>
      <c r="D113" s="44"/>
      <c r="E113" s="44"/>
      <c r="F113" s="44"/>
      <c r="G113" s="44"/>
      <c r="H113" s="44"/>
      <c r="I113" s="44"/>
      <c r="J113" s="44"/>
      <c r="K113" s="44"/>
      <c r="L113" s="44"/>
      <c r="M113" s="44"/>
      <c r="N113" s="44"/>
      <c r="O113" s="44"/>
      <c r="Q113" s="344" t="s">
        <v>100</v>
      </c>
    </row>
    <row r="114" spans="3:17" ht="13.2">
      <c r="C114" s="44"/>
      <c r="D114" s="44"/>
      <c r="E114" s="44"/>
      <c r="F114" s="44"/>
      <c r="G114" s="44"/>
      <c r="H114" s="44"/>
      <c r="I114" s="44"/>
      <c r="J114" s="44"/>
      <c r="K114" s="44"/>
      <c r="L114" s="44"/>
      <c r="M114" s="44"/>
      <c r="N114" s="44"/>
      <c r="O114" s="44"/>
      <c r="Q114" s="344" t="s">
        <v>101</v>
      </c>
    </row>
    <row r="115" spans="3:17" ht="13.2">
      <c r="C115" s="44"/>
      <c r="D115" s="44"/>
      <c r="E115" s="44"/>
      <c r="F115" s="44"/>
      <c r="G115" s="44"/>
      <c r="H115" s="44"/>
      <c r="I115" s="44"/>
      <c r="J115" s="44"/>
      <c r="K115" s="44"/>
      <c r="L115" s="44"/>
      <c r="M115" s="44"/>
      <c r="N115" s="44"/>
      <c r="O115" s="44"/>
      <c r="Q115" s="344" t="s">
        <v>102</v>
      </c>
    </row>
    <row r="116" spans="3:17" ht="13.2">
      <c r="C116" s="44"/>
      <c r="D116" s="44"/>
      <c r="E116" s="44"/>
      <c r="F116" s="44"/>
      <c r="G116" s="44"/>
      <c r="H116" s="44"/>
      <c r="I116" s="44"/>
      <c r="J116" s="44"/>
      <c r="K116" s="44"/>
      <c r="L116" s="44"/>
      <c r="M116" s="44"/>
      <c r="N116" s="44"/>
      <c r="O116" s="44"/>
      <c r="Q116" s="344" t="s">
        <v>103</v>
      </c>
    </row>
    <row r="117" spans="3:17" ht="13.2">
      <c r="C117" s="44"/>
      <c r="D117" s="44"/>
      <c r="E117" s="44"/>
      <c r="F117" s="44"/>
      <c r="G117" s="44"/>
      <c r="H117" s="44"/>
      <c r="I117" s="44"/>
      <c r="J117" s="44"/>
      <c r="K117" s="44"/>
      <c r="L117" s="44"/>
      <c r="M117" s="44"/>
      <c r="N117" s="44"/>
      <c r="O117" s="44"/>
      <c r="Q117" s="344" t="s">
        <v>104</v>
      </c>
    </row>
    <row r="118" spans="3:17" ht="13.2">
      <c r="C118" s="44"/>
      <c r="D118" s="44"/>
      <c r="E118" s="44"/>
      <c r="F118" s="44"/>
      <c r="G118" s="44"/>
      <c r="H118" s="44"/>
      <c r="I118" s="44"/>
      <c r="J118" s="44"/>
      <c r="K118" s="44"/>
      <c r="L118" s="44"/>
      <c r="M118" s="44"/>
      <c r="N118" s="44"/>
      <c r="O118" s="44"/>
      <c r="Q118" s="344" t="s">
        <v>105</v>
      </c>
    </row>
    <row r="119" spans="3:17" ht="13.2">
      <c r="C119" s="44"/>
      <c r="D119" s="44"/>
      <c r="E119" s="44"/>
      <c r="F119" s="44"/>
      <c r="G119" s="44"/>
      <c r="H119" s="44"/>
      <c r="I119" s="44"/>
      <c r="J119" s="44"/>
      <c r="K119" s="44"/>
      <c r="L119" s="44"/>
      <c r="M119" s="44"/>
      <c r="N119" s="44"/>
      <c r="O119" s="44"/>
      <c r="Q119" s="344" t="s">
        <v>98</v>
      </c>
    </row>
    <row r="120" spans="3:17" ht="13.2">
      <c r="C120" s="46"/>
      <c r="D120" s="46"/>
      <c r="E120" s="46"/>
      <c r="F120" s="46"/>
      <c r="G120" s="46"/>
      <c r="H120" s="46"/>
      <c r="I120" s="46"/>
      <c r="J120" s="46"/>
      <c r="K120" s="46"/>
      <c r="L120" s="46"/>
      <c r="M120" s="46"/>
      <c r="N120" s="46"/>
      <c r="O120" s="46"/>
      <c r="Q120" s="344" t="s">
        <v>106</v>
      </c>
    </row>
    <row r="121" spans="3:17" ht="13.2">
      <c r="C121" s="46"/>
      <c r="D121" s="46"/>
      <c r="E121" s="46"/>
      <c r="F121" s="46"/>
      <c r="G121" s="46"/>
      <c r="H121" s="46"/>
      <c r="I121" s="46"/>
      <c r="J121" s="46"/>
      <c r="K121" s="46"/>
      <c r="L121" s="46"/>
      <c r="M121" s="46"/>
      <c r="N121" s="46"/>
      <c r="O121" s="46"/>
      <c r="Q121" s="344" t="s">
        <v>107</v>
      </c>
    </row>
    <row r="122" spans="3:17" ht="13.2">
      <c r="C122" s="46"/>
      <c r="D122" s="46"/>
      <c r="E122" s="46"/>
      <c r="F122" s="46"/>
      <c r="G122" s="46"/>
      <c r="H122" s="46"/>
      <c r="I122" s="46"/>
      <c r="J122" s="46"/>
      <c r="K122" s="46"/>
      <c r="L122" s="46"/>
      <c r="M122" s="46"/>
      <c r="N122" s="46"/>
      <c r="O122" s="46"/>
      <c r="Q122" s="344" t="s">
        <v>108</v>
      </c>
    </row>
    <row r="123" spans="3:17" ht="13.2">
      <c r="Q123" s="344" t="s">
        <v>109</v>
      </c>
    </row>
    <row r="124" spans="3:17" ht="13.2">
      <c r="Q124" s="344" t="s">
        <v>110</v>
      </c>
    </row>
    <row r="125" spans="3:17" ht="13.2">
      <c r="Q125" s="344" t="s">
        <v>111</v>
      </c>
    </row>
    <row r="126" spans="3:17" ht="13.2">
      <c r="Q126" s="344" t="s">
        <v>112</v>
      </c>
    </row>
    <row r="127" spans="3:17" ht="13.2">
      <c r="Q127" s="344" t="s">
        <v>113</v>
      </c>
    </row>
    <row r="128" spans="3:17" ht="13.2">
      <c r="Q128" s="344" t="s">
        <v>114</v>
      </c>
    </row>
    <row r="129" spans="17:17" ht="13.2">
      <c r="Q129" s="344" t="s">
        <v>115</v>
      </c>
    </row>
    <row r="130" spans="17:17" ht="13.2">
      <c r="Q130" s="344" t="s">
        <v>116</v>
      </c>
    </row>
    <row r="131" spans="17:17" ht="13.2">
      <c r="Q131" s="344" t="s">
        <v>99</v>
      </c>
    </row>
    <row r="132" spans="17:17" ht="13.2">
      <c r="Q132" s="344" t="s">
        <v>117</v>
      </c>
    </row>
    <row r="133" spans="17:17" ht="13.2">
      <c r="Q133" s="344" t="s">
        <v>118</v>
      </c>
    </row>
    <row r="134" spans="17:17" ht="13.2">
      <c r="Q134" s="344" t="s">
        <v>119</v>
      </c>
    </row>
    <row r="135" spans="17:17" ht="13.2">
      <c r="Q135" s="344" t="s">
        <v>120</v>
      </c>
    </row>
    <row r="136" spans="17:17" ht="13.2">
      <c r="Q136" s="344" t="s">
        <v>121</v>
      </c>
    </row>
    <row r="137" spans="17:17" ht="13.2">
      <c r="Q137" s="344" t="s">
        <v>122</v>
      </c>
    </row>
    <row r="138" spans="17:17" ht="13.2">
      <c r="Q138" s="304" t="s">
        <v>123</v>
      </c>
    </row>
    <row r="139" spans="17:17" ht="13.2">
      <c r="Q139" s="304" t="s">
        <v>124</v>
      </c>
    </row>
    <row r="140" spans="17:17" ht="13.2">
      <c r="Q140" s="304" t="s">
        <v>125</v>
      </c>
    </row>
    <row r="141" spans="17:17" ht="13.2">
      <c r="Q141" s="304" t="s">
        <v>126</v>
      </c>
    </row>
    <row r="142" spans="17:17" ht="13.2">
      <c r="Q142" s="304" t="s">
        <v>127</v>
      </c>
    </row>
    <row r="143" spans="17:17" ht="13.2">
      <c r="Q143" s="304" t="s">
        <v>128</v>
      </c>
    </row>
    <row r="144" spans="17:17" ht="13.2">
      <c r="Q144" s="304" t="s">
        <v>335</v>
      </c>
    </row>
    <row r="145" spans="17:17" ht="13.2">
      <c r="Q145" s="304" t="s">
        <v>336</v>
      </c>
    </row>
    <row r="146" spans="17:17" ht="13.2">
      <c r="Q146" s="304" t="s">
        <v>337</v>
      </c>
    </row>
    <row r="147" spans="17:17">
      <c r="Q147" s="305"/>
    </row>
    <row r="148" spans="17:17" ht="13.2">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株式会社大林組　東京本店</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2" customHeight="1" thickBot="1">
      <c r="B7" s="641" t="s">
        <v>278</v>
      </c>
      <c r="C7" s="642"/>
      <c r="D7" s="638" t="s">
        <v>256</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topLeftCell="A15" zoomScaleNormal="100" workbookViewId="0">
      <selection activeCell="AS31" sqref="AS31:AU31"/>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株式会社大林組　東京本店</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2" customHeight="1" thickBot="1">
      <c r="B7" s="641" t="s">
        <v>278</v>
      </c>
      <c r="C7" s="642"/>
      <c r="D7" s="638" t="s">
        <v>257</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497.75</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660</v>
      </c>
      <c r="E24" s="650"/>
      <c r="F24" s="650"/>
      <c r="G24" s="199" t="s">
        <v>158</v>
      </c>
      <c r="H24" s="695">
        <f>+F12</f>
        <v>497.75</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497.75</v>
      </c>
      <c r="Q27" s="676"/>
      <c r="R27" s="676"/>
      <c r="S27" s="676"/>
      <c r="T27" s="52" t="s">
        <v>38</v>
      </c>
      <c r="U27" s="72"/>
      <c r="V27" s="72"/>
      <c r="Y27" s="70" t="s">
        <v>39</v>
      </c>
      <c r="Z27" s="73"/>
      <c r="AH27" s="61"/>
      <c r="AI27" s="61"/>
      <c r="AJ27" s="61"/>
      <c r="AK27" s="61"/>
      <c r="AL27" s="655">
        <f>+AH18+P27</f>
        <v>497.75</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v>0</v>
      </c>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660</v>
      </c>
      <c r="E29" s="650"/>
      <c r="F29" s="650"/>
      <c r="G29" s="199" t="s">
        <v>158</v>
      </c>
      <c r="H29" s="695">
        <f>+AL27</f>
        <v>497.75</v>
      </c>
      <c r="I29" s="692"/>
      <c r="J29" s="199" t="s">
        <v>158</v>
      </c>
      <c r="M29" s="660"/>
      <c r="P29" s="64"/>
      <c r="Q29" s="147"/>
      <c r="R29" s="59" t="s">
        <v>145</v>
      </c>
      <c r="S29" s="662" t="s">
        <v>33</v>
      </c>
      <c r="T29" s="673"/>
      <c r="U29" s="673"/>
      <c r="V29" s="674"/>
      <c r="W29" s="56"/>
      <c r="X29" s="74"/>
      <c r="Y29" s="677" t="s">
        <v>191</v>
      </c>
      <c r="Z29" s="678"/>
      <c r="AA29" s="649">
        <v>0</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10</v>
      </c>
      <c r="E30" s="650"/>
      <c r="F30" s="650"/>
      <c r="G30" s="199" t="s">
        <v>158</v>
      </c>
      <c r="H30" s="695">
        <f>+AL30</f>
        <v>496</v>
      </c>
      <c r="I30" s="692"/>
      <c r="J30" s="199" t="s">
        <v>158</v>
      </c>
      <c r="M30" s="660"/>
      <c r="P30" s="64"/>
      <c r="R30" s="675">
        <f>+ROUND(AA28,2)+ROUND(AA29,2)+ROUND(AA30,2)</f>
        <v>0</v>
      </c>
      <c r="S30" s="676"/>
      <c r="T30" s="676"/>
      <c r="U30" s="676"/>
      <c r="V30" s="52" t="s">
        <v>16</v>
      </c>
      <c r="Y30" s="677" t="s">
        <v>148</v>
      </c>
      <c r="Z30" s="678"/>
      <c r="AA30" s="649">
        <v>0</v>
      </c>
      <c r="AB30" s="650"/>
      <c r="AC30" s="650"/>
      <c r="AD30" s="650"/>
      <c r="AE30" s="650"/>
      <c r="AF30" s="52" t="s">
        <v>13</v>
      </c>
      <c r="AL30" s="620">
        <v>496</v>
      </c>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v>497.75</v>
      </c>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株式会社大林組　東京本店</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2" customHeight="1" thickBot="1">
      <c r="B7" s="641" t="s">
        <v>278</v>
      </c>
      <c r="C7" s="642"/>
      <c r="D7" s="638" t="s">
        <v>258</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株式会社大林組　東京本店</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259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株式会社大林組　東京本店</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260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株式会社大林組　東京本店</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261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株式会社大林組　東京本店</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262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株式会社大林組　東京本店</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263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H16" sqref="H16"/>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75</v>
      </c>
      <c r="AF5" s="714" t="str">
        <f>+表紙!F47</f>
        <v>株式会社大林組　東京本店</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306</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13</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13</v>
      </c>
      <c r="AS18" s="679" t="s">
        <v>139</v>
      </c>
      <c r="AT18" s="680"/>
      <c r="AU18" s="279"/>
      <c r="AV18" s="52" t="s">
        <v>13</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13</v>
      </c>
      <c r="U27" s="72"/>
      <c r="V27" s="72"/>
      <c r="Y27" s="70" t="s">
        <v>30</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13</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13</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70" zoomScaleNormal="100" workbookViewId="0">
      <selection activeCell="B33" sqref="B33"/>
    </sheetView>
  </sheetViews>
  <sheetFormatPr defaultColWidth="9" defaultRowHeight="10.8"/>
  <cols>
    <col min="1" max="1" width="2.44140625" style="7" customWidth="1"/>
    <col min="2" max="3" width="3.77734375" style="7" customWidth="1"/>
    <col min="4" max="4" width="4.44140625" style="7" customWidth="1"/>
    <col min="5" max="5" width="3.77734375" style="7" customWidth="1"/>
    <col min="6" max="6" width="40.77734375" style="7" customWidth="1"/>
    <col min="7" max="23" width="12.33203125" style="7" customWidth="1"/>
    <col min="24" max="24" width="12.77734375" style="7" customWidth="1"/>
    <col min="25" max="27" width="9.77734375" style="7" customWidth="1"/>
    <col min="28" max="28" width="11.77734375" style="7" customWidth="1"/>
    <col min="29" max="16384" width="9" style="7"/>
  </cols>
  <sheetData>
    <row r="1" spans="2:24" ht="21">
      <c r="C1" s="17" t="s">
        <v>311</v>
      </c>
      <c r="D1" s="17"/>
      <c r="E1" s="17"/>
    </row>
    <row r="2" spans="2:24" ht="21.75" customHeight="1">
      <c r="E2" s="310" t="s">
        <v>305</v>
      </c>
    </row>
    <row r="3" spans="2:24" ht="14.1" customHeight="1" thickBot="1">
      <c r="B3" s="761" t="s">
        <v>277</v>
      </c>
      <c r="C3" s="761"/>
      <c r="D3" s="761"/>
      <c r="E3" s="761"/>
      <c r="F3" s="761"/>
      <c r="G3" s="112"/>
      <c r="H3" s="112"/>
      <c r="I3" s="112"/>
      <c r="J3" s="112"/>
      <c r="K3" s="112"/>
      <c r="U3"/>
      <c r="V3"/>
      <c r="W3"/>
      <c r="X3" s="113"/>
    </row>
    <row r="4" spans="2:24" ht="14.1" customHeight="1">
      <c r="B4" s="761"/>
      <c r="C4" s="761"/>
      <c r="D4" s="761"/>
      <c r="E4" s="761"/>
      <c r="F4" s="761"/>
      <c r="G4" s="112"/>
      <c r="H4" s="112"/>
      <c r="I4" s="112"/>
      <c r="J4" s="112"/>
      <c r="K4" s="112"/>
      <c r="V4" s="753" t="s">
        <v>297</v>
      </c>
      <c r="W4" s="114" t="s">
        <v>87</v>
      </c>
      <c r="X4" s="115" t="s">
        <v>88</v>
      </c>
    </row>
    <row r="5" spans="2:24" ht="14.1" customHeight="1" thickBot="1">
      <c r="C5" s="112"/>
      <c r="D5" s="112"/>
      <c r="E5" s="112"/>
      <c r="F5" s="112"/>
      <c r="G5" s="112"/>
      <c r="H5" s="112"/>
      <c r="I5" s="112"/>
      <c r="J5" s="112"/>
      <c r="K5" s="112"/>
      <c r="V5" s="754"/>
      <c r="W5" s="116" t="str">
        <f>+表紙!N28</f>
        <v>○</v>
      </c>
      <c r="X5" s="117" t="str">
        <f>+表紙!O28</f>
        <v>　</v>
      </c>
    </row>
    <row r="6" spans="2:24" s="18" customFormat="1" ht="15" customHeight="1" thickBot="1">
      <c r="B6" s="169" t="s">
        <v>79</v>
      </c>
      <c r="C6" s="169"/>
      <c r="D6" s="169"/>
      <c r="E6" s="169"/>
      <c r="F6" s="169"/>
      <c r="G6" s="169"/>
      <c r="H6" s="169"/>
      <c r="I6" s="169"/>
      <c r="J6" s="169"/>
      <c r="K6" s="169"/>
      <c r="L6" s="95"/>
      <c r="M6" s="752"/>
      <c r="N6" s="752"/>
      <c r="O6" s="95" t="s">
        <v>77</v>
      </c>
      <c r="P6" s="755" t="str">
        <f>+表紙!F47</f>
        <v>株式会社大林組　東京本店</v>
      </c>
      <c r="Q6" s="755"/>
      <c r="R6" s="755"/>
      <c r="S6" s="755"/>
      <c r="T6" s="755"/>
      <c r="U6" s="755"/>
      <c r="V6" s="277"/>
      <c r="W6" s="277"/>
      <c r="X6" s="188" t="s">
        <v>76</v>
      </c>
    </row>
    <row r="7" spans="2:24" s="8" customFormat="1" ht="14.4">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5"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62" t="s">
        <v>172</v>
      </c>
      <c r="D9" s="762"/>
      <c r="E9" s="762"/>
      <c r="F9" s="763"/>
      <c r="G9" s="383">
        <f>IF(OR(ｱ.特管廃油!D24&gt;0,ｱ.特管廃油!D24&lt;0),ｱ.特管廃油!D24,IF(G$19&gt;0,"0",0))</f>
        <v>0</v>
      </c>
      <c r="H9" s="383">
        <f>IF(OR(ｲ.特管廃酸!D24&gt;0,ｲ.特管廃酸!D24&lt;0),ｲ.特管廃酸!D24,IF(H$19&gt;0,"0",0))</f>
        <v>0</v>
      </c>
      <c r="I9" s="383">
        <f>IF(OR(ｳ.特管廃ｱﾙｶﾘ!D24&gt;0,ｳ.特管廃ｱﾙｶﾘ!D24&lt;0),ｳ.特管廃ｱﾙｶﾘ!D24,IF(I$19&gt;0,"0",0))</f>
        <v>0</v>
      </c>
      <c r="J9" s="383">
        <f>IF(OR(ｴ.感染性廃棄物!$D24&gt;0,ｴ.感染性廃棄物!$D24&lt;0),ｴ.感染性廃棄物!D24,IF(J$19&gt;0,"0",0))</f>
        <v>0</v>
      </c>
      <c r="K9" s="383">
        <f>IF(OR(ｵ.廃PCB等!$D24&gt;0,ｵ.廃PCB等!$D24&lt;0),ｵ.廃PCB等!D24,IF(K$19&gt;0,"0",0))</f>
        <v>0</v>
      </c>
      <c r="L9" s="383">
        <f>IF(OR(ｶ.PCB汚染物!D24&gt;0,ｶ.PCB汚染物!D24&lt;0),ｶ.PCB汚染物!D24,IF(L$19&gt;0,"0",0))</f>
        <v>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660</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f>IF(OR(ｾ.有害汚泥!D24&gt;0,ｾ.有害汚泥!D24&lt;0),ｾ.有害汚泥!D24,IF(T$19&gt;0,"0",0))</f>
        <v>0</v>
      </c>
      <c r="U9" s="383">
        <f>IF(OR(ｿ.有害廃酸!D24&gt;0,ｿ.有害廃酸!D24&lt;0),ｿ.有害廃酸!D24,IF(U$19&gt;0,"0",0))</f>
        <v>0</v>
      </c>
      <c r="V9" s="383">
        <f>IF(OR(ﾀ.有害廃ｱﾙｶﾘ!D24&gt;0,ﾀ.有害廃ｱﾙｶﾘ!D24&lt;0),ﾀ.有害廃ｱﾙｶﾘ!D24,IF(V$19&gt;0,"0",0))</f>
        <v>0</v>
      </c>
      <c r="W9" s="383">
        <f>IF(OR(ﾁ.廃水銀等!D24&gt;0,ﾁ.廃水銀等!D24&lt;0),ﾁ.廃水銀等!D24,IF(W$19&gt;0,"0",0))</f>
        <v>0</v>
      </c>
      <c r="X9" s="384">
        <f t="shared" ref="X9:X18" si="0">IF(SUM(G9:W9)&gt;0,SUM(G9:W9),IF(X$19&gt;0,"0",0))</f>
        <v>660</v>
      </c>
    </row>
    <row r="10" spans="2:24" ht="24" customHeight="1">
      <c r="B10" s="173" t="s">
        <v>327</v>
      </c>
      <c r="C10" s="758" t="s">
        <v>244</v>
      </c>
      <c r="D10" s="758"/>
      <c r="E10" s="758"/>
      <c r="F10" s="759"/>
      <c r="G10" s="385">
        <f>IF(OR(ｱ.特管廃油!D25&gt;0,ｱ.特管廃油!D25&lt;0),ｱ.特管廃油!D25,IF(G$19&gt;0,"0",0))</f>
        <v>0</v>
      </c>
      <c r="H10" s="385">
        <f>IF(OR(ｲ.特管廃酸!D25&gt;0,ｲ.特管廃酸!D25&lt;0),ｲ.特管廃酸!D25,IF(H$19&gt;0,"0",0))</f>
        <v>0</v>
      </c>
      <c r="I10" s="385">
        <f>IF(OR(ｳ.特管廃ｱﾙｶﾘ!D25&gt;0,ｳ.特管廃ｱﾙｶﾘ!D25&lt;0),ｳ.特管廃ｱﾙｶﾘ!D25,IF(I$19&gt;0,"0",0))</f>
        <v>0</v>
      </c>
      <c r="J10" s="385">
        <f>IF(OR(ｴ.感染性廃棄物!$D25&gt;0,ｴ.感染性廃棄物!$D25&lt;0),ｴ.感染性廃棄物!D25,IF(J$19&gt;0,"0",0))</f>
        <v>0</v>
      </c>
      <c r="K10" s="385">
        <f>IF(OR(ｵ.廃PCB等!$D25&gt;0,ｵ.廃PCB等!$D25&lt;0),ｵ.廃PCB等!D25,IF(K$19&gt;0,"0",0))</f>
        <v>0</v>
      </c>
      <c r="L10" s="385">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t="str">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44" t="s">
        <v>245</v>
      </c>
      <c r="D11" s="744"/>
      <c r="E11" s="744"/>
      <c r="F11" s="745"/>
      <c r="G11" s="387">
        <f>IF(OR(ｱ.特管廃油!D26&gt;0,ｱ.特管廃油!D26&lt;0),ｱ.特管廃油!D26,IF(G$19&gt;0,"0",0))</f>
        <v>0</v>
      </c>
      <c r="H11" s="387">
        <f>IF(OR(ｲ.特管廃酸!D26&gt;0,ｲ.特管廃酸!D26&lt;0),ｲ.特管廃酸!D26,IF(H$19&gt;0,"0",0))</f>
        <v>0</v>
      </c>
      <c r="I11" s="387">
        <f>IF(OR(ｳ.特管廃ｱﾙｶﾘ!D26&gt;0,ｳ.特管廃ｱﾙｶﾘ!D26&lt;0),ｳ.特管廃ｱﾙｶﾘ!D26,IF(I$19&gt;0,"0",0))</f>
        <v>0</v>
      </c>
      <c r="J11" s="387">
        <f>IF(OR(ｴ.感染性廃棄物!$D26&gt;0,ｴ.感染性廃棄物!$D26&lt;0),ｴ.感染性廃棄物!D26,IF(J$19&gt;0,"0",0))</f>
        <v>0</v>
      </c>
      <c r="K11" s="387">
        <f>IF(OR(ｵ.廃PCB等!$D26&gt;0,ｵ.廃PCB等!$D26&lt;0),ｵ.廃PCB等!D26,IF(K$19&gt;0,"0",0))</f>
        <v>0</v>
      </c>
      <c r="L11" s="387">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t="str">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44" t="s">
        <v>246</v>
      </c>
      <c r="D12" s="744"/>
      <c r="E12" s="744"/>
      <c r="F12" s="745"/>
      <c r="G12" s="387">
        <f>IF(OR(ｱ.特管廃油!D27&gt;0,ｱ.特管廃油!D27&lt;0),ｱ.特管廃油!D27,IF(G$19&gt;0,"0",0))</f>
        <v>0</v>
      </c>
      <c r="H12" s="387">
        <f>IF(OR(ｲ.特管廃酸!D27&gt;0,ｲ.特管廃酸!D27&lt;0),ｲ.特管廃酸!D27,IF(H$19&gt;0,"0",0))</f>
        <v>0</v>
      </c>
      <c r="I12" s="387">
        <f>IF(OR(ｳ.特管廃ｱﾙｶﾘ!D27&gt;0,ｳ.特管廃ｱﾙｶﾘ!D27&lt;0),ｳ.特管廃ｱﾙｶﾘ!D27,IF(I$19&gt;0,"0",0))</f>
        <v>0</v>
      </c>
      <c r="J12" s="387">
        <f>IF(OR(ｴ.感染性廃棄物!$D27&gt;0,ｴ.感染性廃棄物!$D27&lt;0),ｴ.感染性廃棄物!D27,IF(J$19&gt;0,"0",0))</f>
        <v>0</v>
      </c>
      <c r="K12" s="387">
        <f>IF(OR(ｵ.廃PCB等!$D27&gt;0,ｵ.廃PCB等!$D27&lt;0),ｵ.廃PCB等!D27,IF(K$19&gt;0,"0",0))</f>
        <v>0</v>
      </c>
      <c r="L12" s="387">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t="str">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60" t="s">
        <v>247</v>
      </c>
      <c r="D13" s="729"/>
      <c r="E13" s="729"/>
      <c r="F13" s="730"/>
      <c r="G13" s="387">
        <f>IF(OR(ｱ.特管廃油!D28&gt;0,ｱ.特管廃油!D28&lt;0),ｱ.特管廃油!D28,IF(G$19&gt;0,"0",0))</f>
        <v>0</v>
      </c>
      <c r="H13" s="387">
        <f>IF(OR(ｲ.特管廃酸!D28&gt;0,ｲ.特管廃酸!D28&lt;0),ｲ.特管廃酸!D28,IF(H$19&gt;0,"0",0))</f>
        <v>0</v>
      </c>
      <c r="I13" s="387">
        <f>IF(OR(ｳ.特管廃ｱﾙｶﾘ!D28&gt;0,ｳ.特管廃ｱﾙｶﾘ!D28&lt;0),ｳ.特管廃ｱﾙｶﾘ!D28,IF(I$19&gt;0,"0",0))</f>
        <v>0</v>
      </c>
      <c r="J13" s="387">
        <f>IF(OR(ｴ.感染性廃棄物!$D28&gt;0,ｴ.感染性廃棄物!$D28&lt;0),ｴ.感染性廃棄物!D28,IF(J$19&gt;0,"0",0))</f>
        <v>0</v>
      </c>
      <c r="K13" s="387">
        <f>IF(OR(ｵ.廃PCB等!$D28&gt;0,ｵ.廃PCB等!$D28&lt;0),ｵ.廃PCB等!D28,IF(K$19&gt;0,"0",0))</f>
        <v>0</v>
      </c>
      <c r="L13" s="387">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t="str">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44" t="s">
        <v>181</v>
      </c>
      <c r="D14" s="744"/>
      <c r="E14" s="744"/>
      <c r="F14" s="745"/>
      <c r="G14" s="387">
        <f>IF(OR(ｱ.特管廃油!D29&gt;0,ｱ.特管廃油!D29&lt;0),ｱ.特管廃油!D29,IF(G$19&gt;0,"0",0))</f>
        <v>0</v>
      </c>
      <c r="H14" s="387">
        <f>IF(OR(ｲ.特管廃酸!D29&gt;0,ｲ.特管廃酸!D29&lt;0),ｲ.特管廃酸!D29,IF(H$19&gt;0,"0",0))</f>
        <v>0</v>
      </c>
      <c r="I14" s="387">
        <f>IF(OR(ｳ.特管廃ｱﾙｶﾘ!D29&gt;0,ｳ.特管廃ｱﾙｶﾘ!D29&lt;0),ｳ.特管廃ｱﾙｶﾘ!D29,IF(I$19&gt;0,"0",0))</f>
        <v>0</v>
      </c>
      <c r="J14" s="387">
        <f>IF(OR(ｴ.感染性廃棄物!$D29&gt;0,ｴ.感染性廃棄物!$D29&lt;0),ｴ.感染性廃棄物!D29,IF(J$19&gt;0,"0",0))</f>
        <v>0</v>
      </c>
      <c r="K14" s="387">
        <f>IF(OR(ｵ.廃PCB等!$D29&gt;0,ｵ.廃PCB等!$D29&lt;0),ｵ.廃PCB等!D29,IF(K$19&gt;0,"0",0))</f>
        <v>0</v>
      </c>
      <c r="L14" s="387">
        <f>IF(OR(ｶ.PCB汚染物!D29&gt;0,ｶ.PCB汚染物!D29&lt;0),ｶ.PCB汚染物!D29,IF(L$19&gt;0,"0",0))</f>
        <v>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660</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f>IF(OR(ｾ.有害汚泥!D29&gt;0,ｾ.有害汚泥!D29&lt;0),ｾ.有害汚泥!D29,IF(T$19&gt;0,"0",0))</f>
        <v>0</v>
      </c>
      <c r="U14" s="387">
        <f>IF(OR(ｿ.有害廃酸!D29&gt;0,ｿ.有害廃酸!D29&lt;0),ｿ.有害廃酸!D29,IF(U$19&gt;0,"0",0))</f>
        <v>0</v>
      </c>
      <c r="V14" s="387">
        <f>IF(OR(ﾀ.有害廃ｱﾙｶﾘ!D29&gt;0,ﾀ.有害廃ｱﾙｶﾘ!D29&lt;0),ﾀ.有害廃ｱﾙｶﾘ!D29,IF(V$19&gt;0,"0",0))</f>
        <v>0</v>
      </c>
      <c r="W14" s="388">
        <f>IF(OR(ﾁ.廃水銀等!D29&gt;0,ﾁ.廃水銀等!D29&lt;0),ﾁ.廃水銀等!D29,IF(W$19&gt;0,"0",0))</f>
        <v>0</v>
      </c>
      <c r="X14" s="389">
        <f t="shared" si="0"/>
        <v>660</v>
      </c>
    </row>
    <row r="15" spans="2:24" ht="24" customHeight="1">
      <c r="B15" s="173" t="s">
        <v>184</v>
      </c>
      <c r="C15" s="744" t="s">
        <v>182</v>
      </c>
      <c r="D15" s="744"/>
      <c r="E15" s="744"/>
      <c r="F15" s="745"/>
      <c r="G15" s="387">
        <f>IF(OR(ｱ.特管廃油!D30&gt;0,ｱ.特管廃油!D30&lt;0),ｱ.特管廃油!D30,IF(G$19&gt;0,"0",0))</f>
        <v>0</v>
      </c>
      <c r="H15" s="387">
        <f>IF(OR(ｲ.特管廃酸!D30&gt;0,ｲ.特管廃酸!D30&lt;0),ｲ.特管廃酸!D30,IF(H$19&gt;0,"0",0))</f>
        <v>0</v>
      </c>
      <c r="I15" s="387">
        <f>IF(OR(ｳ.特管廃ｱﾙｶﾘ!D30&gt;0,ｳ.特管廃ｱﾙｶﾘ!D30&lt;0),ｳ.特管廃ｱﾙｶﾘ!D30,IF(I$19&gt;0,"0",0))</f>
        <v>0</v>
      </c>
      <c r="J15" s="387">
        <f>IF(OR(ｴ.感染性廃棄物!$D30&gt;0,ｴ.感染性廃棄物!$D30&lt;0),ｴ.感染性廃棄物!D30,IF(J$19&gt;0,"0",0))</f>
        <v>0</v>
      </c>
      <c r="K15" s="387">
        <f>IF(OR(ｵ.廃PCB等!$D30&gt;0,ｵ.廃PCB等!$D30&lt;0),ｵ.廃PCB等!D30,IF(K$19&gt;0,"0",0))</f>
        <v>0</v>
      </c>
      <c r="L15" s="387">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10</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f>IF(OR(ｾ.有害汚泥!D30&gt;0,ｾ.有害汚泥!D30&lt;0),ｾ.有害汚泥!D30,IF(T$19&gt;0,"0",0))</f>
        <v>0</v>
      </c>
      <c r="U15" s="387">
        <f>IF(OR(ｿ.有害廃酸!D30&gt;0,ｿ.有害廃酸!D30&lt;0),ｿ.有害廃酸!D30,IF(U$19&gt;0,"0",0))</f>
        <v>0</v>
      </c>
      <c r="V15" s="387">
        <f>IF(OR(ﾀ.有害廃ｱﾙｶﾘ!D30&gt;0,ﾀ.有害廃ｱﾙｶﾘ!D30&lt;0),ﾀ.有害廃ｱﾙｶﾘ!D30,IF(V$19&gt;0,"0",0))</f>
        <v>0</v>
      </c>
      <c r="W15" s="388">
        <f>IF(OR(ﾁ.廃水銀等!D30&gt;0,ﾁ.廃水銀等!D30&lt;0),ﾁ.廃水銀等!D30,IF(W$19&gt;0,"0",0))</f>
        <v>0</v>
      </c>
      <c r="X15" s="389">
        <f t="shared" si="0"/>
        <v>10</v>
      </c>
    </row>
    <row r="16" spans="2:24" ht="24" customHeight="1">
      <c r="B16" s="173" t="s">
        <v>185</v>
      </c>
      <c r="C16" s="744" t="s">
        <v>183</v>
      </c>
      <c r="D16" s="744"/>
      <c r="E16" s="744"/>
      <c r="F16" s="745"/>
      <c r="G16" s="387">
        <f>IF(OR(ｱ.特管廃油!D31&gt;0,ｱ.特管廃油!D31&lt;0),ｱ.特管廃油!D31,IF(G$19&gt;0,"0",0))</f>
        <v>0</v>
      </c>
      <c r="H16" s="387">
        <f>IF(OR(ｲ.特管廃酸!D31&gt;0,ｲ.特管廃酸!D31&lt;0),ｲ.特管廃酸!D31,IF(H$19&gt;0,"0",0))</f>
        <v>0</v>
      </c>
      <c r="I16" s="387">
        <f>IF(OR(ｳ.特管廃ｱﾙｶﾘ!D31&gt;0,ｳ.特管廃ｱﾙｶﾘ!D31&lt;0),ｳ.特管廃ｱﾙｶﾘ!D31,IF(I$19&gt;0,"0",0))</f>
        <v>0</v>
      </c>
      <c r="J16" s="387">
        <f>IF(OR(ｴ.感染性廃棄物!$D31&gt;0,ｴ.感染性廃棄物!$D31&lt;0),ｴ.感染性廃棄物!D31,IF(J$19&gt;0,"0",0))</f>
        <v>0</v>
      </c>
      <c r="K16" s="387">
        <f>IF(OR(ｵ.廃PCB等!$D31&gt;0,ｵ.廃PCB等!$D31&lt;0),ｵ.廃PCB等!D31,IF(K$19&gt;0,"0",0))</f>
        <v>0</v>
      </c>
      <c r="L16" s="387">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t="str">
        <f>IF(OR(ｺ.廃石綿等!D31&gt;0,ｺ.廃石綿等!D31&lt;0),ｺ.廃石綿等!D31,IF(P$19&gt;0,"0",0))</f>
        <v>0</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f>IF(OR(ｾ.有害汚泥!D31&gt;0,ｾ.有害汚泥!D31&lt;0),ｾ.有害汚泥!D31,IF(T$19&gt;0,"0",0))</f>
        <v>0</v>
      </c>
      <c r="U16" s="387">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t="str">
        <f t="shared" si="0"/>
        <v>0</v>
      </c>
    </row>
    <row r="17" spans="2:24" ht="24" customHeight="1">
      <c r="B17" s="173"/>
      <c r="C17" s="744" t="s">
        <v>400</v>
      </c>
      <c r="D17" s="744"/>
      <c r="E17" s="744"/>
      <c r="F17" s="745"/>
      <c r="G17" s="387">
        <f>IF(OR(ｱ.特管廃油!D32&gt;0,ｱ.特管廃油!D32&lt;0),ｱ.特管廃油!D32,IF(G$19&gt;0,"0",0))</f>
        <v>0</v>
      </c>
      <c r="H17" s="387">
        <f>IF(OR(ｲ.特管廃酸!D32&gt;0,ｲ.特管廃酸!D32&lt;0),ｲ.特管廃酸!D32,IF(H$19&gt;0,"0",0))</f>
        <v>0</v>
      </c>
      <c r="I17" s="387">
        <f>IF(OR(ｳ.特管廃ｱﾙｶﾘ!D32&gt;0,ｳ.特管廃ｱﾙｶﾘ!D32&lt;0),ｳ.特管廃ｱﾙｶﾘ!D32,IF(I$19&gt;0,"0",0))</f>
        <v>0</v>
      </c>
      <c r="J17" s="387">
        <f>IF(OR(ｴ.感染性廃棄物!$D32&gt;0,ｴ.感染性廃棄物!$D32&lt;0),ｴ.感染性廃棄物!D32,IF(J$19&gt;0,"0",0))</f>
        <v>0</v>
      </c>
      <c r="K17" s="387">
        <f>IF(OR(ｵ.廃PCB等!$D32&gt;0,ｵ.廃PCB等!$D32&lt;0),ｵ.廃PCB等!D32,IF(K$19&gt;0,"0",0))</f>
        <v>0</v>
      </c>
      <c r="L17" s="387">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t="str">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f>IF(OR(ｾ.有害汚泥!D32&gt;0,ｾ.有害汚泥!D32&lt;0),ｾ.有害汚泥!D32,IF(T$19&gt;0,"0",0))</f>
        <v>0</v>
      </c>
      <c r="U17" s="387">
        <f>IF(OR(ｿ.有害廃酸!D32&gt;0,ｿ.有害廃酸!D32&lt;0),ｿ.有害廃酸!D32,IF(U$19&gt;0,"0",0))</f>
        <v>0</v>
      </c>
      <c r="V17" s="387">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56" t="s">
        <v>403</v>
      </c>
      <c r="E18" s="756"/>
      <c r="F18" s="757"/>
      <c r="G18" s="390">
        <f>IF(OR(ｱ.特管廃油!D33&gt;0,ｱ.特管廃油!D33&lt;0),ｱ.特管廃油!D33,IF(G$19&gt;0,"0",0))</f>
        <v>0</v>
      </c>
      <c r="H18" s="390">
        <f>IF(OR(ｲ.特管廃酸!D33&gt;0,ｲ.特管廃酸!D33&lt;0),ｲ.特管廃酸!D33,IF(H$19&gt;0,"0",0))</f>
        <v>0</v>
      </c>
      <c r="I18" s="390">
        <f>IF(OR(ｳ.特管廃ｱﾙｶﾘ!D33&gt;0,ｳ.特管廃ｱﾙｶﾘ!D33&lt;0),ｳ.特管廃ｱﾙｶﾘ!D33,IF(I$19&gt;0,"0",0))</f>
        <v>0</v>
      </c>
      <c r="J18" s="390">
        <f>IF(OR(ｴ.感染性廃棄物!$D33&gt;0,ｴ.感染性廃棄物!$D33&lt;0),ｴ.感染性廃棄物!D33,IF(J$19&gt;0,"0",0))</f>
        <v>0</v>
      </c>
      <c r="K18" s="390">
        <f>IF(OR(ｵ.廃PCB等!$D33&gt;0,ｵ.廃PCB等!$D33&lt;0),ｵ.廃PCB等!D33,IF(K$19&gt;0,"0",0))</f>
        <v>0</v>
      </c>
      <c r="L18" s="390">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t="str">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6" t="s">
        <v>302</v>
      </c>
      <c r="E19" s="746"/>
      <c r="F19" s="747"/>
      <c r="G19" s="393">
        <f t="shared" ref="G19:V19" si="1">+G37+G25+G23+G22+G21-G20</f>
        <v>0</v>
      </c>
      <c r="H19" s="393">
        <f t="shared" si="1"/>
        <v>0</v>
      </c>
      <c r="I19" s="393">
        <f t="shared" si="1"/>
        <v>0</v>
      </c>
      <c r="J19" s="393">
        <f t="shared" si="1"/>
        <v>0</v>
      </c>
      <c r="K19" s="393">
        <f t="shared" si="1"/>
        <v>0</v>
      </c>
      <c r="L19" s="393">
        <f t="shared" si="1"/>
        <v>0</v>
      </c>
      <c r="M19" s="393">
        <f t="shared" si="1"/>
        <v>0</v>
      </c>
      <c r="N19" s="393">
        <f t="shared" si="1"/>
        <v>0</v>
      </c>
      <c r="O19" s="393">
        <f t="shared" si="1"/>
        <v>0</v>
      </c>
      <c r="P19" s="393">
        <f t="shared" si="1"/>
        <v>497.75</v>
      </c>
      <c r="Q19" s="393">
        <f t="shared" si="1"/>
        <v>0</v>
      </c>
      <c r="R19" s="393">
        <f t="shared" si="1"/>
        <v>0</v>
      </c>
      <c r="S19" s="393">
        <f t="shared" si="1"/>
        <v>0</v>
      </c>
      <c r="T19" s="393">
        <f t="shared" si="1"/>
        <v>0</v>
      </c>
      <c r="U19" s="393">
        <f>+U37+U25+U23+U22+U21-U20</f>
        <v>0</v>
      </c>
      <c r="V19" s="393">
        <f t="shared" si="1"/>
        <v>0</v>
      </c>
      <c r="W19" s="393">
        <f>+W37+W25+W23+W22+W21-W20</f>
        <v>0</v>
      </c>
      <c r="X19" s="394">
        <f t="shared" ref="X19:X47" si="2">SUM(G19:W19)</f>
        <v>497.75</v>
      </c>
    </row>
    <row r="20" spans="2:24" ht="24" customHeight="1" thickBot="1">
      <c r="B20" s="171"/>
      <c r="C20" s="222" t="s">
        <v>173</v>
      </c>
      <c r="D20" s="748" t="s">
        <v>174</v>
      </c>
      <c r="E20" s="748"/>
      <c r="F20" s="749"/>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50" t="s">
        <v>215</v>
      </c>
      <c r="F21" s="751"/>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27" t="s">
        <v>282</v>
      </c>
      <c r="F22" s="728"/>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40" t="s">
        <v>216</v>
      </c>
      <c r="F23" s="741"/>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42" t="s">
        <v>203</v>
      </c>
      <c r="F25" s="743"/>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36" t="s">
        <v>136</v>
      </c>
      <c r="D26" s="442" t="s">
        <v>21</v>
      </c>
      <c r="E26" s="725" t="s">
        <v>218</v>
      </c>
      <c r="F26" s="726"/>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36"/>
      <c r="D27" s="176" t="s">
        <v>25</v>
      </c>
      <c r="E27" s="725" t="s">
        <v>219</v>
      </c>
      <c r="F27" s="726"/>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37"/>
      <c r="D28" s="73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37"/>
      <c r="D29" s="73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5" customHeight="1">
      <c r="B30" s="173" t="s">
        <v>327</v>
      </c>
      <c r="C30" s="737"/>
      <c r="D30" s="73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37"/>
      <c r="D31" s="126" t="s">
        <v>140</v>
      </c>
      <c r="E31" s="725" t="s">
        <v>223</v>
      </c>
      <c r="F31" s="726"/>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31" t="s">
        <v>135</v>
      </c>
      <c r="D37" s="126" t="s">
        <v>141</v>
      </c>
      <c r="E37" s="738" t="s">
        <v>176</v>
      </c>
      <c r="F37" s="739"/>
      <c r="G37" s="417">
        <f t="shared" ref="G37:V37" si="7">+G38+G42</f>
        <v>0</v>
      </c>
      <c r="H37" s="417">
        <f t="shared" si="7"/>
        <v>0</v>
      </c>
      <c r="I37" s="417">
        <f t="shared" si="7"/>
        <v>0</v>
      </c>
      <c r="J37" s="417">
        <f t="shared" si="7"/>
        <v>0</v>
      </c>
      <c r="K37" s="417">
        <f t="shared" si="7"/>
        <v>0</v>
      </c>
      <c r="L37" s="417">
        <f t="shared" si="7"/>
        <v>0</v>
      </c>
      <c r="M37" s="417">
        <f t="shared" si="7"/>
        <v>0</v>
      </c>
      <c r="N37" s="417">
        <f t="shared" si="7"/>
        <v>0</v>
      </c>
      <c r="O37" s="417">
        <f t="shared" si="7"/>
        <v>0</v>
      </c>
      <c r="P37" s="417">
        <f t="shared" si="7"/>
        <v>497.75</v>
      </c>
      <c r="Q37" s="417">
        <f t="shared" si="7"/>
        <v>0</v>
      </c>
      <c r="R37" s="417">
        <f t="shared" si="7"/>
        <v>0</v>
      </c>
      <c r="S37" s="417">
        <f t="shared" si="7"/>
        <v>0</v>
      </c>
      <c r="T37" s="417">
        <f t="shared" si="7"/>
        <v>0</v>
      </c>
      <c r="U37" s="417">
        <f t="shared" si="7"/>
        <v>0</v>
      </c>
      <c r="V37" s="417">
        <f t="shared" si="7"/>
        <v>0</v>
      </c>
      <c r="W37" s="417">
        <f>+W38+W42</f>
        <v>0</v>
      </c>
      <c r="X37" s="418">
        <f t="shared" si="2"/>
        <v>497.75</v>
      </c>
    </row>
    <row r="38" spans="2:24" ht="24" customHeight="1">
      <c r="B38" s="171"/>
      <c r="C38" s="731"/>
      <c r="D38" s="212"/>
      <c r="E38" s="210" t="s">
        <v>195</v>
      </c>
      <c r="F38" s="437"/>
      <c r="G38" s="411">
        <f t="shared" ref="G38:V38" si="8">SUM(G39:G41)</f>
        <v>0</v>
      </c>
      <c r="H38" s="411">
        <f t="shared" si="8"/>
        <v>0</v>
      </c>
      <c r="I38" s="411">
        <f t="shared" si="8"/>
        <v>0</v>
      </c>
      <c r="J38" s="411">
        <f t="shared" si="8"/>
        <v>0</v>
      </c>
      <c r="K38" s="411">
        <f t="shared" si="8"/>
        <v>0</v>
      </c>
      <c r="L38" s="411">
        <f t="shared" si="8"/>
        <v>0</v>
      </c>
      <c r="M38" s="411">
        <f t="shared" si="8"/>
        <v>0</v>
      </c>
      <c r="N38" s="411">
        <f t="shared" si="8"/>
        <v>0</v>
      </c>
      <c r="O38" s="411">
        <f t="shared" si="8"/>
        <v>0</v>
      </c>
      <c r="P38" s="411">
        <f t="shared" si="8"/>
        <v>0</v>
      </c>
      <c r="Q38" s="411">
        <f t="shared" si="8"/>
        <v>0</v>
      </c>
      <c r="R38" s="411">
        <f t="shared" si="8"/>
        <v>0</v>
      </c>
      <c r="S38" s="411">
        <f t="shared" si="8"/>
        <v>0</v>
      </c>
      <c r="T38" s="411">
        <f t="shared" si="8"/>
        <v>0</v>
      </c>
      <c r="U38" s="411">
        <f t="shared" si="8"/>
        <v>0</v>
      </c>
      <c r="V38" s="411">
        <f t="shared" si="8"/>
        <v>0</v>
      </c>
      <c r="W38" s="411">
        <f>SUM(W39:W41)</f>
        <v>0</v>
      </c>
      <c r="X38" s="412">
        <f t="shared" si="2"/>
        <v>0</v>
      </c>
    </row>
    <row r="39" spans="2:24" ht="24" customHeight="1">
      <c r="B39" s="171"/>
      <c r="C39" s="731"/>
      <c r="D39" s="213"/>
      <c r="E39" s="208"/>
      <c r="F39" s="206" t="s">
        <v>175</v>
      </c>
      <c r="G39" s="413">
        <f>+ｱ.特管廃油!$AA$28</f>
        <v>0</v>
      </c>
      <c r="H39" s="413">
        <f>+ｲ.特管廃酸!$AA$28</f>
        <v>0</v>
      </c>
      <c r="I39" s="413">
        <f>+ｳ.特管廃ｱﾙｶﾘ!$AA$28</f>
        <v>0</v>
      </c>
      <c r="J39" s="413">
        <f>+ｴ.感染性廃棄物!$AA$28</f>
        <v>0</v>
      </c>
      <c r="K39" s="413">
        <f>+ｵ.廃PCB等!$AA$28</f>
        <v>0</v>
      </c>
      <c r="L39" s="413">
        <f>+ｶ.PCB汚染物!$AA$28</f>
        <v>0</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0</v>
      </c>
    </row>
    <row r="40" spans="2:24" ht="24" customHeight="1">
      <c r="B40" s="171"/>
      <c r="C40" s="731"/>
      <c r="D40" s="213"/>
      <c r="E40" s="208"/>
      <c r="F40" s="206" t="s">
        <v>194</v>
      </c>
      <c r="G40" s="413">
        <f>+ｱ.特管廃油!$AA$29</f>
        <v>0</v>
      </c>
      <c r="H40" s="413">
        <f>+ｲ.特管廃酸!$AA$29</f>
        <v>0</v>
      </c>
      <c r="I40" s="413">
        <f>+ｳ.特管廃ｱﾙｶﾘ!$AA$29</f>
        <v>0</v>
      </c>
      <c r="J40" s="413">
        <f>+ｴ.感染性廃棄物!$AA$29</f>
        <v>0</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0</v>
      </c>
    </row>
    <row r="41" spans="2:24" ht="24" customHeight="1">
      <c r="B41" s="171"/>
      <c r="C41" s="73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3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497.75</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497.75</v>
      </c>
    </row>
    <row r="43" spans="2:24" ht="24" customHeight="1">
      <c r="B43" s="171"/>
      <c r="C43" s="125" t="s">
        <v>177</v>
      </c>
      <c r="D43" s="723" t="s">
        <v>224</v>
      </c>
      <c r="E43" s="723"/>
      <c r="F43" s="724"/>
      <c r="G43" s="419">
        <f>+ｱ.特管廃油!$AL$27</f>
        <v>0</v>
      </c>
      <c r="H43" s="419">
        <f>+ｲ.特管廃酸!$AL$27</f>
        <v>0</v>
      </c>
      <c r="I43" s="419">
        <f>+ｳ.特管廃ｱﾙｶﾘ!$AL$27</f>
        <v>0</v>
      </c>
      <c r="J43" s="419">
        <f>+ｴ.感染性廃棄物!$AL$27</f>
        <v>0</v>
      </c>
      <c r="K43" s="419">
        <f>+ｵ.廃PCB等!$AL$27</f>
        <v>0</v>
      </c>
      <c r="L43" s="419">
        <f>+ｶ.PCB汚染物!$AL$27</f>
        <v>0</v>
      </c>
      <c r="M43" s="419">
        <f>+ｷ.PCB処理物!$AL$27</f>
        <v>0</v>
      </c>
      <c r="N43" s="419">
        <f>+ｸ.指定下水汚泥!$AL$27</f>
        <v>0</v>
      </c>
      <c r="O43" s="419">
        <f>+ｹ.有害鉱さい!$AL$27</f>
        <v>0</v>
      </c>
      <c r="P43" s="419">
        <f>+ｺ.廃石綿等!$AL$27</f>
        <v>497.75</v>
      </c>
      <c r="Q43" s="419">
        <f>+ｻ.有害ばいじん!$AL$27</f>
        <v>0</v>
      </c>
      <c r="R43" s="419">
        <f>+ｼ.有害燃え殻!$AL$27</f>
        <v>0</v>
      </c>
      <c r="S43" s="419">
        <f>+ｽ.有害廃油!$AL$27</f>
        <v>0</v>
      </c>
      <c r="T43" s="419">
        <f>+ｾ.有害汚泥!$AL$27</f>
        <v>0</v>
      </c>
      <c r="U43" s="419">
        <f>+ｿ.有害廃酸!$AL$27</f>
        <v>0</v>
      </c>
      <c r="V43" s="419">
        <f>+ﾀ.有害廃ｱﾙｶﾘ!$AL$27</f>
        <v>0</v>
      </c>
      <c r="W43" s="419">
        <f>+ﾁ.廃水銀等!$AL$27</f>
        <v>0</v>
      </c>
      <c r="X43" s="420">
        <f t="shared" si="2"/>
        <v>497.75</v>
      </c>
    </row>
    <row r="44" spans="2:24" ht="24" customHeight="1">
      <c r="B44" s="171"/>
      <c r="C44" s="178"/>
      <c r="D44" s="176" t="s">
        <v>150</v>
      </c>
      <c r="E44" s="725" t="s">
        <v>178</v>
      </c>
      <c r="F44" s="726"/>
      <c r="G44" s="421">
        <f>+ｱ.特管廃油!$AL$30</f>
        <v>0</v>
      </c>
      <c r="H44" s="421">
        <f>+ｲ.特管廃酸!$AL$30</f>
        <v>0</v>
      </c>
      <c r="I44" s="421">
        <f>+ｳ.特管廃ｱﾙｶﾘ!$AL$30</f>
        <v>0</v>
      </c>
      <c r="J44" s="421">
        <f>+ｴ.感染性廃棄物!$AL$30</f>
        <v>0</v>
      </c>
      <c r="K44" s="421">
        <f>+ｵ.廃PCB等!$AL$30</f>
        <v>0</v>
      </c>
      <c r="L44" s="421">
        <f>+ｶ.PCB汚染物!$AL$30</f>
        <v>0</v>
      </c>
      <c r="M44" s="421">
        <f>+ｷ.PCB処理物!$AL$30</f>
        <v>0</v>
      </c>
      <c r="N44" s="421">
        <f>+ｸ.指定下水汚泥!$AL$30</f>
        <v>0</v>
      </c>
      <c r="O44" s="421">
        <f>+ｹ.有害鉱さい!$AL$30</f>
        <v>0</v>
      </c>
      <c r="P44" s="421">
        <f>+ｺ.廃石綿等!$AL$30</f>
        <v>496</v>
      </c>
      <c r="Q44" s="421">
        <f>+ｻ.有害ばいじん!$AL$30</f>
        <v>0</v>
      </c>
      <c r="R44" s="421">
        <f>+ｼ.有害燃え殻!$AL$30</f>
        <v>0</v>
      </c>
      <c r="S44" s="421">
        <f>+ｽ.有害廃油!$AL$30</f>
        <v>0</v>
      </c>
      <c r="T44" s="421">
        <f>+ｾ.有害汚泥!$AL$30</f>
        <v>0</v>
      </c>
      <c r="U44" s="421">
        <f>+ｿ.有害廃酸!$AL$30</f>
        <v>0</v>
      </c>
      <c r="V44" s="421">
        <f>+ﾀ.有害廃ｱﾙｶﾘ!$AL$30</f>
        <v>0</v>
      </c>
      <c r="W44" s="421">
        <f>+ﾁ.廃水銀等!$AL$30</f>
        <v>0</v>
      </c>
      <c r="X44" s="422">
        <f t="shared" si="2"/>
        <v>496</v>
      </c>
    </row>
    <row r="45" spans="2:24" ht="24" customHeight="1">
      <c r="B45" s="171"/>
      <c r="C45" s="178"/>
      <c r="D45" s="439" t="s">
        <v>152</v>
      </c>
      <c r="E45" s="727" t="s">
        <v>179</v>
      </c>
      <c r="F45" s="728"/>
      <c r="G45" s="423">
        <f>+ｱ.特管廃油!$AS$24</f>
        <v>0</v>
      </c>
      <c r="H45" s="423">
        <f>+ｲ.特管廃酸!$AS$24</f>
        <v>0</v>
      </c>
      <c r="I45" s="423">
        <f>+ｳ.特管廃ｱﾙｶﾘ!$AS$24</f>
        <v>0</v>
      </c>
      <c r="J45" s="423">
        <f>+ｴ.感染性廃棄物!$AS$24</f>
        <v>0</v>
      </c>
      <c r="K45" s="423">
        <f>+ｵ.廃PCB等!$AS$24</f>
        <v>0</v>
      </c>
      <c r="L45" s="423">
        <f>+ｶ.PCB汚染物!$AS$24</f>
        <v>0</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0</v>
      </c>
    </row>
    <row r="46" spans="2:24" ht="24" customHeight="1">
      <c r="B46" s="171"/>
      <c r="C46" s="178"/>
      <c r="D46" s="435" t="s">
        <v>154</v>
      </c>
      <c r="E46" s="729" t="s">
        <v>404</v>
      </c>
      <c r="F46" s="730"/>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7" customHeight="1" thickBot="1">
      <c r="B47" s="172"/>
      <c r="C47" s="179"/>
      <c r="D47" s="177" t="s">
        <v>155</v>
      </c>
      <c r="E47" s="721" t="s">
        <v>405</v>
      </c>
      <c r="F47" s="722"/>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95"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0</v>
      </c>
      <c r="H55" s="474">
        <f t="shared" ref="H55:V55" si="9">IF(H9="0",+H19+H20,+H9+H19+H20)</f>
        <v>0</v>
      </c>
      <c r="I55" s="474">
        <f t="shared" si="9"/>
        <v>0</v>
      </c>
      <c r="J55" s="474">
        <f t="shared" si="9"/>
        <v>0</v>
      </c>
      <c r="K55" s="474">
        <f t="shared" si="9"/>
        <v>0</v>
      </c>
      <c r="L55" s="474">
        <f t="shared" si="9"/>
        <v>0</v>
      </c>
      <c r="M55" s="474">
        <f t="shared" si="9"/>
        <v>0</v>
      </c>
      <c r="N55" s="474">
        <f t="shared" si="9"/>
        <v>0</v>
      </c>
      <c r="O55" s="474">
        <f t="shared" si="9"/>
        <v>0</v>
      </c>
      <c r="P55" s="474">
        <f t="shared" si="9"/>
        <v>1157.75</v>
      </c>
      <c r="Q55" s="474">
        <f t="shared" si="9"/>
        <v>0</v>
      </c>
      <c r="R55" s="474">
        <f t="shared" si="9"/>
        <v>0</v>
      </c>
      <c r="S55" s="474">
        <f t="shared" si="9"/>
        <v>0</v>
      </c>
      <c r="T55" s="474">
        <f t="shared" si="9"/>
        <v>0</v>
      </c>
      <c r="U55" s="474">
        <f t="shared" si="9"/>
        <v>0</v>
      </c>
      <c r="V55" s="474">
        <f t="shared" si="9"/>
        <v>0</v>
      </c>
      <c r="W55" s="474">
        <f>IF(W9="0",+W19+W20,+W9+W19+W20)</f>
        <v>0</v>
      </c>
      <c r="X55" s="475">
        <f>+X9+X19+X20</f>
        <v>1157.75</v>
      </c>
    </row>
    <row r="56" spans="6:24" s="472" customFormat="1" ht="13.2">
      <c r="F56" s="476"/>
    </row>
    <row r="57" spans="6:24" s="472" customFormat="1" ht="13.2">
      <c r="F57" s="476"/>
    </row>
    <row r="58" spans="6:24" s="472" customFormat="1" ht="13.2">
      <c r="F58" s="476"/>
    </row>
    <row r="59" spans="6:24" s="472" customFormat="1" ht="13.2">
      <c r="F59" s="476"/>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0" width="9" style="48"/>
    <col min="51" max="51" width="49.77734375" style="48" bestFit="1" customWidth="1"/>
    <col min="52" max="53" width="9" style="48"/>
    <col min="54" max="54" width="54.44140625" style="48" bestFit="1" customWidth="1"/>
    <col min="55" max="55" width="13" style="48" bestFit="1" customWidth="1"/>
    <col min="56" max="56" width="24.33203125" style="48" bestFit="1" customWidth="1"/>
    <col min="57" max="58" width="9" style="48"/>
    <col min="59" max="59" width="16.2187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2" customHeight="1">
      <c r="B3" s="704"/>
      <c r="C3" s="704"/>
      <c r="D3" s="704"/>
      <c r="E3" s="704"/>
      <c r="F3" s="704"/>
      <c r="G3" s="704"/>
      <c r="H3" s="704"/>
      <c r="I3" s="704"/>
      <c r="J3" s="704"/>
      <c r="K3" s="1"/>
      <c r="L3" s="1"/>
      <c r="M3" s="1"/>
      <c r="N3" s="1"/>
      <c r="O3" s="1"/>
      <c r="P3" s="1"/>
      <c r="Q3" s="1"/>
      <c r="R3" s="1"/>
      <c r="S3" s="1"/>
      <c r="T3" s="1"/>
      <c r="U3" s="1"/>
      <c r="V3" s="1"/>
      <c r="W3" s="1"/>
      <c r="X3" s="1"/>
      <c r="Y3"/>
      <c r="Z3" s="50"/>
      <c r="AA3" s="50"/>
      <c r="AB3" s="629"/>
      <c r="AC3" s="630"/>
      <c r="AD3" s="630"/>
      <c r="AE3" s="94"/>
      <c r="AF3" s="110"/>
      <c r="AG3" s="110"/>
      <c r="AH3" s="110"/>
      <c r="AI3" s="110"/>
      <c r="AJ3" s="110"/>
      <c r="AK3" s="110"/>
      <c r="AL3" s="110"/>
      <c r="AM3" s="110"/>
      <c r="AN3" s="110"/>
      <c r="AO3" s="110"/>
      <c r="AP3" s="614" t="s">
        <v>298</v>
      </c>
      <c r="AQ3" s="615"/>
      <c r="AR3" s="616"/>
      <c r="AS3" s="624" t="s">
        <v>0</v>
      </c>
      <c r="AT3" s="625"/>
      <c r="AU3" s="121" t="s">
        <v>88</v>
      </c>
      <c r="AV3" s="119"/>
      <c r="AW3" s="468"/>
    </row>
    <row r="4" spans="2:49" ht="13.8"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17"/>
      <c r="AQ4" s="618"/>
      <c r="AR4" s="619"/>
      <c r="AS4" s="626" t="str">
        <f>+表紙!N28</f>
        <v>○</v>
      </c>
      <c r="AT4" s="62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631" t="s">
        <v>81</v>
      </c>
      <c r="AA5" s="631"/>
      <c r="AB5" s="632"/>
      <c r="AC5" s="632"/>
      <c r="AD5" s="632"/>
      <c r="AE5" s="94" t="s">
        <v>75</v>
      </c>
      <c r="AF5" s="714" t="str">
        <f>+表紙!F47</f>
        <v>株式会社大林組　東京本店</v>
      </c>
      <c r="AG5" s="714"/>
      <c r="AH5" s="714"/>
      <c r="AI5" s="714"/>
      <c r="AJ5" s="714"/>
      <c r="AK5" s="714"/>
      <c r="AL5" s="714"/>
      <c r="AM5" s="714"/>
      <c r="AN5" s="714"/>
      <c r="AO5" s="714"/>
      <c r="AP5" s="714"/>
      <c r="AQ5" s="714"/>
      <c r="AR5" s="714"/>
      <c r="AS5" s="714"/>
      <c r="AT5" s="714"/>
      <c r="AU5" s="714"/>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2" customHeight="1" thickBot="1">
      <c r="B7" s="641" t="s">
        <v>278</v>
      </c>
      <c r="C7" s="642"/>
      <c r="D7" s="638" t="s">
        <v>248</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8"/>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636"/>
      <c r="AF10" s="64"/>
      <c r="AN10" s="61"/>
      <c r="AO10" s="61"/>
      <c r="AP10" s="61"/>
      <c r="AQ10" s="61"/>
      <c r="AR10" s="61"/>
      <c r="AS10" s="194"/>
      <c r="AT10" s="194"/>
      <c r="AU10"/>
      <c r="AV10"/>
      <c r="AW10" s="468"/>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8"/>
    </row>
    <row r="12" spans="2:49" ht="24.75" customHeight="1" thickTop="1" thickBot="1">
      <c r="F12" s="655">
        <f>+ROUND(P12,2)+ROUND(P15,2)+ROUND(P18,2)+ROUND(P24,2)+P27-ROUND(F15,2)</f>
        <v>0</v>
      </c>
      <c r="G12" s="656"/>
      <c r="H12" s="656"/>
      <c r="I12" s="278" t="s">
        <v>189</v>
      </c>
      <c r="J12" s="61"/>
      <c r="K12" s="62"/>
      <c r="L12" s="61"/>
      <c r="M12" s="660"/>
      <c r="N12" s="63"/>
      <c r="P12" s="620"/>
      <c r="Q12" s="621"/>
      <c r="R12" s="621"/>
      <c r="S12" s="621"/>
      <c r="T12" s="60" t="s">
        <v>22</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8"/>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62" t="s">
        <v>23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8"/>
    </row>
    <row r="15" spans="2:49" ht="24.75" customHeight="1" thickBot="1">
      <c r="F15" s="698"/>
      <c r="G15" s="699"/>
      <c r="H15" s="699"/>
      <c r="I15" s="52" t="s">
        <v>189</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8"/>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31</v>
      </c>
      <c r="AT16" s="680"/>
      <c r="AU16" s="279"/>
      <c r="AV16" s="52" t="s">
        <v>13</v>
      </c>
      <c r="AW16" s="468"/>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8"/>
    </row>
    <row r="18" spans="2:49" ht="27" customHeight="1" thickBot="1">
      <c r="K18" s="64"/>
      <c r="L18" s="61"/>
      <c r="M18" s="660"/>
      <c r="N18" s="64"/>
      <c r="P18" s="620"/>
      <c r="Q18" s="621"/>
      <c r="R18" s="621"/>
      <c r="S18" s="621"/>
      <c r="T18" s="60" t="s">
        <v>14</v>
      </c>
      <c r="U18"/>
      <c r="V18" s="283"/>
      <c r="W18"/>
      <c r="X18" s="198"/>
      <c r="Y18" s="655">
        <f>+ROUND(AH9,2)+ROUND(AH12,2)+ROUND(AH15,2)+AH18</f>
        <v>0</v>
      </c>
      <c r="Z18" s="656"/>
      <c r="AA18" s="656"/>
      <c r="AB18" s="60" t="s">
        <v>4</v>
      </c>
      <c r="AC18" s="196"/>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02"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03"/>
    </row>
    <row r="20" spans="2:49" ht="27" customHeight="1" thickTop="1" thickBot="1">
      <c r="K20" s="64"/>
      <c r="L20" s="61"/>
      <c r="M20" s="660"/>
      <c r="N20" s="64"/>
      <c r="P20" s="53" t="s">
        <v>48</v>
      </c>
      <c r="Q20" s="645" t="s">
        <v>208</v>
      </c>
      <c r="R20" s="645"/>
      <c r="S20" s="645"/>
      <c r="T20" s="646"/>
      <c r="U20" s="135"/>
      <c r="V20" s="284"/>
      <c r="W20" s="286"/>
      <c r="X20" s="287"/>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03"/>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5"/>
      <c r="V21" s="135"/>
      <c r="W21" s="135"/>
      <c r="X21" s="135"/>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8"/>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34</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8"/>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8"/>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8"/>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81" t="s">
        <v>165</v>
      </c>
      <c r="C29" s="682"/>
      <c r="D29" s="650">
        <v>0</v>
      </c>
      <c r="E29" s="650"/>
      <c r="F29" s="650"/>
      <c r="G29" s="199" t="s">
        <v>158</v>
      </c>
      <c r="H29" s="695">
        <f>+AL27</f>
        <v>0</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8"/>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8"/>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8"/>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8"/>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8"/>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2">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2">
      <c r="I45" s="76"/>
      <c r="J45" s="76"/>
      <c r="K45" s="76"/>
      <c r="R45" s="76"/>
      <c r="S45" s="76"/>
      <c r="T45" s="76"/>
      <c r="AY45" s="77"/>
      <c r="AZ45" s="77"/>
      <c r="BA45" s="77"/>
      <c r="BB45" s="77"/>
      <c r="BC45" s="77"/>
      <c r="BD45" s="77"/>
    </row>
    <row r="46" spans="2:62" ht="13.2">
      <c r="I46" s="76"/>
      <c r="J46" s="76"/>
      <c r="K46" s="76"/>
      <c r="R46" s="76"/>
      <c r="S46" s="76"/>
      <c r="T46" s="76"/>
      <c r="AY46" s="77"/>
      <c r="AZ46" s="77"/>
      <c r="BA46" s="77"/>
      <c r="BB46" s="77"/>
      <c r="BC46" s="77"/>
      <c r="BD46" s="77"/>
    </row>
    <row r="47" spans="2:62" ht="13.2">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AV99"/>
  <sheetViews>
    <sheetView showGridLines="0" view="pageBreakPreview" topLeftCell="B1" zoomScaleNormal="100" zoomScaleSheetLayoutView="100" workbookViewId="0">
      <selection activeCell="B1" sqref="B1"/>
    </sheetView>
  </sheetViews>
  <sheetFormatPr defaultColWidth="9" defaultRowHeight="12"/>
  <cols>
    <col min="1" max="1" width="1.88671875" style="21" hidden="1" customWidth="1"/>
    <col min="2" max="2" width="3.33203125" style="21" customWidth="1"/>
    <col min="3" max="3" width="3.33203125" style="223" customWidth="1"/>
    <col min="4" max="4" width="4.33203125" style="223" customWidth="1"/>
    <col min="5" max="5" width="11" style="223" customWidth="1"/>
    <col min="6" max="6" width="2.77734375" style="223" customWidth="1"/>
    <col min="7" max="7" width="7.44140625" style="223" customWidth="1"/>
    <col min="8" max="8" width="13.77734375" style="223" customWidth="1"/>
    <col min="9" max="9" width="5.77734375" style="223" customWidth="1"/>
    <col min="10" max="10" width="3.77734375" style="223" customWidth="1"/>
    <col min="11" max="11" width="10.77734375" style="223" customWidth="1"/>
    <col min="12" max="12" width="9.6640625" style="223" customWidth="1"/>
    <col min="13" max="13" width="7.77734375" style="223" customWidth="1"/>
    <col min="14" max="14" width="6.77734375" style="223" customWidth="1"/>
    <col min="15" max="15" width="7.77734375" style="223" customWidth="1"/>
    <col min="16" max="16" width="2.21875" style="42" customWidth="1"/>
    <col min="17" max="24" width="9" style="44"/>
    <col min="25" max="16384" width="9" style="42"/>
  </cols>
  <sheetData>
    <row r="1" spans="1:16" ht="16.2" customHeight="1">
      <c r="C1" s="82" t="s">
        <v>204</v>
      </c>
    </row>
    <row r="2" spans="1:16" ht="16.2" customHeight="1">
      <c r="C2" s="82"/>
    </row>
    <row r="3" spans="1:16" ht="13.95" customHeight="1" thickBot="1">
      <c r="O3" s="225" t="s">
        <v>133</v>
      </c>
    </row>
    <row r="4" spans="1:16" ht="13.2">
      <c r="A4" s="42">
        <v>14</v>
      </c>
      <c r="M4" s="785" t="s">
        <v>295</v>
      </c>
      <c r="N4" s="227" t="s">
        <v>87</v>
      </c>
      <c r="O4" s="228" t="s">
        <v>88</v>
      </c>
    </row>
    <row r="5" spans="1:16" ht="20.100000000000001" customHeight="1" thickBot="1">
      <c r="A5" s="21" t="e">
        <f>+#REF!</f>
        <v>#REF!</v>
      </c>
      <c r="C5" s="22" t="s">
        <v>285</v>
      </c>
      <c r="M5" s="786"/>
      <c r="N5" s="260" t="str">
        <f>+表紙!N28</f>
        <v>○</v>
      </c>
      <c r="O5" s="261" t="str">
        <f>+表紙!O28</f>
        <v>　</v>
      </c>
    </row>
    <row r="6" spans="1:16" ht="13.2">
      <c r="C6" s="787" t="s">
        <v>380</v>
      </c>
      <c r="D6" s="788"/>
      <c r="E6" s="788"/>
      <c r="F6" s="788"/>
      <c r="G6" s="788"/>
      <c r="H6" s="788"/>
      <c r="I6" s="788"/>
      <c r="J6" s="788"/>
      <c r="K6" s="788"/>
      <c r="L6" s="788"/>
      <c r="M6" s="788"/>
      <c r="N6" s="788"/>
      <c r="O6" s="788"/>
    </row>
    <row r="7" spans="1:16" ht="7.8" customHeight="1">
      <c r="C7" s="230"/>
      <c r="D7" s="231"/>
      <c r="E7" s="231"/>
      <c r="F7" s="231"/>
      <c r="G7" s="231"/>
      <c r="H7" s="231"/>
      <c r="I7" s="231"/>
      <c r="J7" s="231"/>
      <c r="K7" s="231"/>
      <c r="L7" s="231"/>
      <c r="M7" s="231"/>
      <c r="N7" s="231"/>
      <c r="O7" s="232"/>
    </row>
    <row r="8" spans="1:16" ht="12" customHeight="1">
      <c r="C8" s="533" t="s">
        <v>286</v>
      </c>
      <c r="D8" s="789"/>
      <c r="E8" s="789"/>
      <c r="F8" s="789"/>
      <c r="G8" s="789"/>
      <c r="H8" s="789"/>
      <c r="I8" s="789"/>
      <c r="J8" s="789"/>
      <c r="K8" s="789"/>
      <c r="L8" s="789"/>
      <c r="M8" s="789"/>
      <c r="N8" s="789"/>
      <c r="O8" s="790"/>
      <c r="P8" s="226"/>
    </row>
    <row r="9" spans="1:16" ht="12" customHeight="1">
      <c r="C9" s="791"/>
      <c r="D9" s="792"/>
      <c r="E9" s="792"/>
      <c r="F9" s="792"/>
      <c r="G9" s="792"/>
      <c r="H9" s="792"/>
      <c r="I9" s="792"/>
      <c r="J9" s="792"/>
      <c r="K9" s="792"/>
      <c r="L9" s="792"/>
      <c r="M9" s="792"/>
      <c r="N9" s="792"/>
      <c r="O9" s="793"/>
    </row>
    <row r="10" spans="1:16" ht="10.199999999999999" customHeight="1">
      <c r="C10" s="233"/>
      <c r="D10" s="234"/>
      <c r="E10" s="234"/>
      <c r="F10" s="234"/>
      <c r="G10" s="234"/>
      <c r="H10" s="234"/>
      <c r="I10" s="234"/>
      <c r="J10" s="234"/>
      <c r="K10" s="234"/>
      <c r="L10" s="234"/>
      <c r="M10" s="234"/>
      <c r="N10" s="234"/>
      <c r="O10" s="235"/>
    </row>
    <row r="11" spans="1:16" ht="13.2">
      <c r="C11" s="233"/>
      <c r="D11" s="234"/>
      <c r="E11" s="234"/>
      <c r="F11" s="234"/>
      <c r="G11" s="234"/>
      <c r="H11" s="234"/>
      <c r="I11" s="234"/>
      <c r="J11" s="234"/>
      <c r="K11" s="234"/>
      <c r="L11" s="794" t="str">
        <f>+表紙!L34</f>
        <v>令和７年６月１３日</v>
      </c>
      <c r="M11" s="795"/>
      <c r="N11" s="795"/>
      <c r="O11" s="796"/>
    </row>
    <row r="12" spans="1:16" ht="1.2" customHeight="1">
      <c r="C12" s="233"/>
      <c r="D12" s="234"/>
      <c r="E12" s="234"/>
      <c r="F12" s="234"/>
      <c r="G12" s="234"/>
      <c r="H12" s="234"/>
      <c r="I12" s="234"/>
      <c r="J12" s="234"/>
      <c r="K12" s="234"/>
      <c r="L12" s="234"/>
      <c r="M12" s="234"/>
      <c r="N12" s="234"/>
      <c r="O12" s="236"/>
    </row>
    <row r="13" spans="1:16" ht="13.2">
      <c r="C13" s="806" t="str">
        <f>+表紙!C36</f>
        <v>横浜市長</v>
      </c>
      <c r="D13" s="807"/>
      <c r="E13" s="807"/>
      <c r="F13" s="807"/>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2"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97" t="str">
        <f>+表紙!J39</f>
        <v>〒108-8502 東京都港区港南2-15-2 品川インターシティB棟</v>
      </c>
      <c r="K16" s="797"/>
      <c r="L16" s="798"/>
      <c r="M16" s="798"/>
      <c r="N16" s="798"/>
      <c r="O16" s="799"/>
    </row>
    <row r="17" spans="1:17" ht="26.25" customHeight="1">
      <c r="C17" s="233"/>
      <c r="D17" s="234"/>
      <c r="E17" s="234"/>
      <c r="F17" s="234"/>
      <c r="G17" s="234"/>
      <c r="H17" s="238" t="s">
        <v>7</v>
      </c>
      <c r="I17" s="238"/>
      <c r="J17" s="797" t="str">
        <f>+表紙!J40</f>
        <v>株式会社大林組 東京本店
副社長執行役員 東京本店長　矢野　基</v>
      </c>
      <c r="K17" s="797"/>
      <c r="L17" s="798"/>
      <c r="M17" s="798"/>
      <c r="N17" s="798"/>
      <c r="O17" s="799"/>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808" t="str">
        <f>IF(+表紙!L42="","",+表紙!L42)</f>
        <v>03-5769-1390</v>
      </c>
      <c r="M19" s="808"/>
      <c r="N19" s="808"/>
      <c r="O19" s="809"/>
    </row>
    <row r="20" spans="1:17" ht="8.4"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42" t="str">
        <f>表紙!C45</f>
        <v>　廃棄物の処理及び清掃に関する法律第12条の２第11項の規定に基づき、令和６年度の特別管理産業廃棄物処理計画の実施状況を報告します。</v>
      </c>
      <c r="D22" s="829"/>
      <c r="E22" s="829"/>
      <c r="F22" s="829"/>
      <c r="G22" s="829"/>
      <c r="H22" s="829"/>
      <c r="I22" s="829"/>
      <c r="J22" s="829"/>
      <c r="K22" s="829"/>
      <c r="L22" s="829"/>
      <c r="M22" s="829"/>
      <c r="N22" s="829"/>
      <c r="O22" s="830"/>
    </row>
    <row r="23" spans="1:17" ht="7.5" customHeight="1">
      <c r="C23" s="240"/>
      <c r="D23" s="241"/>
      <c r="E23" s="241"/>
      <c r="F23" s="241"/>
      <c r="G23" s="241"/>
      <c r="H23" s="241"/>
      <c r="I23" s="241"/>
      <c r="J23" s="241"/>
      <c r="K23" s="241"/>
      <c r="L23" s="241"/>
      <c r="M23" s="241"/>
      <c r="N23" s="241"/>
      <c r="O23" s="242"/>
    </row>
    <row r="24" spans="1:17" ht="21" customHeight="1">
      <c r="C24" s="800" t="s">
        <v>10</v>
      </c>
      <c r="D24" s="813"/>
      <c r="E24" s="814"/>
      <c r="F24" s="818" t="str">
        <f>+表紙!F47</f>
        <v>株式会社大林組　東京本店</v>
      </c>
      <c r="G24" s="819"/>
      <c r="H24" s="820"/>
      <c r="I24" s="820"/>
      <c r="J24" s="820"/>
      <c r="K24" s="820"/>
      <c r="L24" s="820"/>
      <c r="M24" s="823" t="s">
        <v>409</v>
      </c>
      <c r="N24" s="824"/>
      <c r="O24" s="825"/>
    </row>
    <row r="25" spans="1:17" ht="21" customHeight="1">
      <c r="C25" s="815"/>
      <c r="D25" s="816"/>
      <c r="E25" s="817"/>
      <c r="F25" s="821"/>
      <c r="G25" s="822"/>
      <c r="H25" s="822"/>
      <c r="I25" s="822"/>
      <c r="J25" s="822"/>
      <c r="K25" s="822"/>
      <c r="L25" s="822"/>
      <c r="M25" s="826">
        <f>表紙!M48</f>
        <v>2199</v>
      </c>
      <c r="N25" s="827"/>
      <c r="O25" s="828"/>
    </row>
    <row r="26" spans="1:17" ht="18.600000000000001" customHeight="1">
      <c r="C26" s="800" t="s">
        <v>11</v>
      </c>
      <c r="D26" s="801"/>
      <c r="E26" s="802"/>
      <c r="F26" s="831" t="str">
        <f>+表紙!F49</f>
        <v>東京都港区港南2-15-2 品川インターシティB棟（横浜市内各事業場分）</v>
      </c>
      <c r="G26" s="832"/>
      <c r="H26" s="832"/>
      <c r="I26" s="832"/>
      <c r="J26" s="832"/>
      <c r="K26" s="832"/>
      <c r="L26" s="128" t="s">
        <v>134</v>
      </c>
      <c r="M26" s="243"/>
      <c r="N26" s="779" t="str">
        <f>IF(+表紙!N49="","",+表紙!N49)</f>
        <v>03-5769-1390</v>
      </c>
      <c r="O26" s="780"/>
    </row>
    <row r="27" spans="1:17" ht="18.600000000000001" customHeight="1">
      <c r="C27" s="803"/>
      <c r="D27" s="804"/>
      <c r="E27" s="805"/>
      <c r="F27" s="833"/>
      <c r="G27" s="834"/>
      <c r="H27" s="834"/>
      <c r="I27" s="834"/>
      <c r="J27" s="834"/>
      <c r="K27" s="834"/>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770" t="str">
        <f>IF(+表紙!F52="","",+表紙!F52)</f>
        <v>Ｄ－建設業</v>
      </c>
      <c r="G29" s="773"/>
      <c r="H29" s="773"/>
      <c r="I29" s="773"/>
      <c r="J29" s="359" t="s">
        <v>47</v>
      </c>
      <c r="K29" s="359"/>
      <c r="L29" s="781" t="str">
        <f>IF(+表紙!L52="","",+表紙!L52)</f>
        <v>０６　総合工事業</v>
      </c>
      <c r="M29" s="781"/>
      <c r="N29" s="782"/>
      <c r="O29" s="783"/>
      <c r="Q29" s="27"/>
    </row>
    <row r="30" spans="1:17" s="20" customFormat="1" ht="19.5" customHeight="1">
      <c r="A30" s="21"/>
      <c r="B30" s="21"/>
      <c r="C30" s="367"/>
      <c r="D30" s="368" t="s">
        <v>19</v>
      </c>
      <c r="E30" s="369" t="s">
        <v>339</v>
      </c>
      <c r="F30" s="770" t="s">
        <v>340</v>
      </c>
      <c r="G30" s="771"/>
      <c r="H30" s="772"/>
      <c r="I30" s="770" t="s">
        <v>341</v>
      </c>
      <c r="J30" s="774"/>
      <c r="K30" s="784"/>
      <c r="L30" s="775" t="str">
        <f>IF(+表紙!L53="","",+表紙!L53)</f>
        <v/>
      </c>
      <c r="M30" s="776"/>
      <c r="N30" s="370" t="s">
        <v>342</v>
      </c>
      <c r="O30" s="371"/>
      <c r="Q30" s="27"/>
    </row>
    <row r="31" spans="1:17" s="20" customFormat="1" ht="19.5" customHeight="1">
      <c r="A31" s="21"/>
      <c r="B31" s="21"/>
      <c r="C31" s="367"/>
      <c r="D31" s="364"/>
      <c r="E31" s="372"/>
      <c r="F31" s="770" t="s">
        <v>343</v>
      </c>
      <c r="G31" s="771"/>
      <c r="H31" s="772"/>
      <c r="I31" s="773" t="s">
        <v>344</v>
      </c>
      <c r="J31" s="774"/>
      <c r="K31" s="774"/>
      <c r="L31" s="775">
        <f>IF(+表紙!L54="","",+表紙!L54)</f>
        <v>17954</v>
      </c>
      <c r="M31" s="776"/>
      <c r="N31" s="370" t="s">
        <v>342</v>
      </c>
      <c r="O31" s="371"/>
      <c r="Q31" s="27"/>
    </row>
    <row r="32" spans="1:17" s="20" customFormat="1" ht="19.5" customHeight="1">
      <c r="A32" s="21"/>
      <c r="B32" s="21"/>
      <c r="C32" s="367"/>
      <c r="D32" s="777" t="s">
        <v>345</v>
      </c>
      <c r="E32" s="778"/>
      <c r="F32" s="770" t="s">
        <v>346</v>
      </c>
      <c r="G32" s="771"/>
      <c r="H32" s="772"/>
      <c r="I32" s="773" t="s">
        <v>347</v>
      </c>
      <c r="J32" s="774"/>
      <c r="K32" s="774"/>
      <c r="L32" s="775" t="str">
        <f>IF(+表紙!L55="","",+表紙!L55)</f>
        <v/>
      </c>
      <c r="M32" s="776"/>
      <c r="N32" s="370" t="s">
        <v>348</v>
      </c>
      <c r="O32" s="371"/>
      <c r="Q32" s="27"/>
    </row>
    <row r="33" spans="1:17" s="20" customFormat="1" ht="19.5" customHeight="1">
      <c r="A33" s="21"/>
      <c r="B33" s="21"/>
      <c r="C33" s="367"/>
      <c r="D33" s="777"/>
      <c r="E33" s="778"/>
      <c r="F33" s="770" t="s">
        <v>349</v>
      </c>
      <c r="G33" s="771"/>
      <c r="H33" s="772"/>
      <c r="I33" s="773" t="s">
        <v>350</v>
      </c>
      <c r="J33" s="774"/>
      <c r="K33" s="774"/>
      <c r="L33" s="775" t="str">
        <f>IF(+表紙!L56="","",+表紙!L56)</f>
        <v/>
      </c>
      <c r="M33" s="776"/>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764" t="str">
        <f>IF(+表紙!F58="","",+表紙!F58)</f>
        <v/>
      </c>
      <c r="G35" s="765"/>
      <c r="H35" s="765"/>
      <c r="I35" s="765"/>
      <c r="J35" s="765"/>
      <c r="K35" s="765"/>
      <c r="L35" s="765"/>
      <c r="M35" s="765"/>
      <c r="N35" s="765"/>
      <c r="O35" s="766"/>
      <c r="Q35" s="27"/>
    </row>
    <row r="36" spans="1:17" s="20" customFormat="1" ht="19.5" customHeight="1">
      <c r="A36" s="21"/>
      <c r="B36" s="21"/>
      <c r="C36" s="379"/>
      <c r="D36" s="380" t="s">
        <v>24</v>
      </c>
      <c r="E36" s="381" t="s">
        <v>352</v>
      </c>
      <c r="F36" s="767" t="str">
        <f>IF(+表紙!F59="","",+表紙!F59)</f>
        <v>２６１名（令和７年３月現在）</v>
      </c>
      <c r="G36" s="768"/>
      <c r="H36" s="768"/>
      <c r="I36" s="768"/>
      <c r="J36" s="768"/>
      <c r="K36" s="768"/>
      <c r="L36" s="768"/>
      <c r="M36" s="768"/>
      <c r="N36" s="768"/>
      <c r="O36" s="769"/>
      <c r="Q36" s="27"/>
    </row>
    <row r="37" spans="1:17" ht="33.75" customHeight="1">
      <c r="C37" s="570" t="s">
        <v>287</v>
      </c>
      <c r="D37" s="571"/>
      <c r="E37" s="572"/>
      <c r="F37" s="810" t="str">
        <f>+表紙!F60</f>
        <v>令和 ６ 年 ４ 月 １ 日 ～ 令和 ７ 年 ３ 月 31 日（ １ 年間）</v>
      </c>
      <c r="G37" s="811"/>
      <c r="H37" s="811"/>
      <c r="I37" s="811"/>
      <c r="J37" s="811"/>
      <c r="K37" s="811"/>
      <c r="L37" s="811"/>
      <c r="M37" s="811"/>
      <c r="N37" s="811"/>
      <c r="O37" s="812"/>
    </row>
    <row r="38" spans="1:17" ht="30" customHeight="1">
      <c r="C38" s="182" t="s">
        <v>288</v>
      </c>
      <c r="D38" s="343"/>
      <c r="E38" s="183"/>
      <c r="F38" s="28"/>
      <c r="G38" s="28"/>
      <c r="H38" s="29"/>
      <c r="I38" s="29"/>
      <c r="J38" s="30"/>
      <c r="K38" s="30"/>
      <c r="L38" s="31"/>
      <c r="M38" s="31"/>
      <c r="N38" s="31"/>
      <c r="O38" s="32"/>
    </row>
    <row r="39" spans="1:17" ht="18" customHeight="1">
      <c r="C39" s="835"/>
      <c r="D39" s="567" t="s">
        <v>225</v>
      </c>
      <c r="E39" s="568"/>
      <c r="F39" s="568"/>
      <c r="G39" s="569"/>
      <c r="H39" s="567" t="s">
        <v>242</v>
      </c>
      <c r="I39" s="569"/>
      <c r="J39" s="567" t="s">
        <v>226</v>
      </c>
      <c r="K39" s="568"/>
      <c r="L39" s="569"/>
      <c r="M39" s="567" t="s">
        <v>243</v>
      </c>
      <c r="N39" s="568"/>
      <c r="O39" s="569"/>
    </row>
    <row r="40" spans="1:17" ht="25.2" customHeight="1">
      <c r="C40" s="836"/>
      <c r="D40" s="490" t="s">
        <v>227</v>
      </c>
      <c r="E40" s="491"/>
      <c r="F40" s="491"/>
      <c r="G40" s="492"/>
      <c r="H40" s="280">
        <f>+表紙!H63</f>
        <v>660</v>
      </c>
      <c r="I40" s="272" t="s">
        <v>4</v>
      </c>
      <c r="J40" s="493" t="s">
        <v>293</v>
      </c>
      <c r="K40" s="494"/>
      <c r="L40" s="495"/>
      <c r="M40" s="837">
        <f>+表紙!M63</f>
        <v>660</v>
      </c>
      <c r="N40" s="838">
        <f>+表紙!N63</f>
        <v>0</v>
      </c>
      <c r="O40" s="465" t="s">
        <v>4</v>
      </c>
    </row>
    <row r="41" spans="1:17" ht="25.2" customHeight="1">
      <c r="C41" s="836"/>
      <c r="D41" s="490" t="s">
        <v>289</v>
      </c>
      <c r="E41" s="491"/>
      <c r="F41" s="491"/>
      <c r="G41" s="492"/>
      <c r="H41" s="280" t="str">
        <f>+表紙!H64</f>
        <v>0</v>
      </c>
      <c r="I41" s="272" t="s">
        <v>4</v>
      </c>
      <c r="J41" s="493" t="s">
        <v>229</v>
      </c>
      <c r="K41" s="494"/>
      <c r="L41" s="495"/>
      <c r="M41" s="837">
        <f>+表紙!M64</f>
        <v>10</v>
      </c>
      <c r="N41" s="838">
        <f>+表紙!N64</f>
        <v>0</v>
      </c>
      <c r="O41" s="32" t="s">
        <v>4</v>
      </c>
    </row>
    <row r="42" spans="1:17" ht="25.2" customHeight="1">
      <c r="C42" s="836"/>
      <c r="D42" s="490" t="s">
        <v>290</v>
      </c>
      <c r="E42" s="491"/>
      <c r="F42" s="491"/>
      <c r="G42" s="492"/>
      <c r="H42" s="280" t="str">
        <f>+表紙!H65</f>
        <v>0</v>
      </c>
      <c r="I42" s="272" t="s">
        <v>4</v>
      </c>
      <c r="J42" s="507" t="s">
        <v>230</v>
      </c>
      <c r="K42" s="508"/>
      <c r="L42" s="509"/>
      <c r="M42" s="839" t="str">
        <f>+表紙!M65</f>
        <v>0</v>
      </c>
      <c r="N42" s="840">
        <f>+表紙!N65</f>
        <v>0</v>
      </c>
      <c r="O42" s="314" t="s">
        <v>4</v>
      </c>
    </row>
    <row r="43" spans="1:17" ht="25.2" customHeight="1">
      <c r="C43" s="181"/>
      <c r="D43" s="490" t="s">
        <v>291</v>
      </c>
      <c r="E43" s="491"/>
      <c r="F43" s="491"/>
      <c r="G43" s="492"/>
      <c r="H43" s="280" t="str">
        <f>+表紙!H66</f>
        <v>0</v>
      </c>
      <c r="I43" s="272" t="s">
        <v>4</v>
      </c>
      <c r="J43" s="507" t="s">
        <v>231</v>
      </c>
      <c r="K43" s="508"/>
      <c r="L43" s="509"/>
      <c r="M43" s="839" t="str">
        <f>+表紙!M66</f>
        <v>0</v>
      </c>
      <c r="N43" s="840">
        <f>+表紙!N66</f>
        <v>0</v>
      </c>
      <c r="O43" s="314" t="s">
        <v>4</v>
      </c>
    </row>
    <row r="44" spans="1:17" ht="25.2" customHeight="1">
      <c r="C44" s="271"/>
      <c r="D44" s="490" t="s">
        <v>292</v>
      </c>
      <c r="E44" s="491"/>
      <c r="F44" s="491"/>
      <c r="G44" s="492"/>
      <c r="H44" s="280" t="str">
        <f>+表紙!H67</f>
        <v>0</v>
      </c>
      <c r="I44" s="272" t="s">
        <v>4</v>
      </c>
      <c r="J44" s="507" t="s">
        <v>232</v>
      </c>
      <c r="K44" s="508"/>
      <c r="L44" s="509"/>
      <c r="M44" s="839" t="str">
        <f>+表紙!M67</f>
        <v>0</v>
      </c>
      <c r="N44" s="840">
        <f>+表紙!N67</f>
        <v>0</v>
      </c>
      <c r="O44" s="314" t="s">
        <v>4</v>
      </c>
    </row>
    <row r="45" spans="1:17" ht="23.4" customHeight="1">
      <c r="C45" s="600" t="s">
        <v>322</v>
      </c>
      <c r="D45" s="501"/>
      <c r="E45" s="501"/>
      <c r="F45" s="501"/>
      <c r="G45" s="501"/>
      <c r="H45" s="501"/>
      <c r="I45" s="501"/>
      <c r="J45" s="334"/>
      <c r="K45" s="334"/>
      <c r="L45" s="334"/>
      <c r="M45" s="335"/>
      <c r="N45" s="335"/>
      <c r="O45" s="336"/>
    </row>
    <row r="46" spans="1:17" ht="13.2" customHeight="1">
      <c r="C46" s="337"/>
      <c r="D46" s="584" t="s">
        <v>326</v>
      </c>
      <c r="E46" s="585"/>
      <c r="F46" s="585"/>
      <c r="G46" s="585"/>
      <c r="H46" s="585"/>
      <c r="I46" s="586"/>
      <c r="J46" s="496" t="str">
        <f>表紙!J69</f>
        <v>前々年度（令和５年度）</v>
      </c>
      <c r="K46" s="497"/>
      <c r="L46" s="497"/>
      <c r="M46" s="335">
        <f>IF(表紙!M69="","",表紙!M69)</f>
        <v>615.85</v>
      </c>
      <c r="N46" s="335" t="s">
        <v>329</v>
      </c>
      <c r="O46" s="336"/>
    </row>
    <row r="47" spans="1:17" ht="13.2" customHeight="1">
      <c r="C47" s="337"/>
      <c r="D47" s="587"/>
      <c r="E47" s="588"/>
      <c r="F47" s="588"/>
      <c r="G47" s="588"/>
      <c r="H47" s="588"/>
      <c r="I47" s="589"/>
      <c r="J47" s="498" t="str">
        <f>表紙!J70</f>
        <v>前 年 度（令和６年度）</v>
      </c>
      <c r="K47" s="499"/>
      <c r="L47" s="499"/>
      <c r="M47" s="339">
        <f>IF(表紙!M70="","",表紙!M70)</f>
        <v>497.75</v>
      </c>
      <c r="N47" s="339" t="s">
        <v>325</v>
      </c>
      <c r="O47" s="340"/>
    </row>
    <row r="48" spans="1:17" ht="10.8" customHeight="1">
      <c r="C48" s="337"/>
      <c r="D48" s="500" t="s">
        <v>324</v>
      </c>
      <c r="E48" s="501"/>
      <c r="F48" s="501"/>
      <c r="G48" s="501"/>
      <c r="H48" s="501"/>
      <c r="I48" s="501"/>
      <c r="J48" s="334"/>
      <c r="K48" s="341"/>
      <c r="L48" s="334"/>
      <c r="M48" s="335"/>
      <c r="N48" s="335"/>
      <c r="O48" s="336"/>
    </row>
    <row r="49" spans="1:48" ht="49.5" customHeight="1">
      <c r="C49" s="338"/>
      <c r="D49" s="844" t="str">
        <f>IF(表紙!D72="","",表紙!D72)</f>
        <v>特管産廃の委託にあたっては、契約段階で電子マニフェストの対応可否を確認し、電子を利用可能な会社のみ締結している。</v>
      </c>
      <c r="E49" s="845"/>
      <c r="F49" s="845"/>
      <c r="G49" s="845"/>
      <c r="H49" s="845"/>
      <c r="I49" s="845"/>
      <c r="J49" s="845"/>
      <c r="K49" s="845"/>
      <c r="L49" s="845"/>
      <c r="M49" s="845"/>
      <c r="N49" s="845"/>
      <c r="O49" s="846"/>
    </row>
    <row r="50" spans="1:48" ht="12.6" customHeight="1">
      <c r="C50" s="841" t="s">
        <v>15</v>
      </c>
      <c r="D50" s="842"/>
      <c r="E50" s="843"/>
      <c r="F50" s="245"/>
      <c r="G50" s="245"/>
      <c r="H50" s="246"/>
      <c r="I50" s="246"/>
      <c r="J50" s="247"/>
      <c r="K50" s="247"/>
      <c r="L50" s="244"/>
      <c r="M50" s="244"/>
      <c r="N50" s="244"/>
      <c r="O50" s="248"/>
    </row>
    <row r="51" spans="1:48" ht="5.4" customHeight="1">
      <c r="C51" s="320"/>
      <c r="D51" s="321"/>
      <c r="E51" s="321"/>
      <c r="F51" s="250"/>
      <c r="G51" s="250"/>
      <c r="H51" s="184"/>
      <c r="I51" s="184"/>
      <c r="J51" s="251"/>
      <c r="K51" s="251"/>
      <c r="L51" s="252"/>
      <c r="M51" s="252"/>
      <c r="N51" s="252"/>
      <c r="O51" s="184"/>
    </row>
    <row r="52" spans="1:48" ht="15" customHeight="1">
      <c r="C52" s="787" t="s">
        <v>379</v>
      </c>
      <c r="D52" s="788"/>
      <c r="E52" s="788"/>
      <c r="F52" s="788"/>
      <c r="G52" s="788"/>
      <c r="H52" s="788"/>
      <c r="I52" s="788"/>
      <c r="J52" s="788"/>
      <c r="K52" s="788"/>
      <c r="L52" s="788"/>
      <c r="M52" s="788"/>
      <c r="N52" s="788"/>
      <c r="O52" s="788"/>
    </row>
    <row r="53" spans="1:48" ht="13.2">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488" t="str">
        <f>表紙!D78</f>
        <v>　当該年度（令和７年度）の６月30日までに提出してください。</v>
      </c>
      <c r="E55" s="488"/>
      <c r="F55" s="488"/>
      <c r="G55" s="488"/>
      <c r="H55" s="488"/>
      <c r="I55" s="488"/>
      <c r="J55" s="488"/>
      <c r="K55" s="488"/>
      <c r="L55" s="488"/>
      <c r="M55" s="488"/>
      <c r="N55" s="488"/>
      <c r="O55" s="489"/>
    </row>
    <row r="56" spans="1:48" s="20" customFormat="1" ht="15" customHeight="1">
      <c r="A56" s="21"/>
      <c r="B56" s="21"/>
      <c r="C56" s="185">
        <v>2</v>
      </c>
      <c r="D56" s="488" t="s">
        <v>358</v>
      </c>
      <c r="E56" s="488"/>
      <c r="F56" s="488"/>
      <c r="G56" s="488"/>
      <c r="H56" s="488"/>
      <c r="I56" s="488"/>
      <c r="J56" s="488"/>
      <c r="K56" s="488"/>
      <c r="L56" s="488"/>
      <c r="M56" s="488"/>
      <c r="N56" s="488"/>
      <c r="O56" s="489"/>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05" t="s">
        <v>353</v>
      </c>
      <c r="E57" s="505"/>
      <c r="F57" s="505"/>
      <c r="G57" s="505"/>
      <c r="H57" s="505"/>
      <c r="I57" s="505"/>
      <c r="J57" s="505"/>
      <c r="K57" s="505"/>
      <c r="L57" s="505"/>
      <c r="M57" s="505"/>
      <c r="N57" s="505"/>
      <c r="O57" s="50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05" t="s">
        <v>354</v>
      </c>
      <c r="E58" s="505"/>
      <c r="F58" s="505"/>
      <c r="G58" s="505"/>
      <c r="H58" s="505"/>
      <c r="I58" s="505"/>
      <c r="J58" s="505"/>
      <c r="K58" s="505"/>
      <c r="L58" s="505"/>
      <c r="M58" s="505"/>
      <c r="N58" s="505"/>
      <c r="O58" s="50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2" customHeight="1">
      <c r="A59" s="42"/>
      <c r="B59" s="42"/>
      <c r="C59" s="185">
        <v>3</v>
      </c>
      <c r="D59" s="488" t="str">
        <f>表紙!D82</f>
        <v>　「特別管理産業廃棄物処理計画における目標値」の欄には、前年度（令和６年度）提出の特別管理産業廃棄物処理計画に記載した目標量を記入してください。</v>
      </c>
      <c r="E59" s="488"/>
      <c r="F59" s="488"/>
      <c r="G59" s="488"/>
      <c r="H59" s="488"/>
      <c r="I59" s="488"/>
      <c r="J59" s="488"/>
      <c r="K59" s="488"/>
      <c r="L59" s="488"/>
      <c r="M59" s="488"/>
      <c r="N59" s="488"/>
      <c r="O59" s="489"/>
    </row>
    <row r="60" spans="1:48" ht="28.2" customHeight="1">
      <c r="A60" s="42"/>
      <c r="B60" s="42"/>
      <c r="C60" s="185">
        <v>4</v>
      </c>
      <c r="D60" s="488" t="str">
        <f>表紙!D83</f>
        <v>　第2面（様式５-２）には、前年度（令和６年度）の特別管理産業廃棄物処理実績に関して①～⑭の欄のそれぞれに、(1)から(14)に掲げる量を記入してください。</v>
      </c>
      <c r="E60" s="488"/>
      <c r="F60" s="488"/>
      <c r="G60" s="488"/>
      <c r="H60" s="488"/>
      <c r="I60" s="488"/>
      <c r="J60" s="488"/>
      <c r="K60" s="488"/>
      <c r="L60" s="488"/>
      <c r="M60" s="488"/>
      <c r="N60" s="488"/>
      <c r="O60" s="489"/>
    </row>
    <row r="61" spans="1:48" ht="15" customHeight="1">
      <c r="A61" s="42"/>
      <c r="B61" s="42"/>
      <c r="C61" s="185"/>
      <c r="D61" s="186" t="s">
        <v>361</v>
      </c>
      <c r="E61" s="488" t="s">
        <v>294</v>
      </c>
      <c r="F61" s="488"/>
      <c r="G61" s="488"/>
      <c r="H61" s="488"/>
      <c r="I61" s="488"/>
      <c r="J61" s="488"/>
      <c r="K61" s="488"/>
      <c r="L61" s="488"/>
      <c r="M61" s="488"/>
      <c r="N61" s="488"/>
      <c r="O61" s="489"/>
    </row>
    <row r="62" spans="1:48" ht="15" customHeight="1">
      <c r="A62" s="42"/>
      <c r="B62" s="42"/>
      <c r="C62" s="185"/>
      <c r="D62" s="186" t="s">
        <v>362</v>
      </c>
      <c r="E62" s="488" t="s">
        <v>364</v>
      </c>
      <c r="F62" s="488"/>
      <c r="G62" s="488"/>
      <c r="H62" s="488"/>
      <c r="I62" s="488"/>
      <c r="J62" s="488"/>
      <c r="K62" s="488"/>
      <c r="L62" s="488"/>
      <c r="M62" s="488"/>
      <c r="N62" s="488"/>
      <c r="O62" s="489"/>
    </row>
    <row r="63" spans="1:48" ht="15" customHeight="1">
      <c r="A63" s="42"/>
      <c r="B63" s="42"/>
      <c r="C63" s="185"/>
      <c r="D63" s="186" t="s">
        <v>363</v>
      </c>
      <c r="E63" s="488" t="s">
        <v>365</v>
      </c>
      <c r="F63" s="488"/>
      <c r="G63" s="488"/>
      <c r="H63" s="488"/>
      <c r="I63" s="488"/>
      <c r="J63" s="488"/>
      <c r="K63" s="488"/>
      <c r="L63" s="488"/>
      <c r="M63" s="488"/>
      <c r="N63" s="488"/>
      <c r="O63" s="489"/>
    </row>
    <row r="64" spans="1:48" ht="15" customHeight="1">
      <c r="A64" s="42"/>
      <c r="B64" s="42"/>
      <c r="C64" s="185"/>
      <c r="D64" s="186" t="s">
        <v>366</v>
      </c>
      <c r="E64" s="488" t="s">
        <v>367</v>
      </c>
      <c r="F64" s="488"/>
      <c r="G64" s="488"/>
      <c r="H64" s="488"/>
      <c r="I64" s="488"/>
      <c r="J64" s="488"/>
      <c r="K64" s="488"/>
      <c r="L64" s="488"/>
      <c r="M64" s="488"/>
      <c r="N64" s="488"/>
      <c r="O64" s="489"/>
    </row>
    <row r="65" spans="1:15" ht="15" customHeight="1">
      <c r="A65" s="42"/>
      <c r="B65" s="42"/>
      <c r="C65" s="185"/>
      <c r="D65" s="186" t="s">
        <v>368</v>
      </c>
      <c r="E65" s="488" t="s">
        <v>369</v>
      </c>
      <c r="F65" s="488"/>
      <c r="G65" s="488"/>
      <c r="H65" s="488"/>
      <c r="I65" s="488"/>
      <c r="J65" s="488"/>
      <c r="K65" s="488"/>
      <c r="L65" s="488"/>
      <c r="M65" s="488"/>
      <c r="N65" s="488"/>
      <c r="O65" s="489"/>
    </row>
    <row r="66" spans="1:15" ht="15" customHeight="1">
      <c r="A66" s="42"/>
      <c r="B66" s="42"/>
      <c r="C66" s="185"/>
      <c r="D66" s="186" t="s">
        <v>370</v>
      </c>
      <c r="E66" s="488" t="s">
        <v>238</v>
      </c>
      <c r="F66" s="488"/>
      <c r="G66" s="488"/>
      <c r="H66" s="488"/>
      <c r="I66" s="488"/>
      <c r="J66" s="488"/>
      <c r="K66" s="488"/>
      <c r="L66" s="488"/>
      <c r="M66" s="488"/>
      <c r="N66" s="488"/>
      <c r="O66" s="489"/>
    </row>
    <row r="67" spans="1:15" ht="15" customHeight="1">
      <c r="A67" s="42"/>
      <c r="B67" s="42"/>
      <c r="C67" s="185"/>
      <c r="D67" s="186" t="s">
        <v>371</v>
      </c>
      <c r="E67" s="488" t="s">
        <v>372</v>
      </c>
      <c r="F67" s="488"/>
      <c r="G67" s="488"/>
      <c r="H67" s="488"/>
      <c r="I67" s="488"/>
      <c r="J67" s="488"/>
      <c r="K67" s="488"/>
      <c r="L67" s="488"/>
      <c r="M67" s="488"/>
      <c r="N67" s="488"/>
      <c r="O67" s="489"/>
    </row>
    <row r="68" spans="1:15" ht="15" customHeight="1">
      <c r="A68" s="42"/>
      <c r="B68" s="42"/>
      <c r="C68" s="185"/>
      <c r="D68" s="186" t="s">
        <v>373</v>
      </c>
      <c r="E68" s="488" t="s">
        <v>374</v>
      </c>
      <c r="F68" s="488"/>
      <c r="G68" s="488"/>
      <c r="H68" s="488"/>
      <c r="I68" s="488"/>
      <c r="J68" s="488"/>
      <c r="K68" s="488"/>
      <c r="L68" s="488"/>
      <c r="M68" s="488"/>
      <c r="N68" s="488"/>
      <c r="O68" s="489"/>
    </row>
    <row r="69" spans="1:15" ht="15" customHeight="1">
      <c r="A69" s="42"/>
      <c r="B69" s="42"/>
      <c r="C69" s="185"/>
      <c r="D69" s="186" t="s">
        <v>375</v>
      </c>
      <c r="E69" s="488" t="s">
        <v>376</v>
      </c>
      <c r="F69" s="488"/>
      <c r="G69" s="488"/>
      <c r="H69" s="488"/>
      <c r="I69" s="488"/>
      <c r="J69" s="488"/>
      <c r="K69" s="488"/>
      <c r="L69" s="488"/>
      <c r="M69" s="488"/>
      <c r="N69" s="488"/>
      <c r="O69" s="489"/>
    </row>
    <row r="70" spans="1:15" ht="15" customHeight="1">
      <c r="A70" s="42"/>
      <c r="B70" s="42"/>
      <c r="C70" s="185"/>
      <c r="D70" s="186" t="s">
        <v>233</v>
      </c>
      <c r="E70" s="488" t="s">
        <v>239</v>
      </c>
      <c r="F70" s="488"/>
      <c r="G70" s="488"/>
      <c r="H70" s="488"/>
      <c r="I70" s="488"/>
      <c r="J70" s="488"/>
      <c r="K70" s="488"/>
      <c r="L70" s="488"/>
      <c r="M70" s="488"/>
      <c r="N70" s="488"/>
      <c r="O70" s="489"/>
    </row>
    <row r="71" spans="1:15" ht="28.2" customHeight="1">
      <c r="A71" s="42"/>
      <c r="B71" s="42"/>
      <c r="C71" s="185"/>
      <c r="D71" s="186" t="s">
        <v>234</v>
      </c>
      <c r="E71" s="488" t="s">
        <v>377</v>
      </c>
      <c r="F71" s="488"/>
      <c r="G71" s="488"/>
      <c r="H71" s="488"/>
      <c r="I71" s="488"/>
      <c r="J71" s="488"/>
      <c r="K71" s="488"/>
      <c r="L71" s="488"/>
      <c r="M71" s="488"/>
      <c r="N71" s="488"/>
      <c r="O71" s="489"/>
    </row>
    <row r="72" spans="1:15" ht="15" customHeight="1">
      <c r="A72" s="42"/>
      <c r="B72" s="42"/>
      <c r="C72" s="185"/>
      <c r="D72" s="186" t="s">
        <v>235</v>
      </c>
      <c r="E72" s="488" t="s">
        <v>240</v>
      </c>
      <c r="F72" s="488"/>
      <c r="G72" s="488"/>
      <c r="H72" s="488"/>
      <c r="I72" s="488"/>
      <c r="J72" s="488"/>
      <c r="K72" s="488"/>
      <c r="L72" s="488"/>
      <c r="M72" s="488"/>
      <c r="N72" s="488"/>
      <c r="O72" s="489"/>
    </row>
    <row r="73" spans="1:15" ht="28.2" customHeight="1">
      <c r="A73" s="42"/>
      <c r="B73" s="42"/>
      <c r="C73" s="185"/>
      <c r="D73" s="186" t="s">
        <v>236</v>
      </c>
      <c r="E73" s="488" t="s">
        <v>378</v>
      </c>
      <c r="F73" s="488"/>
      <c r="G73" s="488"/>
      <c r="H73" s="488"/>
      <c r="I73" s="488"/>
      <c r="J73" s="488"/>
      <c r="K73" s="488"/>
      <c r="L73" s="488"/>
      <c r="M73" s="488"/>
      <c r="N73" s="488"/>
      <c r="O73" s="489"/>
    </row>
    <row r="74" spans="1:15" ht="28.2" customHeight="1">
      <c r="A74" s="42"/>
      <c r="B74" s="42"/>
      <c r="C74" s="185"/>
      <c r="D74" s="186" t="s">
        <v>237</v>
      </c>
      <c r="E74" s="488" t="s">
        <v>241</v>
      </c>
      <c r="F74" s="488"/>
      <c r="G74" s="488"/>
      <c r="H74" s="488"/>
      <c r="I74" s="488"/>
      <c r="J74" s="488"/>
      <c r="K74" s="488"/>
      <c r="L74" s="488"/>
      <c r="M74" s="488"/>
      <c r="N74" s="488"/>
      <c r="O74" s="489"/>
    </row>
    <row r="75" spans="1:15" ht="28.2" customHeight="1">
      <c r="A75" s="42"/>
      <c r="B75" s="42"/>
      <c r="C75" s="185">
        <v>5</v>
      </c>
      <c r="D75" s="488" t="s">
        <v>360</v>
      </c>
      <c r="E75" s="488"/>
      <c r="F75" s="488"/>
      <c r="G75" s="488"/>
      <c r="H75" s="488"/>
      <c r="I75" s="488"/>
      <c r="J75" s="488"/>
      <c r="K75" s="488"/>
      <c r="L75" s="488"/>
      <c r="M75" s="488"/>
      <c r="N75" s="488"/>
      <c r="O75" s="489"/>
    </row>
    <row r="76" spans="1:15" ht="66.75" customHeight="1">
      <c r="A76" s="42"/>
      <c r="B76" s="42"/>
      <c r="C76" s="185">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42"/>
      <c r="B77" s="42"/>
      <c r="C77" s="185">
        <v>7</v>
      </c>
      <c r="D77" s="488" t="s">
        <v>359</v>
      </c>
      <c r="E77" s="488"/>
      <c r="F77" s="488"/>
      <c r="G77" s="488"/>
      <c r="H77" s="488"/>
      <c r="I77" s="488"/>
      <c r="J77" s="488"/>
      <c r="K77" s="488"/>
      <c r="L77" s="488"/>
      <c r="M77" s="488"/>
      <c r="N77" s="488"/>
      <c r="O77" s="489"/>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株式会社大林組　東京本店</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249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株式会社大林組　東京本店</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250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株式会社大林組　東京本店</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251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株式会社大林組　東京本店</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252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株式会社大林組　東京本店</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253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株式会社大林組　東京本店</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2" customHeight="1" thickBot="1">
      <c r="B7" s="641" t="s">
        <v>278</v>
      </c>
      <c r="C7" s="642"/>
      <c r="D7" s="638" t="s">
        <v>254</v>
      </c>
      <c r="E7" s="639"/>
      <c r="F7" s="639"/>
      <c r="G7" s="639"/>
      <c r="H7" s="639"/>
      <c r="I7" s="640"/>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株式会社大林組　東京本店</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2" customHeight="1" thickBot="1">
      <c r="B7" s="641" t="s">
        <v>278</v>
      </c>
      <c r="C7" s="642"/>
      <c r="D7" s="638" t="s">
        <v>255</v>
      </c>
      <c r="E7" s="639"/>
      <c r="F7" s="639"/>
      <c r="G7" s="639"/>
      <c r="H7" s="639"/>
      <c r="I7" s="640"/>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60"/>
      <c r="N8" s="160"/>
      <c r="O8" s="160"/>
      <c r="P8" s="160"/>
      <c r="Q8" s="160"/>
      <c r="R8" s="160"/>
      <c r="S8" s="160"/>
      <c r="T8" s="160"/>
      <c r="U8" s="160"/>
      <c r="V8" s="160"/>
      <c r="W8" s="160"/>
      <c r="X8" s="160"/>
      <c r="Y8" s="160"/>
      <c r="Z8" s="160"/>
      <c r="AA8" s="160"/>
      <c r="AB8" s="160"/>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2025-05-26T05:35:56Z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