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4"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7" l="1"/>
  <c r="K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<sst xmlns="http://schemas.openxmlformats.org/spreadsheetml/2006/main" count="3304" uniqueCount="472">
  <si>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</si>
  <si>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</si>
  <si>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</si>
  <si>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</si>
  <si>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</si>
  <si>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</si>
  <si>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</si>
  <si>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</si>
  <si>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</si>
  <si>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</si>
  <si>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</si>
  <si>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</si>
  <si>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</si>
  <si>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</si>
  <si>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</si>
  <si>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</si>
  <si>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</si>
  <si>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</si>
  <si>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</si>
  <si>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</si>
  <si>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</si>
  <si>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</si>
  <si>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</si>
  <si>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</si>
  <si>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</si>
  <si>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</si>
  <si>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</si>
  <si>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</si>
  <si>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</si>
  <si>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</si>
  <si>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</si>
  <si>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</si>
  <si>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</si>
  <si>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</si>
  <si>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</si>
  <si>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</si>
  <si>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</si>
  <si>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</si>
  <si>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</si>
  <si>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</si>
  <si>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</si>
  <si>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</si>
  <si>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</si>
  <si>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</si>
  <si>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</si>
  <si>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</si>
  <si>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</si>
  <si>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</si>
  <si>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</si>
  <si>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</si>
  <si>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</si>
  <si>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</si>
  <si>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</si>
  <si>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</si>
  <si>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</si>
  <si>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</si>
  <si>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</si>
  <si>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</si>
  <si>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</si>
  <si>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</si>
  <si>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</si>
  <si>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</si>
  <si>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</si>
  <si>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</si>
  <si>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</si>
  <si>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</si>
  <si>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</si>
  <si>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</si>
  <si>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</si>
  <si>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</si>
  <si>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</si>
  <si>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</si>
  <si>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</si>
  <si>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</si>
  <si>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</si>
  <si>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</si>
  <si>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</si>
  <si>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</si>
  <si>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</si>
  <si>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</si>
  <si>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</si>
  <si>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</si>
  <si>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</si>
  <si>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</si>
  <si>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</si>
  <si>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</si>
  <si>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</si>
  <si>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</si>
  <si>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</si>
  <si>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</si>
  <si>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</si>
  <si>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</si>
  <si>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</si>
  <si>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</si>
  <si>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</si>
  <si>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</si>
  <si>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</si>
  <si>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</si>
  <si>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</si>
  <si>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</si>
  <si>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</si>
  <si>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</si>
  <si>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</si>
  <si>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</si>
  <si>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</si>
  <si>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</si>
  <si>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</si>
  <si>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</si>
  <si>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</si>
  <si>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</si>
  <si>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</si>
  <si>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</si>
  <si>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</si>
  <si>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</si>
  <si>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</si>
  <si>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</si>
  <si>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</si>
  <si>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</si>
  <si>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</si>
  <si>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</si>
  <si>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</si>
  <si>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</si>
  <si>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</si>
  <si>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</si>
  <si>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</si>
  <si>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</si>
  <si>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</si>
  <si>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</si>
  <si>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</si>
  <si>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</si>
  <si>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</si>
  <si>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</si>
  <si>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</si>
  <si>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</si>
  <si>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</si>
  <si>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</si>
  <si>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</si>
  <si>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</si>
  <si>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</si>
  <si>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</si>
  <si>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</si>
  <si>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</si>
  <si>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</si>
  <si>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</si>
  <si>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</si>
  <si>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</si>
  <si>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</si>
  <si>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</si>
  <si>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</si>
  <si>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</si>
  <si>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</si>
  <si>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</si>
  <si>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</si>
  <si>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</si>
  <si>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</si>
  <si>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</si>
  <si>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</si>
  <si>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</si>
  <si>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</si>
  <si>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</si>
  <si>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</si>
  <si>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</si>
  <si>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</si>
  <si>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</si>
  <si>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</si>
  <si>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</si>
  <si>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</si>
  <si>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</si>
  <si>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</si>
  <si>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</si>
  <si>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</si>
  <si>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</si>
  <si>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</si>
  <si>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</si>
  <si>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</si>
  <si>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</si>
  <si>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</si>
  <si>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</si>
  <si>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</si>
  <si>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</si>
  <si>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</si>
  <si>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</si>
  <si>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</si>
  <si>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</si>
  <si>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</si>
  <si>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</si>
  <si>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</si>
  <si>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</si>
  <si>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</si>
  <si>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</si>
  <si>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</si>
  <si>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</si>
  <si>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</si>
  <si>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</si>
  <si>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</si>
  <si>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</si>
  <si>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</si>
  <si>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</si>
  <si>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</si>
  <si>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</si>
  <si>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</si>
  <si>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</si>
  <si>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</si>
  <si>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</si>
  <si>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</si>
  <si>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</si>
  <si>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</si>
  <si>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</si>
  <si>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</si>
  <si>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</si>
  <si>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</si>
  <si>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</si>
  <si>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</si>
  <si>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</si>
  <si>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</si>
  <si>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</si>
  <si>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</si>
  <si>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</si>
  <si>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</si>
  <si>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</si>
  <si>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</si>
  <si>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</si>
  <si>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</si>
  <si>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</si>
  <si>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</si>
  <si>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</si>
  <si>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</si>
  <si>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</si>
  <si>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</si>
  <si>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</si>
  <si>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</si>
  <si>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</si>
  <si>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</si>
  <si>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</si>
  <si>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</si>
  <si>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</si>
  <si>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</si>
  <si>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</si>
  <si>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</si>
  <si>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</si>
  <si>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</si>
  <si>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</si>
  <si>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</si>
  <si>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</si>
  <si>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</si>
  <si>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</si>
  <si>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</si>
  <si>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</si>
  <si>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</si>
  <si>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</si>
  <si>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</si>
  <si>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</si>
  <si>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</si>
  <si>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</si>
  <si>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</si>
  <si>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</si>
  <si>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</si>
  <si>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</si>
  <si>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</si>
  <si>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</si>
  <si>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</si>
  <si>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</si>
  <si>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</si>
  <si>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</si>
  <si>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</si>
  <si>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</si>
  <si>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</si>
  <si>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</si>
  <si>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</si>
  <si>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</si>
  <si>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</si>
  <si>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</si>
  <si>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</si>
  <si>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</si>
  <si>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</si>
  <si>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</si>
  <si>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</si>
  <si>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</si>
  <si>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</si>
  <si>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</si>
  <si>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</si>
  <si>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</si>
  <si>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</si>
  <si>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</si>
  <si>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</si>
  <si>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</si>
  <si>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</si>
  <si>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</si>
  <si>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</si>
  <si>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</si>
  <si>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</si>
  <si>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</si>
  <si>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</si>
  <si>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</si>
  <si>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</si>
  <si>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</si>
  <si>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</si>
  <si>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</si>
  <si>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</si>
  <si>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</si>
  <si>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</si>
  <si>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</si>
  <si>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</si>
  <si>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</si>
  <si>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</si>
  <si>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</si>
  <si>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</si>
  <si>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</si>
  <si>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</si>
  <si>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</si>
  <si>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</si>
  <si>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</si>
  <si>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</si>
  <si>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</si>
  <si>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</si>
  <si>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</si>
  <si>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</si>
  <si>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</si>
  <si>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</si>
  <si>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</si>
  <si>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</si>
  <si>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</si>
  <si>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</si>
  <si>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</si>
  <si>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</si>
  <si>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</si>
  <si>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</si>
  <si>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</si>
  <si>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</si>
  <si>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</si>
  <si>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</si>
  <si>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</si>
  <si>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</si>
  <si>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</si>
  <si>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</si>
  <si>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</si>
  <si>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</si>
  <si>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</si>
  <si>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</si>
  <si>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</si>
  <si>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</si>
  <si>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</si>
  <si>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</si>
  <si>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</si>
  <si>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</si>
  <si>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</si>
  <si>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</si>
  <si>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</si>
  <si>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</si>
  <si>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</si>
  <si>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</si>
  <si>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</si>
  <si>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</si>
  <si>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</si>
  <si>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</si>
  <si>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</si>
  <si>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</si>
  <si>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</si>
  <si>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</si>
  <si>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</si>
  <si>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</si>
  <si>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</si>
  <si>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</si>
  <si>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</si>
  <si>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</si>
  <si>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</si>
  <si>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</si>
  <si>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</si>
  <si>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</si>
  <si>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</si>
  <si>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</si>
  <si>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</si>
  <si>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</si>
  <si>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</si>
  <si>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</si>
  <si>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</si>
  <si>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</si>
  <si>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</si>
  <si>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</si>
  <si>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</si>
  <si>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</si>
  <si>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</si>
  <si>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</si>
  <si>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</si>
  <si>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</si>
  <si>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</si>
  <si>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</si>
  <si>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</si>
  <si>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</si>
  <si>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</si>
  <si>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</si>
  <si>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</si>
  <si>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</si>
  <si>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</si>
  <si>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</si>
  <si>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</si>
  <si>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</si>
  <si>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</si>
  <si>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</si>
  <si>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</si>
  <si>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</si>
  <si>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</si>
  <si>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</si>
  <si>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</si>
  <si>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</si>
  <si>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</si>
  <si>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</si>
  <si>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</si>
  <si>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</si>
  <si>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</si>
  <si>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</si>
  <si>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</si>
  <si>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</si>
  <si>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</si>
  <si>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</si>
  <si>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</si>
  <si>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</si>
  <si>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</si>
  <si>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</si>
  <si>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</si>
  <si>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</si>
  <si>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</si>
  <si>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</si>
  <si>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</si>
  <si>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</si>
  <si>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</si>
  <si>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</si>
  <si>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</si>
  <si>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</si>
  <si>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</si>
  <si>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</si>
  <si>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</si>
  <si>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</si>
  <si>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</si>
  <si>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</si>
  <si>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</si>
  <si>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</si>
  <si>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</si>
  <si>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</si>
  <si>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</si>
  <si>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</si>
  <si>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</si>
  <si>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</si>
  <si>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</si>
  <si>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</si>
  <si>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</si>
  <si>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</si>
  <si>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</si>
  <si>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</si>
  <si>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</si>
  <si>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</si>
  <si>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</si>
  <si>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</si>
  <si>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</si>
  <si>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</si>
  <si>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</si>
  <si>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</si>
  <si>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</si>
  <si>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</si>
  <si>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</si>
  <si>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</si>
  <si>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</si>
  <si>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</si>
  <si>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東京都江東区新砂1-1-1</t>
  </si>
  <si>
    <t>株式会社竹中工務店　東京本店
安全環境部長　清水　亨</t>
  </si>
  <si>
    <t>株式会社竹中工務店　東京本店</t>
  </si>
  <si>
    <t>03-6810-5114</t>
  </si>
  <si>
    <t>横浜市長</t>
  </si>
  <si>
    <t>総合建設業</t>
  </si>
  <si>
    <t>○</t>
  </si>
  <si>
    <t>03-6810-5114</t>
    <phoneticPr fontId="3"/>
  </si>
  <si>
    <t>2596人</t>
    <rPh sb="4" eb="5">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</si>
</sst>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51660" y="2194560"/>
          <a:ext cx="662940" cy="63246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44040" y="2179320"/>
          <a:ext cx="66294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44040" y="2186940"/>
          <a:ext cx="662940" cy="63246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44040" y="2179320"/>
          <a:ext cx="662940" cy="63246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44040" y="2194560"/>
          <a:ext cx="662940" cy="63246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44040" y="2179320"/>
          <a:ext cx="662940" cy="63246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44040" y="2217420"/>
          <a:ext cx="66294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44040" y="2186940"/>
          <a:ext cx="662940" cy="63246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44040" y="2186940"/>
          <a:ext cx="662940" cy="63246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C500CD1-2E53-41B9-96B5-D2185F68B85F}">
  <we:reference id="44446093-b465-4d6c-a6dc-5faf6de98677" version="2.5.5.0" store="EXCatalog" storeType="EXCatalog"/>
  <we:alternateReferences>
    <we:reference id="WA200005271" version="2.5.5.0" store="" storeType="OMEX"/>
  </we:alternateReferences>
  <we:properties/>
  <we:bindings/>
  <we:snapshot xmlns:r="http://schemas.openxmlformats.org/officeDocument/2006/relationships"/>
  <we:extLst>
    <a:ext xmlns:a="http://schemas.openxmlformats.org/drawingml/2006/main" uri="{D87F86FE-615C-45B5-9D79-34F1136793EB}">
      <we:containsCustomFunctions xmlns=""/>
    </a:ext>
    <a:ext xmlns:a="http://schemas.openxmlformats.org/drawingml/2006/main" uri="{7C84B067-C214-45C3-A712-C9D94CD141B2}">
      <we:customFunctionIdList xmlns="">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61" zoomScaleNormal="100" zoomScaleSheetLayoutView="100" workbookViewId="0">
      <selection activeCell="L35" sqref="L3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469</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v>45835</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467</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466</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465</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2192</v>
      </c>
      <c r="N48" s="615"/>
      <c r="O48" s="616"/>
    </row>
    <row r="49" spans="3:21" ht="18" customHeight="1">
      <c r="C49" s="593" t="s">
        <v>11</v>
      </c>
      <c r="D49" s="594"/>
      <c r="E49" s="595"/>
      <c r="F49" s="648" t="s">
        <v>463</v>
      </c>
      <c r="G49" s="649"/>
      <c r="H49" s="649"/>
      <c r="I49" s="649"/>
      <c r="J49" s="649"/>
      <c r="K49" s="649"/>
      <c r="L49" s="463" t="s">
        <v>172</v>
      </c>
      <c r="M49" s="466"/>
      <c r="N49" s="617" t="s">
        <v>470</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468</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430000</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t="s">
        <v>471</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14279.100000000002</v>
      </c>
      <c r="I63" s="292" t="s">
        <v>4</v>
      </c>
      <c r="J63" s="571" t="s">
        <v>324</v>
      </c>
      <c r="K63" s="572"/>
      <c r="L63" s="573"/>
      <c r="M63" s="563">
        <f>+別紙!AA14</f>
        <v>14279.100000000002</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14279.100000000002</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14279.100000000002</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4"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0.9</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0.9</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0.9</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0.9</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A14"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191.4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86.4</v>
      </c>
      <c r="E24" s="729"/>
      <c r="F24" s="729"/>
      <c r="G24" s="211" t="s">
        <v>198</v>
      </c>
      <c r="H24" s="707">
        <f>+F12</f>
        <v>191.4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191.4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191.4</v>
      </c>
      <c r="Q27" s="712"/>
      <c r="R27" s="712"/>
      <c r="S27" s="712"/>
      <c r="T27" s="54" t="s">
        <v>38</v>
      </c>
      <c r="U27" s="74"/>
      <c r="V27" s="74"/>
      <c r="Y27" s="72" t="s">
        <v>39</v>
      </c>
      <c r="Z27" s="75"/>
      <c r="AH27" s="63"/>
      <c r="AI27" s="63"/>
      <c r="AJ27" s="63"/>
      <c r="AK27" s="63"/>
      <c r="AL27" s="675">
        <f>+AH18+P27</f>
        <v>191.4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191.4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86.4</v>
      </c>
      <c r="E29" s="729"/>
      <c r="F29" s="729"/>
      <c r="G29" s="211" t="s">
        <v>198</v>
      </c>
      <c r="H29" s="707">
        <f>+AL27</f>
        <v>191.4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86.4</v>
      </c>
      <c r="E30" s="729"/>
      <c r="F30" s="729"/>
      <c r="G30" s="211" t="s">
        <v>198</v>
      </c>
      <c r="H30" s="707">
        <f>+AL30</f>
        <v>191.4</v>
      </c>
      <c r="I30" s="708"/>
      <c r="J30" s="211" t="s">
        <v>198</v>
      </c>
      <c r="M30" s="681"/>
      <c r="P30" s="66"/>
      <c r="R30" s="711">
        <f>+ROUND(AA28,1)+ROUND(AA29,1)+ROUND(AA30,1)</f>
        <v>191.4</v>
      </c>
      <c r="S30" s="712"/>
      <c r="T30" s="712"/>
      <c r="U30" s="712"/>
      <c r="V30" s="54" t="s">
        <v>16</v>
      </c>
      <c r="Y30" s="713" t="s">
        <v>186</v>
      </c>
      <c r="Z30" s="714"/>
      <c r="AA30" s="669"/>
      <c r="AB30" s="670"/>
      <c r="AC30" s="670"/>
      <c r="AD30" s="670"/>
      <c r="AE30" s="670"/>
      <c r="AF30" s="54" t="s">
        <v>13</v>
      </c>
      <c r="AL30" s="661">
        <v>191.4</v>
      </c>
      <c r="AM30" s="662"/>
      <c r="AN30" s="662"/>
      <c r="AO30" s="662"/>
      <c r="AP30" s="62" t="s">
        <v>13</v>
      </c>
      <c r="AS30" s="706"/>
      <c r="AT30" s="703"/>
      <c r="AU30" s="703"/>
      <c r="AV30" s="704"/>
      <c r="AW30" s="498"/>
    </row>
    <row r="31" spans="2:49" ht="27" customHeight="1" thickTop="1" thickBot="1">
      <c r="B31" s="740" t="s">
        <v>226</v>
      </c>
      <c r="C31" s="741"/>
      <c r="D31" s="729">
        <v>86.4</v>
      </c>
      <c r="E31" s="729"/>
      <c r="F31" s="729"/>
      <c r="G31" s="211" t="s">
        <v>198</v>
      </c>
      <c r="H31" s="707">
        <f>+AS24</f>
        <v>191.4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5"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164.7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701.7</v>
      </c>
      <c r="E24" s="729"/>
      <c r="F24" s="729"/>
      <c r="G24" s="211" t="s">
        <v>198</v>
      </c>
      <c r="H24" s="707">
        <f>+F12</f>
        <v>164.7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164.7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164.7</v>
      </c>
      <c r="Q27" s="712"/>
      <c r="R27" s="712"/>
      <c r="S27" s="712"/>
      <c r="T27" s="54" t="s">
        <v>38</v>
      </c>
      <c r="U27" s="74"/>
      <c r="V27" s="74"/>
      <c r="Y27" s="72" t="s">
        <v>39</v>
      </c>
      <c r="Z27" s="75"/>
      <c r="AH27" s="63"/>
      <c r="AI27" s="63"/>
      <c r="AJ27" s="63"/>
      <c r="AK27" s="63"/>
      <c r="AL27" s="675">
        <f>+AH18+P27</f>
        <v>164.7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164.7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701.7</v>
      </c>
      <c r="E29" s="729"/>
      <c r="F29" s="729"/>
      <c r="G29" s="211" t="s">
        <v>198</v>
      </c>
      <c r="H29" s="707">
        <f>+AL27</f>
        <v>164.7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701.7</v>
      </c>
      <c r="E30" s="729"/>
      <c r="F30" s="729"/>
      <c r="G30" s="211" t="s">
        <v>198</v>
      </c>
      <c r="H30" s="707">
        <f>+AL30</f>
        <v>164.7</v>
      </c>
      <c r="I30" s="708"/>
      <c r="J30" s="211" t="s">
        <v>198</v>
      </c>
      <c r="M30" s="681"/>
      <c r="P30" s="66"/>
      <c r="R30" s="711">
        <f>+ROUND(AA28,1)+ROUND(AA29,1)+ROUND(AA30,1)</f>
        <v>164.7</v>
      </c>
      <c r="S30" s="712"/>
      <c r="T30" s="712"/>
      <c r="U30" s="712"/>
      <c r="V30" s="54" t="s">
        <v>16</v>
      </c>
      <c r="Y30" s="713" t="s">
        <v>186</v>
      </c>
      <c r="Z30" s="714"/>
      <c r="AA30" s="669"/>
      <c r="AB30" s="670"/>
      <c r="AC30" s="670"/>
      <c r="AD30" s="670"/>
      <c r="AE30" s="670"/>
      <c r="AF30" s="54" t="s">
        <v>13</v>
      </c>
      <c r="AL30" s="661">
        <v>164.7</v>
      </c>
      <c r="AM30" s="662"/>
      <c r="AN30" s="662"/>
      <c r="AO30" s="662"/>
      <c r="AP30" s="62" t="s">
        <v>13</v>
      </c>
      <c r="AS30" s="706"/>
      <c r="AT30" s="703"/>
      <c r="AU30" s="703"/>
      <c r="AV30" s="704"/>
      <c r="AW30" s="498"/>
    </row>
    <row r="31" spans="2:49" ht="27" customHeight="1" thickTop="1" thickBot="1">
      <c r="B31" s="740" t="s">
        <v>226</v>
      </c>
      <c r="C31" s="741"/>
      <c r="D31" s="729">
        <v>701.7</v>
      </c>
      <c r="E31" s="729"/>
      <c r="F31" s="729"/>
      <c r="G31" s="211" t="s">
        <v>198</v>
      </c>
      <c r="H31" s="707">
        <f>+AS24</f>
        <v>164.7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1"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20914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9740</v>
      </c>
      <c r="E24" s="729"/>
      <c r="F24" s="729"/>
      <c r="G24" s="211" t="s">
        <v>198</v>
      </c>
      <c r="H24" s="707">
        <f>+F12</f>
        <v>20914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20914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20914</v>
      </c>
      <c r="Q27" s="712"/>
      <c r="R27" s="712"/>
      <c r="S27" s="712"/>
      <c r="T27" s="54" t="s">
        <v>38</v>
      </c>
      <c r="U27" s="74"/>
      <c r="V27" s="74"/>
      <c r="Y27" s="72" t="s">
        <v>39</v>
      </c>
      <c r="Z27" s="75"/>
      <c r="AH27" s="63"/>
      <c r="AI27" s="63"/>
      <c r="AJ27" s="63"/>
      <c r="AK27" s="63"/>
      <c r="AL27" s="675">
        <f>+AH18+P27</f>
        <v>20914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20914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9740</v>
      </c>
      <c r="E29" s="729"/>
      <c r="F29" s="729"/>
      <c r="G29" s="211" t="s">
        <v>198</v>
      </c>
      <c r="H29" s="707">
        <f>+AL27</f>
        <v>20914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9740</v>
      </c>
      <c r="E30" s="729"/>
      <c r="F30" s="729"/>
      <c r="G30" s="211" t="s">
        <v>198</v>
      </c>
      <c r="H30" s="707">
        <f>+AL30</f>
        <v>20914</v>
      </c>
      <c r="I30" s="708"/>
      <c r="J30" s="211" t="s">
        <v>198</v>
      </c>
      <c r="M30" s="681"/>
      <c r="P30" s="66"/>
      <c r="R30" s="711">
        <f>+ROUND(AA28,1)+ROUND(AA29,1)+ROUND(AA30,1)</f>
        <v>20914</v>
      </c>
      <c r="S30" s="712"/>
      <c r="T30" s="712"/>
      <c r="U30" s="712"/>
      <c r="V30" s="54" t="s">
        <v>16</v>
      </c>
      <c r="Y30" s="713" t="s">
        <v>186</v>
      </c>
      <c r="Z30" s="714"/>
      <c r="AA30" s="669"/>
      <c r="AB30" s="670"/>
      <c r="AC30" s="670"/>
      <c r="AD30" s="670"/>
      <c r="AE30" s="670"/>
      <c r="AF30" s="54" t="s">
        <v>13</v>
      </c>
      <c r="AL30" s="661">
        <v>20914</v>
      </c>
      <c r="AM30" s="662"/>
      <c r="AN30" s="662"/>
      <c r="AO30" s="662"/>
      <c r="AP30" s="62" t="s">
        <v>13</v>
      </c>
      <c r="AS30" s="706"/>
      <c r="AT30" s="703"/>
      <c r="AU30" s="703"/>
      <c r="AV30" s="704"/>
      <c r="AW30" s="498"/>
    </row>
    <row r="31" spans="2:49" ht="27" customHeight="1" thickTop="1" thickBot="1">
      <c r="B31" s="740" t="s">
        <v>226</v>
      </c>
      <c r="C31" s="741"/>
      <c r="D31" s="729">
        <v>9740</v>
      </c>
      <c r="E31" s="729"/>
      <c r="F31" s="729"/>
      <c r="G31" s="211" t="s">
        <v>198</v>
      </c>
      <c r="H31" s="707">
        <f>+AS24</f>
        <v>20914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9"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株式会社竹中工務店　東京本店</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7" zoomScaleNormal="100" workbookViewId="0">
      <selection activeCell="T35" sqref="T3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633.5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1119.7</v>
      </c>
      <c r="E24" s="729"/>
      <c r="F24" s="729"/>
      <c r="G24" s="211" t="s">
        <v>198</v>
      </c>
      <c r="H24" s="707">
        <f>+F12</f>
        <v>633.5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633.5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633.5</v>
      </c>
      <c r="Q27" s="712"/>
      <c r="R27" s="712"/>
      <c r="S27" s="712"/>
      <c r="T27" s="54" t="s">
        <v>38</v>
      </c>
      <c r="U27" s="74"/>
      <c r="V27" s="74"/>
      <c r="Y27" s="72" t="s">
        <v>39</v>
      </c>
      <c r="Z27" s="75"/>
      <c r="AH27" s="63"/>
      <c r="AI27" s="63"/>
      <c r="AJ27" s="63"/>
      <c r="AK27" s="63"/>
      <c r="AL27" s="675">
        <f>+AH18+P27</f>
        <v>633.5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633.5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1119.7</v>
      </c>
      <c r="E29" s="729"/>
      <c r="F29" s="729"/>
      <c r="G29" s="211" t="s">
        <v>198</v>
      </c>
      <c r="H29" s="707">
        <f>+AL27</f>
        <v>633.5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1119.7</v>
      </c>
      <c r="E30" s="729"/>
      <c r="F30" s="729"/>
      <c r="G30" s="211" t="s">
        <v>198</v>
      </c>
      <c r="H30" s="707">
        <f>+AL30</f>
        <v>633.5</v>
      </c>
      <c r="I30" s="708"/>
      <c r="J30" s="211" t="s">
        <v>198</v>
      </c>
      <c r="M30" s="681"/>
      <c r="P30" s="66"/>
      <c r="R30" s="711">
        <f>+ROUND(AA28,1)+ROUND(AA29,1)+ROUND(AA30,1)</f>
        <v>633.5</v>
      </c>
      <c r="S30" s="712"/>
      <c r="T30" s="712"/>
      <c r="U30" s="712"/>
      <c r="V30" s="54" t="s">
        <v>16</v>
      </c>
      <c r="Y30" s="713" t="s">
        <v>186</v>
      </c>
      <c r="Z30" s="714"/>
      <c r="AA30" s="669"/>
      <c r="AB30" s="670"/>
      <c r="AC30" s="670"/>
      <c r="AD30" s="670"/>
      <c r="AE30" s="670"/>
      <c r="AF30" s="54" t="s">
        <v>13</v>
      </c>
      <c r="AL30" s="661">
        <v>633.5</v>
      </c>
      <c r="AM30" s="662"/>
      <c r="AN30" s="662"/>
      <c r="AO30" s="662"/>
      <c r="AP30" s="62" t="s">
        <v>13</v>
      </c>
      <c r="AS30" s="706"/>
      <c r="AT30" s="703"/>
      <c r="AU30" s="703"/>
      <c r="AV30" s="704"/>
      <c r="AW30" s="498"/>
    </row>
    <row r="31" spans="2:49" ht="27" customHeight="1" thickTop="1" thickBot="1">
      <c r="B31" s="740" t="s">
        <v>226</v>
      </c>
      <c r="C31" s="741"/>
      <c r="D31" s="729">
        <v>1119.7</v>
      </c>
      <c r="E31" s="729"/>
      <c r="F31" s="729"/>
      <c r="G31" s="211" t="s">
        <v>198</v>
      </c>
      <c r="H31" s="707">
        <f>+AS24</f>
        <v>633.5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M29" sqref="M2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株式会社竹中工務店　東京本店</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1126.2</v>
      </c>
      <c r="I9" s="392">
        <f>IF(OR(ｳ.廃油!D24&gt;0,ｳ.廃油!D24&lt;0),ｳ.廃油!D24,IF(I$19&gt;0,"0",0))</f>
        <v>0.2</v>
      </c>
      <c r="J9" s="392">
        <f>IF(OR(ｴ.廃酸!$D24&gt;0,ｴ.廃酸!$D24&lt;0),ｴ.廃酸!D24,IF(J$19&gt;0,"0",0))</f>
        <v>0</v>
      </c>
      <c r="K9" s="392">
        <f>IF(OR(ｵ.廃ｱﾙｶﾘ!$D24&gt;0,ｵ.廃ｱﾙｶﾘ!$D24&lt;0),ｵ.廃ｱﾙｶﾘ!D24,IF(K$19&gt;0,"0",0))</f>
        <v>101.2</v>
      </c>
      <c r="L9" s="392">
        <f>IF(OR(ｶ.廃ﾌﾟﾗ類!D24&gt;0,ｶ.廃ﾌﾟﾗ類!D24&lt;0),ｶ.廃ﾌﾟﾗ類!D24,IF(L$19&gt;0,"0",0))</f>
        <v>685.7</v>
      </c>
      <c r="M9" s="392">
        <f>IF(OR(ｷ.紙くず!D24&gt;0,ｷ.紙くず!D24&lt;0),ｷ.紙くず!D24,IF(M$19&gt;0,"0",0))</f>
        <v>5.0999999999999996</v>
      </c>
      <c r="N9" s="392">
        <f>IF(OR(ｸ.木くず!D24&gt;0,ｸ.木くず!D24&lt;0),ｸ.木くず!D24,IF(N$19&gt;0,"0",0))</f>
        <v>712</v>
      </c>
      <c r="O9" s="392">
        <f>IF(OR(ｹ.繊維くず!D24&gt;0,ｹ.繊維くず!D24&lt;0),ｹ.繊維くず!D24,IF(O$19&gt;0,"0",0))</f>
        <v>0.9</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86.4</v>
      </c>
      <c r="T9" s="392">
        <f>IF(OR(ｾ.ｶﾞﾗｽ･ｺﾝｸﾘ･陶磁器くず!D24&gt;0,ｾ.ｶﾞﾗｽ･ｺﾝｸﾘ･陶磁器くず!D24&lt;0),ｾ.ｶﾞﾗｽ･ｺﾝｸﾘ･陶磁器くず!D24,IF(T$19&gt;0,"0",0))</f>
        <v>701.7</v>
      </c>
      <c r="U9" s="392">
        <f>IF(OR(ｿ.鉱さい!D24&gt;0,ｿ.鉱さい!D24&lt;0),ｿ.鉱さい!D24,IF(U$19&gt;0,"0",0))</f>
        <v>0</v>
      </c>
      <c r="V9" s="392">
        <f>IF(OR(ﾀ.がれき類!D24&gt;0,ﾀ.がれき類!D24&lt;0),ﾀ.がれき類!D24,IF(V$19&gt;0,"0",0))</f>
        <v>9740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1119.7</v>
      </c>
      <c r="AA9" s="394">
        <f>IF(SUM(G9:Z9)&gt;0,SUM(G9:Z9),IF(AA$19&gt;0,"0",0))</f>
        <v>14279.100000000002</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1126.2</v>
      </c>
      <c r="I14" s="398">
        <f>IF(OR(ｳ.廃油!D29&gt;0,ｳ.廃油!D29&lt;0),ｳ.廃油!D29,IF(I$19&gt;0,"0",0))</f>
        <v>0.2</v>
      </c>
      <c r="J14" s="398">
        <f>IF(OR(ｴ.廃酸!$D29&gt;0,ｴ.廃酸!$D29&lt;0),ｴ.廃酸!D29,IF(J$19&gt;0,"0",0))</f>
        <v>0</v>
      </c>
      <c r="K14" s="398">
        <f>IF(OR(ｵ.廃ｱﾙｶﾘ!$D29&gt;0,ｵ.廃ｱﾙｶﾘ!$D29&lt;0),ｵ.廃ｱﾙｶﾘ!D29,IF(K$19&gt;0,"0",0))</f>
        <v>101.2</v>
      </c>
      <c r="L14" s="398">
        <f>IF(OR(ｶ.廃ﾌﾟﾗ類!D29&gt;0,ｶ.廃ﾌﾟﾗ類!D29&lt;0),ｶ.廃ﾌﾟﾗ類!D29,IF(L$19&gt;0,"0",0))</f>
        <v>685.7</v>
      </c>
      <c r="M14" s="398">
        <f>IF(OR(ｷ.紙くず!D29&gt;0,ｷ.紙くず!D29&lt;0),ｷ.紙くず!D29,IF(M$19&gt;0,"0",0))</f>
        <v>5.0999999999999996</v>
      </c>
      <c r="N14" s="398">
        <f>IF(OR(ｸ.木くず!D29&gt;0,ｸ.木くず!D29&lt;0),ｸ.木くず!D29,IF(N$19&gt;0,"0",0))</f>
        <v>712</v>
      </c>
      <c r="O14" s="398">
        <f>IF(OR(ｹ.繊維くず!D29&gt;0,ｹ.繊維くず!D29&lt;0),ｹ.繊維くず!D29,IF(O$19&gt;0,"0",0))</f>
        <v>0.9</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86.4</v>
      </c>
      <c r="T14" s="398">
        <f>IF(OR(ｾ.ｶﾞﾗｽ･ｺﾝｸﾘ･陶磁器くず!D29&gt;0,ｾ.ｶﾞﾗｽ･ｺﾝｸﾘ･陶磁器くず!D29&lt;0),ｾ.ｶﾞﾗｽ･ｺﾝｸﾘ･陶磁器くず!D29,IF(T$19&gt;0,"0",0))</f>
        <v>701.7</v>
      </c>
      <c r="U14" s="398">
        <f>IF(OR(ｿ.鉱さい!D29&gt;0,ｿ.鉱さい!D29&lt;0),ｿ.鉱さい!D29,IF(U$19&gt;0,"0",0))</f>
        <v>0</v>
      </c>
      <c r="V14" s="398">
        <f>IF(OR(ﾀ.がれき類!D29&gt;0,ﾀ.がれき類!D29&lt;0),ﾀ.がれき類!D29,IF(V$19&gt;0,"0",0))</f>
        <v>9740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1119.7</v>
      </c>
      <c r="AA14" s="400">
        <f t="shared" si="0"/>
        <v>14279.100000000002</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1126.2</v>
      </c>
      <c r="I15" s="398">
        <f>IF(OR(ｳ.廃油!D30&gt;0,ｳ.廃油!D30&lt;0),ｳ.廃油!D30,IF(I$19&gt;0,"0",0))</f>
        <v>0.2</v>
      </c>
      <c r="J15" s="398">
        <f>IF(OR(ｴ.廃酸!$D30&gt;0,ｴ.廃酸!$D30&lt;0),ｴ.廃酸!D30,IF(J$19&gt;0,"0",0))</f>
        <v>0</v>
      </c>
      <c r="K15" s="398">
        <f>IF(OR(ｵ.廃ｱﾙｶﾘ!$D30&gt;0,ｵ.廃ｱﾙｶﾘ!$D30&lt;0),ｵ.廃ｱﾙｶﾘ!D30,IF(K$19&gt;0,"0",0))</f>
        <v>101.2</v>
      </c>
      <c r="L15" s="398">
        <f>IF(OR(ｶ.廃ﾌﾟﾗ類!D30&gt;0,ｶ.廃ﾌﾟﾗ類!D30&lt;0),ｶ.廃ﾌﾟﾗ類!D30,IF(L$19&gt;0,"0",0))</f>
        <v>685.7</v>
      </c>
      <c r="M15" s="398">
        <f>IF(OR(ｷ.紙くず!D30&gt;0,ｷ.紙くず!D30&lt;0),ｷ.紙くず!D30,IF(M$19&gt;0,"0",0))</f>
        <v>5.0999999999999996</v>
      </c>
      <c r="N15" s="398">
        <f>IF(OR(ｸ.木くず!D30&gt;0,ｸ.木くず!D30&lt;0),ｸ.木くず!D30,IF(N$19&gt;0,"0",0))</f>
        <v>712</v>
      </c>
      <c r="O15" s="398">
        <f>IF(OR(ｹ.繊維くず!D30&gt;0,ｹ.繊維くず!D30&lt;0),ｹ.繊維くず!D30,IF(O$19&gt;0,"0",0))</f>
        <v>0.9</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86.4</v>
      </c>
      <c r="T15" s="398">
        <f>IF(OR(ｾ.ｶﾞﾗｽ･ｺﾝｸﾘ･陶磁器くず!D30&gt;0,ｾ.ｶﾞﾗｽ･ｺﾝｸﾘ･陶磁器くず!D30&lt;0),ｾ.ｶﾞﾗｽ･ｺﾝｸﾘ･陶磁器くず!D30,IF(T$19&gt;0,"0",0))</f>
        <v>701.7</v>
      </c>
      <c r="U15" s="398">
        <f>IF(OR(ｿ.鉱さい!D30&gt;0,ｿ.鉱さい!D30&lt;0),ｿ.鉱さい!D30,IF(U$19&gt;0,"0",0))</f>
        <v>0</v>
      </c>
      <c r="V15" s="398">
        <f>IF(OR(ﾀ.がれき類!D30&gt;0,ﾀ.がれき類!D30&lt;0),ﾀ.がれき類!D30,IF(V$19&gt;0,"0",0))</f>
        <v>9740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1119.7</v>
      </c>
      <c r="AA15" s="400">
        <f t="shared" si="0"/>
        <v>14279.100000000002</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1126.2</v>
      </c>
      <c r="I16" s="398">
        <f>IF(OR(ｳ.廃油!D31&gt;0,ｳ.廃油!D31&lt;0),ｳ.廃油!D31,IF(I$19&gt;0,"0",0))</f>
        <v>0.2</v>
      </c>
      <c r="J16" s="398">
        <f>IF(OR(ｴ.廃酸!$D31&gt;0,ｴ.廃酸!$D31&lt;0),ｴ.廃酸!D31,IF(J$19&gt;0,"0",0))</f>
        <v>0</v>
      </c>
      <c r="K16" s="398">
        <f>IF(OR(ｵ.廃ｱﾙｶﾘ!$D31&gt;0,ｵ.廃ｱﾙｶﾘ!$D31&lt;0),ｵ.廃ｱﾙｶﾘ!D31,IF(K$19&gt;0,"0",0))</f>
        <v>101.2</v>
      </c>
      <c r="L16" s="398">
        <f>IF(OR(ｶ.廃ﾌﾟﾗ類!D31&gt;0,ｶ.廃ﾌﾟﾗ類!D31&lt;0),ｶ.廃ﾌﾟﾗ類!D31,IF(L$19&gt;0,"0",0))</f>
        <v>685.7</v>
      </c>
      <c r="M16" s="398">
        <f>IF(OR(ｷ.紙くず!D31&gt;0,ｷ.紙くず!D31&lt;0),ｷ.紙くず!D31,IF(M$19&gt;0,"0",0))</f>
        <v>5.0999999999999996</v>
      </c>
      <c r="N16" s="398">
        <f>IF(OR(ｸ.木くず!D31&gt;0,ｸ.木くず!D31&lt;0),ｸ.木くず!D31,IF(N$19&gt;0,"0",0))</f>
        <v>712</v>
      </c>
      <c r="O16" s="398">
        <f>IF(OR(ｹ.繊維くず!D31&gt;0,ｹ.繊維くず!D31&lt;0),ｹ.繊維くず!D31,IF(O$19&gt;0,"0",0))</f>
        <v>0.9</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86.4</v>
      </c>
      <c r="T16" s="398">
        <f>IF(OR(ｾ.ｶﾞﾗｽ･ｺﾝｸﾘ･陶磁器くず!D31&gt;0,ｾ.ｶﾞﾗｽ･ｺﾝｸﾘ･陶磁器くず!D31&lt;0),ｾ.ｶﾞﾗｽ･ｺﾝｸﾘ･陶磁器くず!D31,IF(T$19&gt;0,"0",0))</f>
        <v>701.7</v>
      </c>
      <c r="U16" s="398">
        <f>IF(OR(ｿ.鉱さい!D31&gt;0,ｿ.鉱さい!D31&lt;0),ｿ.鉱さい!D31,IF(U$19&gt;0,"0",0))</f>
        <v>0</v>
      </c>
      <c r="V16" s="398">
        <f>IF(OR(ﾀ.がれき類!D31&gt;0,ﾀ.がれき類!D31&lt;0),ﾀ.がれき類!D31,IF(V$19&gt;0,"0",0))</f>
        <v>9740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1119.7</v>
      </c>
      <c r="AA16" s="400">
        <f t="shared" si="0"/>
        <v>14279.100000000002</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5218</v>
      </c>
      <c r="I19" s="404">
        <f t="shared" si="1"/>
        <v>15.6</v>
      </c>
      <c r="J19" s="404">
        <f t="shared" si="1"/>
        <v>0</v>
      </c>
      <c r="K19" s="404">
        <f t="shared" si="1"/>
        <v>62.5</v>
      </c>
      <c r="L19" s="404">
        <f t="shared" si="1"/>
        <v>309.10000000000002</v>
      </c>
      <c r="M19" s="404">
        <f t="shared" si="1"/>
        <v>3.8</v>
      </c>
      <c r="N19" s="404">
        <f t="shared" si="1"/>
        <v>558.29999999999995</v>
      </c>
      <c r="O19" s="404">
        <f t="shared" si="1"/>
        <v>0</v>
      </c>
      <c r="P19" s="404">
        <f t="shared" si="1"/>
        <v>0</v>
      </c>
      <c r="Q19" s="404">
        <f t="shared" si="1"/>
        <v>0</v>
      </c>
      <c r="R19" s="404">
        <f t="shared" si="1"/>
        <v>0</v>
      </c>
      <c r="S19" s="404">
        <f t="shared" si="1"/>
        <v>191.4</v>
      </c>
      <c r="T19" s="404">
        <f t="shared" si="1"/>
        <v>164.7</v>
      </c>
      <c r="U19" s="404">
        <f t="shared" si="1"/>
        <v>0</v>
      </c>
      <c r="V19" s="404">
        <f t="shared" si="1"/>
        <v>20914</v>
      </c>
      <c r="W19" s="404">
        <f t="shared" si="1"/>
        <v>0</v>
      </c>
      <c r="X19" s="404">
        <f t="shared" si="1"/>
        <v>0</v>
      </c>
      <c r="Y19" s="404">
        <f t="shared" si="1"/>
        <v>0</v>
      </c>
      <c r="Z19" s="405">
        <f t="shared" si="1"/>
        <v>633.5</v>
      </c>
      <c r="AA19" s="406">
        <f t="shared" ref="AA19:AA25" si="2">SUM(G19:Z19)</f>
        <v>28070.9</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5218</v>
      </c>
      <c r="I41" s="440">
        <f t="shared" si="8"/>
        <v>15.6</v>
      </c>
      <c r="J41" s="440">
        <f t="shared" si="8"/>
        <v>0</v>
      </c>
      <c r="K41" s="440">
        <f t="shared" si="8"/>
        <v>62.5</v>
      </c>
      <c r="L41" s="440">
        <f t="shared" si="8"/>
        <v>309.10000000000002</v>
      </c>
      <c r="M41" s="440">
        <f t="shared" si="8"/>
        <v>3.8</v>
      </c>
      <c r="N41" s="440">
        <f t="shared" si="8"/>
        <v>558.29999999999995</v>
      </c>
      <c r="O41" s="440">
        <f t="shared" si="8"/>
        <v>0</v>
      </c>
      <c r="P41" s="440">
        <f t="shared" si="8"/>
        <v>0</v>
      </c>
      <c r="Q41" s="440">
        <f t="shared" si="8"/>
        <v>0</v>
      </c>
      <c r="R41" s="440">
        <f t="shared" si="8"/>
        <v>0</v>
      </c>
      <c r="S41" s="440">
        <f t="shared" si="8"/>
        <v>191.4</v>
      </c>
      <c r="T41" s="440">
        <f t="shared" si="8"/>
        <v>164.7</v>
      </c>
      <c r="U41" s="440">
        <f t="shared" si="8"/>
        <v>0</v>
      </c>
      <c r="V41" s="440">
        <f t="shared" si="8"/>
        <v>20914</v>
      </c>
      <c r="W41" s="440">
        <f t="shared" si="8"/>
        <v>0</v>
      </c>
      <c r="X41" s="440">
        <f t="shared" si="8"/>
        <v>0</v>
      </c>
      <c r="Y41" s="440">
        <f t="shared" si="8"/>
        <v>0</v>
      </c>
      <c r="Z41" s="441">
        <f t="shared" si="8"/>
        <v>633.5</v>
      </c>
      <c r="AA41" s="442">
        <f t="shared" si="4"/>
        <v>28070.9</v>
      </c>
    </row>
    <row r="42" spans="2:27" ht="20.45" customHeight="1">
      <c r="B42" s="182"/>
      <c r="C42" s="791"/>
      <c r="D42" s="224"/>
      <c r="E42" s="222" t="s">
        <v>262</v>
      </c>
      <c r="F42" s="461"/>
      <c r="G42" s="431">
        <f t="shared" ref="G42:Z42" si="9">SUM(G43:G45)</f>
        <v>0</v>
      </c>
      <c r="H42" s="431">
        <f t="shared" si="9"/>
        <v>5218</v>
      </c>
      <c r="I42" s="431">
        <f t="shared" si="9"/>
        <v>15.6</v>
      </c>
      <c r="J42" s="431">
        <f t="shared" si="9"/>
        <v>0</v>
      </c>
      <c r="K42" s="431">
        <f t="shared" si="9"/>
        <v>62.5</v>
      </c>
      <c r="L42" s="431">
        <f t="shared" si="9"/>
        <v>309.10000000000002</v>
      </c>
      <c r="M42" s="431">
        <f t="shared" si="9"/>
        <v>3.8</v>
      </c>
      <c r="N42" s="431">
        <f t="shared" si="9"/>
        <v>558.29999999999995</v>
      </c>
      <c r="O42" s="431">
        <f t="shared" si="9"/>
        <v>0</v>
      </c>
      <c r="P42" s="431">
        <f t="shared" si="9"/>
        <v>0</v>
      </c>
      <c r="Q42" s="431">
        <f t="shared" si="9"/>
        <v>0</v>
      </c>
      <c r="R42" s="431">
        <f t="shared" si="9"/>
        <v>0</v>
      </c>
      <c r="S42" s="431">
        <f t="shared" si="9"/>
        <v>191.4</v>
      </c>
      <c r="T42" s="431">
        <f t="shared" si="9"/>
        <v>164.7</v>
      </c>
      <c r="U42" s="431">
        <f t="shared" si="9"/>
        <v>0</v>
      </c>
      <c r="V42" s="431">
        <f t="shared" si="9"/>
        <v>20914</v>
      </c>
      <c r="W42" s="431">
        <f t="shared" si="9"/>
        <v>0</v>
      </c>
      <c r="X42" s="431">
        <f t="shared" si="9"/>
        <v>0</v>
      </c>
      <c r="Y42" s="431">
        <f t="shared" si="9"/>
        <v>0</v>
      </c>
      <c r="Z42" s="432">
        <f t="shared" si="9"/>
        <v>633.5</v>
      </c>
      <c r="AA42" s="433">
        <f t="shared" si="4"/>
        <v>28070.9</v>
      </c>
    </row>
    <row r="43" spans="2:27" ht="20.45" customHeight="1">
      <c r="B43" s="182"/>
      <c r="C43" s="791"/>
      <c r="D43" s="225"/>
      <c r="E43" s="220"/>
      <c r="F43" s="218" t="s">
        <v>235</v>
      </c>
      <c r="G43" s="434">
        <f>+ｱ.燃え殻!$AA$28</f>
        <v>0</v>
      </c>
      <c r="H43" s="434">
        <f>+ｲ.汚泥!$AA$28</f>
        <v>5218</v>
      </c>
      <c r="I43" s="434">
        <f>+ｳ.廃油!$AA$28</f>
        <v>15.6</v>
      </c>
      <c r="J43" s="434">
        <f>+ｴ.廃酸!$AA$28</f>
        <v>0</v>
      </c>
      <c r="K43" s="434">
        <f>+ｵ.廃ｱﾙｶﾘ!$AA$28</f>
        <v>62.5</v>
      </c>
      <c r="L43" s="434">
        <f>+ｶ.廃ﾌﾟﾗ類!$AA$28</f>
        <v>309.10000000000002</v>
      </c>
      <c r="M43" s="434">
        <f>+ｷ.紙くず!$AA$28</f>
        <v>3.8</v>
      </c>
      <c r="N43" s="434">
        <f>+ｸ.木くず!$AA$28</f>
        <v>558.29999999999995</v>
      </c>
      <c r="O43" s="434">
        <f>+ｹ.繊維くず!$AA$28</f>
        <v>0</v>
      </c>
      <c r="P43" s="434">
        <f>+ｺ.動植物性残さ!$AA$28</f>
        <v>0</v>
      </c>
      <c r="Q43" s="434">
        <f>+ｻ.動物系固形不要物!$AA$28</f>
        <v>0</v>
      </c>
      <c r="R43" s="434">
        <f>+ｼ.ｺﾞﾑくず!$AA$28</f>
        <v>0</v>
      </c>
      <c r="S43" s="434">
        <f>+ｽ.金属くず!$AA$28</f>
        <v>191.4</v>
      </c>
      <c r="T43" s="434">
        <f>+ｾ.ｶﾞﾗｽ･ｺﾝｸﾘ･陶磁器くず!$AA$28</f>
        <v>164.7</v>
      </c>
      <c r="U43" s="434">
        <f>+ｿ.鉱さい!$AA$28</f>
        <v>0</v>
      </c>
      <c r="V43" s="434">
        <f>+ﾀ.がれき類!$AA$28</f>
        <v>20914</v>
      </c>
      <c r="W43" s="434">
        <f>+ﾁ.動物のふん尿!$AA$28</f>
        <v>0</v>
      </c>
      <c r="X43" s="434">
        <f>+ﾂ.動物の死体!$AA$28</f>
        <v>0</v>
      </c>
      <c r="Y43" s="434">
        <f>+ﾃ.ばいじん!$AA$28</f>
        <v>0</v>
      </c>
      <c r="Z43" s="435">
        <f>+ﾄ.混合廃棄物その他!$AA$28</f>
        <v>633.5</v>
      </c>
      <c r="AA43" s="436">
        <f t="shared" si="4"/>
        <v>28070.9</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5218</v>
      </c>
      <c r="I47" s="443">
        <f>+ｳ.廃油!$AL$27</f>
        <v>15.6</v>
      </c>
      <c r="J47" s="443">
        <f>+ｴ.廃酸!$AL$27</f>
        <v>0</v>
      </c>
      <c r="K47" s="443">
        <f>+ｵ.廃ｱﾙｶﾘ!$AL$27</f>
        <v>62.5</v>
      </c>
      <c r="L47" s="443">
        <f>+ｶ.廃ﾌﾟﾗ類!$AL$27</f>
        <v>309.10000000000002</v>
      </c>
      <c r="M47" s="443">
        <f>+ｷ.紙くず!$AL$27</f>
        <v>3.8</v>
      </c>
      <c r="N47" s="443">
        <f>+ｸ.木くず!$AL$27</f>
        <v>558.29999999999995</v>
      </c>
      <c r="O47" s="443">
        <f>+ｹ.繊維くず!$AL$27</f>
        <v>0</v>
      </c>
      <c r="P47" s="443">
        <f>+ｺ.動植物性残さ!$AL$27</f>
        <v>0</v>
      </c>
      <c r="Q47" s="443">
        <f>+ｻ.動物系固形不要物!$AL$27</f>
        <v>0</v>
      </c>
      <c r="R47" s="443">
        <f>+ｼ.ｺﾞﾑくず!$AL$27</f>
        <v>0</v>
      </c>
      <c r="S47" s="443">
        <f>+ｽ.金属くず!$AL$27</f>
        <v>191.4</v>
      </c>
      <c r="T47" s="443">
        <f>+ｾ.ｶﾞﾗｽ･ｺﾝｸﾘ･陶磁器くず!$AL$27</f>
        <v>164.7</v>
      </c>
      <c r="U47" s="443">
        <f>+ｿ.鉱さい!$AL$27</f>
        <v>0</v>
      </c>
      <c r="V47" s="443">
        <f>+ﾀ.がれき類!$AL$27</f>
        <v>20914</v>
      </c>
      <c r="W47" s="443">
        <f>+ﾁ.動物のふん尿!$AL$27</f>
        <v>0</v>
      </c>
      <c r="X47" s="443">
        <f>+ﾂ.動物の死体!$AL$27</f>
        <v>0</v>
      </c>
      <c r="Y47" s="443">
        <f>+ﾃ.ばいじん!$AL$27</f>
        <v>0</v>
      </c>
      <c r="Z47" s="444">
        <f>+ﾄ.混合廃棄物その他!$AL$27</f>
        <v>633.5</v>
      </c>
      <c r="AA47" s="445">
        <f t="shared" si="4"/>
        <v>28070.9</v>
      </c>
    </row>
    <row r="48" spans="2:27" ht="20.45" customHeight="1">
      <c r="B48" s="182"/>
      <c r="C48" s="188"/>
      <c r="D48" s="187" t="s">
        <v>188</v>
      </c>
      <c r="E48" s="787" t="s">
        <v>238</v>
      </c>
      <c r="F48" s="788"/>
      <c r="G48" s="446">
        <f>+ｱ.燃え殻!$AL$30</f>
        <v>0</v>
      </c>
      <c r="H48" s="446">
        <f>+ｲ.汚泥!$AL$30</f>
        <v>5218</v>
      </c>
      <c r="I48" s="446">
        <f>+ｳ.廃油!$AL$30</f>
        <v>15.6</v>
      </c>
      <c r="J48" s="446">
        <f>+ｴ.廃酸!$AL$30</f>
        <v>0</v>
      </c>
      <c r="K48" s="446">
        <f>+ｵ.廃ｱﾙｶﾘ!$AL$30</f>
        <v>62.5</v>
      </c>
      <c r="L48" s="446">
        <f>+ｶ.廃ﾌﾟﾗ類!$AL$30</f>
        <v>309.10000000000002</v>
      </c>
      <c r="M48" s="446">
        <f>+ｷ.紙くず!$AL$30</f>
        <v>3.8</v>
      </c>
      <c r="N48" s="446">
        <f>+ｸ.木くず!$AL$30</f>
        <v>558.29999999999995</v>
      </c>
      <c r="O48" s="446">
        <f>+ｹ.繊維くず!$AL$30</f>
        <v>0</v>
      </c>
      <c r="P48" s="446">
        <f>+ｺ.動植物性残さ!$AL$30</f>
        <v>0</v>
      </c>
      <c r="Q48" s="446">
        <f>+ｻ.動物系固形不要物!$AL$30</f>
        <v>0</v>
      </c>
      <c r="R48" s="446">
        <f>+ｼ.ｺﾞﾑくず!$AL$30</f>
        <v>0</v>
      </c>
      <c r="S48" s="446">
        <f>+ｽ.金属くず!$AL$30</f>
        <v>191.4</v>
      </c>
      <c r="T48" s="446">
        <f>+ｾ.ｶﾞﾗｽ･ｺﾝｸﾘ･陶磁器くず!$AL$30</f>
        <v>164.7</v>
      </c>
      <c r="U48" s="446">
        <f>+ｿ.鉱さい!$AL$30</f>
        <v>0</v>
      </c>
      <c r="V48" s="446">
        <f>+ﾀ.がれき類!$AL$30</f>
        <v>20914</v>
      </c>
      <c r="W48" s="446">
        <f>+ﾁ.動物のふん尿!$AL$30</f>
        <v>0</v>
      </c>
      <c r="X48" s="446">
        <f>+ﾂ.動物の死体!$AL$30</f>
        <v>0</v>
      </c>
      <c r="Y48" s="446">
        <f>+ﾃ.ばいじん!$AL$30</f>
        <v>0</v>
      </c>
      <c r="Z48" s="447">
        <f>+ﾄ.混合廃棄物その他!$AL$30</f>
        <v>633.5</v>
      </c>
      <c r="AA48" s="448">
        <f t="shared" si="4"/>
        <v>28070.9</v>
      </c>
    </row>
    <row r="49" spans="2:27" ht="20.45" customHeight="1">
      <c r="B49" s="182"/>
      <c r="C49" s="188"/>
      <c r="D49" s="504" t="s">
        <v>190</v>
      </c>
      <c r="E49" s="800" t="s">
        <v>239</v>
      </c>
      <c r="F49" s="801"/>
      <c r="G49" s="517">
        <f>+ｱ.燃え殻!$AS$24</f>
        <v>0</v>
      </c>
      <c r="H49" s="517">
        <f>+ｲ.汚泥!$AS$24</f>
        <v>5218</v>
      </c>
      <c r="I49" s="517">
        <f>+ｳ.廃油!$AS$24</f>
        <v>15.6</v>
      </c>
      <c r="J49" s="517">
        <f>+ｴ.廃酸!$AS$24</f>
        <v>0</v>
      </c>
      <c r="K49" s="517">
        <f>+ｵ.廃ｱﾙｶﾘ!$AS$24</f>
        <v>62.5</v>
      </c>
      <c r="L49" s="517">
        <f>+ｶ.廃ﾌﾟﾗ類!$AS$24</f>
        <v>309.10000000000002</v>
      </c>
      <c r="M49" s="517">
        <f>+ｷ.紙くず!$AS$24</f>
        <v>3.8</v>
      </c>
      <c r="N49" s="517">
        <f>+ｸ.木くず!$AS$24</f>
        <v>558.29999999999995</v>
      </c>
      <c r="O49" s="517">
        <f>+ｹ.繊維くず!$AS$24</f>
        <v>0</v>
      </c>
      <c r="P49" s="517">
        <f>+ｺ.動植物性残さ!$AS$24</f>
        <v>0</v>
      </c>
      <c r="Q49" s="517">
        <f>+ｻ.動物系固形不要物!$AS$24</f>
        <v>0</v>
      </c>
      <c r="R49" s="517">
        <f>+ｼ.ｺﾞﾑくず!$AS$24</f>
        <v>0</v>
      </c>
      <c r="S49" s="517">
        <f>+ｽ.金属くず!$AS$24</f>
        <v>191.4</v>
      </c>
      <c r="T49" s="517">
        <f>+ｾ.ｶﾞﾗｽ･ｺﾝｸﾘ･陶磁器くず!$AS$24</f>
        <v>164.7</v>
      </c>
      <c r="U49" s="517">
        <f>+ｿ.鉱さい!$AS$24</f>
        <v>0</v>
      </c>
      <c r="V49" s="517">
        <f>+ﾀ.がれき類!$AS$24</f>
        <v>20914</v>
      </c>
      <c r="W49" s="517">
        <f>+ﾁ.動物のふん尿!$AS$24</f>
        <v>0</v>
      </c>
      <c r="X49" s="517">
        <f>+ﾂ.動物の死体!$AS$24</f>
        <v>0</v>
      </c>
      <c r="Y49" s="517">
        <f>+ﾃ.ばいじん!$AS$24</f>
        <v>0</v>
      </c>
      <c r="Z49" s="518">
        <f>+ﾄ.混合廃棄物その他!$AS$24</f>
        <v>633.5</v>
      </c>
      <c r="AA49" s="519">
        <f t="shared" si="4"/>
        <v>28070.9</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309.10000000000002</v>
      </c>
      <c r="M53" s="514"/>
      <c r="N53" s="514"/>
      <c r="O53" s="514"/>
      <c r="P53" s="514"/>
      <c r="Q53" s="514"/>
      <c r="R53" s="514"/>
      <c r="S53" s="514"/>
      <c r="T53" s="514"/>
      <c r="U53" s="514"/>
      <c r="V53" s="514"/>
      <c r="W53" s="514"/>
      <c r="X53" s="514"/>
      <c r="Y53" s="514"/>
      <c r="Z53" s="529"/>
      <c r="AA53" s="521">
        <f t="shared" si="4"/>
        <v>309.10000000000002</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6344.2</v>
      </c>
      <c r="I63" s="501">
        <f t="shared" si="10"/>
        <v>15.799999999999999</v>
      </c>
      <c r="J63" s="501">
        <f t="shared" si="10"/>
        <v>0</v>
      </c>
      <c r="K63" s="501">
        <f t="shared" si="10"/>
        <v>163.69999999999999</v>
      </c>
      <c r="L63" s="501">
        <f t="shared" si="10"/>
        <v>994.80000000000007</v>
      </c>
      <c r="M63" s="501">
        <f t="shared" si="10"/>
        <v>8.8999999999999986</v>
      </c>
      <c r="N63" s="501">
        <f t="shared" si="10"/>
        <v>1270.3</v>
      </c>
      <c r="O63" s="501">
        <f t="shared" si="10"/>
        <v>0.9</v>
      </c>
      <c r="P63" s="501">
        <f t="shared" si="10"/>
        <v>0</v>
      </c>
      <c r="Q63" s="501">
        <f t="shared" si="10"/>
        <v>0</v>
      </c>
      <c r="R63" s="501">
        <f t="shared" si="10"/>
        <v>0</v>
      </c>
      <c r="S63" s="501">
        <f t="shared" si="10"/>
        <v>277.8</v>
      </c>
      <c r="T63" s="501">
        <f t="shared" si="10"/>
        <v>866.40000000000009</v>
      </c>
      <c r="U63" s="501">
        <f t="shared" si="10"/>
        <v>0</v>
      </c>
      <c r="V63" s="501">
        <f t="shared" si="10"/>
        <v>30654</v>
      </c>
      <c r="W63" s="501">
        <f t="shared" si="10"/>
        <v>0</v>
      </c>
      <c r="X63" s="501">
        <f t="shared" si="10"/>
        <v>0</v>
      </c>
      <c r="Y63" s="501">
        <f t="shared" si="10"/>
        <v>0</v>
      </c>
      <c r="Z63" s="501">
        <f t="shared" si="10"/>
        <v>1753.2</v>
      </c>
      <c r="AA63" s="502">
        <f>+AA9+AA19+AA20</f>
        <v>42350</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f>+表紙!L34</f>
        <v>45835</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東京都江東区新砂1-1-1</v>
      </c>
      <c r="K16" s="850"/>
      <c r="L16" s="851"/>
      <c r="M16" s="851"/>
      <c r="N16" s="851"/>
      <c r="O16" s="852"/>
    </row>
    <row r="17" spans="1:48" ht="26.25" customHeight="1">
      <c r="C17" s="248"/>
      <c r="D17" s="249"/>
      <c r="E17" s="249"/>
      <c r="F17" s="249"/>
      <c r="G17" s="249"/>
      <c r="H17" s="253" t="s">
        <v>7</v>
      </c>
      <c r="I17" s="253"/>
      <c r="J17" s="850" t="str">
        <f>+表紙!J40</f>
        <v>株式会社竹中工務店　東京本店
安全環境部長　清水　亨</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03-6810-5114</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株式会社竹中工務店　東京本店</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2192</v>
      </c>
      <c r="N25" s="902"/>
      <c r="O25" s="903"/>
    </row>
    <row r="26" spans="1:48" ht="18" customHeight="1">
      <c r="C26" s="882" t="s">
        <v>11</v>
      </c>
      <c r="D26" s="883"/>
      <c r="E26" s="884"/>
      <c r="F26" s="876" t="str">
        <f>+表紙!F49</f>
        <v>東京都江東区新砂1-1-1</v>
      </c>
      <c r="G26" s="877"/>
      <c r="H26" s="877"/>
      <c r="I26" s="877"/>
      <c r="J26" s="877"/>
      <c r="K26" s="877"/>
      <c r="L26" s="139" t="s">
        <v>172</v>
      </c>
      <c r="M26" s="258"/>
      <c r="N26" s="880" t="str">
        <f>IF(+表紙!N49="","",+表紙!N49)</f>
        <v>03-6810-5114</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総合建設業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430000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t="str">
        <f>+表紙!F59</f>
        <v>2596人</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14279.100000000002</v>
      </c>
      <c r="I40" s="292" t="s">
        <v>4</v>
      </c>
      <c r="J40" s="571" t="s">
        <v>324</v>
      </c>
      <c r="K40" s="572"/>
      <c r="L40" s="573"/>
      <c r="M40" s="908">
        <f>+表紙!M63</f>
        <v>14279.100000000002</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14279.100000000002</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14279.100000000002</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8"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5218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1126.2</v>
      </c>
      <c r="E24" s="729"/>
      <c r="F24" s="729"/>
      <c r="G24" s="211" t="s">
        <v>198</v>
      </c>
      <c r="H24" s="707">
        <f>+F12</f>
        <v>5218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5218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5218</v>
      </c>
      <c r="Q27" s="712"/>
      <c r="R27" s="712"/>
      <c r="S27" s="712"/>
      <c r="T27" s="54" t="s">
        <v>38</v>
      </c>
      <c r="U27" s="74"/>
      <c r="V27" s="74"/>
      <c r="Y27" s="72" t="s">
        <v>39</v>
      </c>
      <c r="Z27" s="75"/>
      <c r="AH27" s="63"/>
      <c r="AI27" s="63"/>
      <c r="AJ27" s="63"/>
      <c r="AK27" s="63"/>
      <c r="AL27" s="675">
        <f>+AH18+P27</f>
        <v>5218</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5218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1126.2</v>
      </c>
      <c r="E29" s="729"/>
      <c r="F29" s="729"/>
      <c r="G29" s="211" t="s">
        <v>198</v>
      </c>
      <c r="H29" s="707">
        <f>+AL27</f>
        <v>5218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1126.2</v>
      </c>
      <c r="E30" s="729"/>
      <c r="F30" s="729"/>
      <c r="G30" s="211" t="s">
        <v>198</v>
      </c>
      <c r="H30" s="707">
        <f>+AL30</f>
        <v>5218</v>
      </c>
      <c r="I30" s="708"/>
      <c r="J30" s="211" t="s">
        <v>198</v>
      </c>
      <c r="M30" s="681"/>
      <c r="P30" s="66"/>
      <c r="R30" s="711">
        <f>+ROUND(AA28,1)+ROUND(AA29,1)+ROUND(AA30,1)</f>
        <v>5218</v>
      </c>
      <c r="S30" s="712"/>
      <c r="T30" s="712"/>
      <c r="U30" s="712"/>
      <c r="V30" s="54" t="s">
        <v>16</v>
      </c>
      <c r="Y30" s="713" t="s">
        <v>186</v>
      </c>
      <c r="Z30" s="714"/>
      <c r="AA30" s="669"/>
      <c r="AB30" s="670"/>
      <c r="AC30" s="670"/>
      <c r="AD30" s="670"/>
      <c r="AE30" s="670"/>
      <c r="AF30" s="54" t="s">
        <v>13</v>
      </c>
      <c r="AL30" s="661">
        <v>5218</v>
      </c>
      <c r="AM30" s="662"/>
      <c r="AN30" s="662"/>
      <c r="AO30" s="662"/>
      <c r="AP30" s="62" t="s">
        <v>13</v>
      </c>
      <c r="AS30" s="706"/>
      <c r="AT30" s="703"/>
      <c r="AU30" s="703"/>
      <c r="AV30" s="704"/>
      <c r="AW30" s="498"/>
    </row>
    <row r="31" spans="2:49" ht="27" customHeight="1" thickTop="1" thickBot="1">
      <c r="B31" s="740" t="s">
        <v>226</v>
      </c>
      <c r="C31" s="741"/>
      <c r="D31" s="729">
        <v>1126.2</v>
      </c>
      <c r="E31" s="729"/>
      <c r="F31" s="729"/>
      <c r="G31" s="211" t="s">
        <v>198</v>
      </c>
      <c r="H31" s="707">
        <f>+AS24</f>
        <v>5218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9"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15.6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0.2</v>
      </c>
      <c r="E24" s="729"/>
      <c r="F24" s="729"/>
      <c r="G24" s="211" t="s">
        <v>198</v>
      </c>
      <c r="H24" s="707">
        <f>+F12</f>
        <v>15.6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15.6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15.6</v>
      </c>
      <c r="Q27" s="712"/>
      <c r="R27" s="712"/>
      <c r="S27" s="712"/>
      <c r="T27" s="54" t="s">
        <v>38</v>
      </c>
      <c r="U27" s="74"/>
      <c r="V27" s="74"/>
      <c r="Y27" s="72" t="s">
        <v>39</v>
      </c>
      <c r="Z27" s="75"/>
      <c r="AH27" s="63"/>
      <c r="AI27" s="63"/>
      <c r="AJ27" s="63"/>
      <c r="AK27" s="63"/>
      <c r="AL27" s="675">
        <f>+AH18+P27</f>
        <v>15.6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15.6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0.2</v>
      </c>
      <c r="E29" s="729"/>
      <c r="F29" s="729"/>
      <c r="G29" s="211" t="s">
        <v>198</v>
      </c>
      <c r="H29" s="707">
        <f>+AL27</f>
        <v>15.6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0.2</v>
      </c>
      <c r="E30" s="729"/>
      <c r="F30" s="729"/>
      <c r="G30" s="211" t="s">
        <v>198</v>
      </c>
      <c r="H30" s="707">
        <f>+AL30</f>
        <v>15.6</v>
      </c>
      <c r="I30" s="708"/>
      <c r="J30" s="211" t="s">
        <v>198</v>
      </c>
      <c r="M30" s="681"/>
      <c r="P30" s="66"/>
      <c r="R30" s="711">
        <f>+ROUND(AA28,1)+ROUND(AA29,1)+ROUND(AA30,1)</f>
        <v>15.6</v>
      </c>
      <c r="S30" s="712"/>
      <c r="T30" s="712"/>
      <c r="U30" s="712"/>
      <c r="V30" s="54" t="s">
        <v>16</v>
      </c>
      <c r="Y30" s="713" t="s">
        <v>186</v>
      </c>
      <c r="Z30" s="714"/>
      <c r="AA30" s="669"/>
      <c r="AB30" s="670"/>
      <c r="AC30" s="670"/>
      <c r="AD30" s="670"/>
      <c r="AE30" s="670"/>
      <c r="AF30" s="54" t="s">
        <v>13</v>
      </c>
      <c r="AL30" s="661">
        <v>15.6</v>
      </c>
      <c r="AM30" s="662"/>
      <c r="AN30" s="662"/>
      <c r="AO30" s="662"/>
      <c r="AP30" s="62" t="s">
        <v>13</v>
      </c>
      <c r="AS30" s="706"/>
      <c r="AT30" s="703"/>
      <c r="AU30" s="703"/>
      <c r="AV30" s="704"/>
      <c r="AW30" s="498"/>
    </row>
    <row r="31" spans="2:49" ht="27" customHeight="1" thickTop="1" thickBot="1">
      <c r="B31" s="740" t="s">
        <v>226</v>
      </c>
      <c r="C31" s="741"/>
      <c r="D31" s="729">
        <v>0.2</v>
      </c>
      <c r="E31" s="729"/>
      <c r="F31" s="729"/>
      <c r="G31" s="211" t="s">
        <v>198</v>
      </c>
      <c r="H31" s="707">
        <f>+AS24</f>
        <v>15.6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9"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62.5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101.2</v>
      </c>
      <c r="E24" s="729"/>
      <c r="F24" s="729"/>
      <c r="G24" s="211" t="s">
        <v>198</v>
      </c>
      <c r="H24" s="707">
        <f>+F12</f>
        <v>62.5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62.5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62.5</v>
      </c>
      <c r="Q27" s="712"/>
      <c r="R27" s="712"/>
      <c r="S27" s="712"/>
      <c r="T27" s="54" t="s">
        <v>38</v>
      </c>
      <c r="U27" s="74"/>
      <c r="V27" s="74"/>
      <c r="Y27" s="72" t="s">
        <v>39</v>
      </c>
      <c r="Z27" s="75"/>
      <c r="AH27" s="63"/>
      <c r="AI27" s="63"/>
      <c r="AJ27" s="63"/>
      <c r="AK27" s="63"/>
      <c r="AL27" s="675">
        <f>+AH18+P27</f>
        <v>62.5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62.5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101.2</v>
      </c>
      <c r="E29" s="729"/>
      <c r="F29" s="729"/>
      <c r="G29" s="211" t="s">
        <v>198</v>
      </c>
      <c r="H29" s="707">
        <f>+AL27</f>
        <v>62.5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101.2</v>
      </c>
      <c r="E30" s="729"/>
      <c r="F30" s="729"/>
      <c r="G30" s="211" t="s">
        <v>198</v>
      </c>
      <c r="H30" s="707">
        <f>+AL30</f>
        <v>62.5</v>
      </c>
      <c r="I30" s="708"/>
      <c r="J30" s="211" t="s">
        <v>198</v>
      </c>
      <c r="M30" s="681"/>
      <c r="P30" s="66"/>
      <c r="R30" s="711">
        <f>+ROUND(AA28,1)+ROUND(AA29,1)+ROUND(AA30,1)</f>
        <v>62.5</v>
      </c>
      <c r="S30" s="712"/>
      <c r="T30" s="712"/>
      <c r="U30" s="712"/>
      <c r="V30" s="54" t="s">
        <v>16</v>
      </c>
      <c r="Y30" s="713" t="s">
        <v>186</v>
      </c>
      <c r="Z30" s="714"/>
      <c r="AA30" s="669"/>
      <c r="AB30" s="670"/>
      <c r="AC30" s="670"/>
      <c r="AD30" s="670"/>
      <c r="AE30" s="670"/>
      <c r="AF30" s="54" t="s">
        <v>13</v>
      </c>
      <c r="AL30" s="661">
        <v>62.5</v>
      </c>
      <c r="AM30" s="662"/>
      <c r="AN30" s="662"/>
      <c r="AO30" s="662"/>
      <c r="AP30" s="62" t="s">
        <v>13</v>
      </c>
      <c r="AS30" s="706"/>
      <c r="AT30" s="703"/>
      <c r="AU30" s="703"/>
      <c r="AV30" s="704"/>
      <c r="AW30" s="498"/>
    </row>
    <row r="31" spans="2:49" ht="27" customHeight="1" thickTop="1" thickBot="1">
      <c r="B31" s="740" t="s">
        <v>226</v>
      </c>
      <c r="C31" s="741"/>
      <c r="D31" s="729">
        <v>101.2</v>
      </c>
      <c r="E31" s="729"/>
      <c r="F31" s="729"/>
      <c r="G31" s="211" t="s">
        <v>198</v>
      </c>
      <c r="H31" s="707">
        <f>+AS24</f>
        <v>62.5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K19" zoomScaleNormal="100" workbookViewId="0">
      <selection activeCell="AU22" sqref="AU2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309.10000000000002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309.10000000000002</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685.7</v>
      </c>
      <c r="E24" s="729"/>
      <c r="F24" s="729"/>
      <c r="G24" s="211" t="s">
        <v>198</v>
      </c>
      <c r="H24" s="707">
        <f>+F12</f>
        <v>309.10000000000002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309.10000000000002</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309.10000000000002</v>
      </c>
      <c r="Q27" s="712"/>
      <c r="R27" s="712"/>
      <c r="S27" s="712"/>
      <c r="T27" s="54" t="s">
        <v>38</v>
      </c>
      <c r="U27" s="74"/>
      <c r="V27" s="74"/>
      <c r="Y27" s="72" t="s">
        <v>39</v>
      </c>
      <c r="Z27" s="75"/>
      <c r="AH27" s="63"/>
      <c r="AI27" s="63"/>
      <c r="AJ27" s="63"/>
      <c r="AK27" s="63"/>
      <c r="AL27" s="675">
        <f>+AH18+P27</f>
        <v>309.10000000000002</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309.10000000000002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685.7</v>
      </c>
      <c r="E29" s="729"/>
      <c r="F29" s="729"/>
      <c r="G29" s="211" t="s">
        <v>198</v>
      </c>
      <c r="H29" s="707">
        <f>+AL27</f>
        <v>309.10000000000002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685.7</v>
      </c>
      <c r="E30" s="729"/>
      <c r="F30" s="729"/>
      <c r="G30" s="211" t="s">
        <v>198</v>
      </c>
      <c r="H30" s="707">
        <f>+AL30</f>
        <v>309.10000000000002</v>
      </c>
      <c r="I30" s="708"/>
      <c r="J30" s="211" t="s">
        <v>198</v>
      </c>
      <c r="M30" s="681"/>
      <c r="P30" s="66"/>
      <c r="R30" s="711">
        <f>+ROUND(AA28,1)+ROUND(AA29,1)+ROUND(AA30,1)</f>
        <v>309.10000000000002</v>
      </c>
      <c r="S30" s="712"/>
      <c r="T30" s="712"/>
      <c r="U30" s="712"/>
      <c r="V30" s="54" t="s">
        <v>16</v>
      </c>
      <c r="Y30" s="713" t="s">
        <v>186</v>
      </c>
      <c r="Z30" s="714"/>
      <c r="AA30" s="669"/>
      <c r="AB30" s="670"/>
      <c r="AC30" s="670"/>
      <c r="AD30" s="670"/>
      <c r="AE30" s="670"/>
      <c r="AF30" s="54" t="s">
        <v>13</v>
      </c>
      <c r="AL30" s="661">
        <v>309.10000000000002</v>
      </c>
      <c r="AM30" s="662"/>
      <c r="AN30" s="662"/>
      <c r="AO30" s="662"/>
      <c r="AP30" s="62" t="s">
        <v>13</v>
      </c>
      <c r="AS30" s="706"/>
      <c r="AT30" s="703"/>
      <c r="AU30" s="703"/>
      <c r="AV30" s="704"/>
      <c r="AW30" s="498"/>
    </row>
    <row r="31" spans="2:51" ht="27" customHeight="1" thickTop="1" thickBot="1">
      <c r="B31" s="740" t="s">
        <v>226</v>
      </c>
      <c r="C31" s="741"/>
      <c r="D31" s="729">
        <v>685.7</v>
      </c>
      <c r="E31" s="729"/>
      <c r="F31" s="729"/>
      <c r="G31" s="211" t="s">
        <v>198</v>
      </c>
      <c r="H31" s="707">
        <f>+AS24</f>
        <v>309.10000000000002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C9"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5.0999999999999996</v>
      </c>
      <c r="E24" s="729"/>
      <c r="F24" s="729"/>
      <c r="G24" s="211" t="s">
        <v>198</v>
      </c>
      <c r="H24" s="707">
        <f>+F12</f>
        <v>3.8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3.8</v>
      </c>
      <c r="Q27" s="712"/>
      <c r="R27" s="712"/>
      <c r="S27" s="712"/>
      <c r="T27" s="54" t="s">
        <v>38</v>
      </c>
      <c r="U27" s="74"/>
      <c r="V27" s="74"/>
      <c r="Y27" s="72" t="s">
        <v>39</v>
      </c>
      <c r="Z27" s="75"/>
      <c r="AH27" s="63"/>
      <c r="AI27" s="63"/>
      <c r="AJ27" s="63"/>
      <c r="AK27" s="63"/>
      <c r="AL27" s="675">
        <f>+AH18+P27</f>
        <v>3.8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5.0999999999999996</v>
      </c>
      <c r="E29" s="729"/>
      <c r="F29" s="729"/>
      <c r="G29" s="211" t="s">
        <v>198</v>
      </c>
      <c r="H29" s="707">
        <f>+AL27</f>
        <v>3.8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5.0999999999999996</v>
      </c>
      <c r="E30" s="729"/>
      <c r="F30" s="729"/>
      <c r="G30" s="211" t="s">
        <v>198</v>
      </c>
      <c r="H30" s="707">
        <f>+AL30</f>
        <v>3.8</v>
      </c>
      <c r="I30" s="708"/>
      <c r="J30" s="211" t="s">
        <v>198</v>
      </c>
      <c r="M30" s="681"/>
      <c r="P30" s="66"/>
      <c r="R30" s="711">
        <f>+ROUND(AA28,1)+ROUND(AA29,1)+ROUND(AA30,1)</f>
        <v>3.8</v>
      </c>
      <c r="S30" s="712"/>
      <c r="T30" s="712"/>
      <c r="U30" s="712"/>
      <c r="V30" s="54" t="s">
        <v>16</v>
      </c>
      <c r="Y30" s="713" t="s">
        <v>186</v>
      </c>
      <c r="Z30" s="714"/>
      <c r="AA30" s="669"/>
      <c r="AB30" s="670"/>
      <c r="AC30" s="670"/>
      <c r="AD30" s="670"/>
      <c r="AE30" s="670"/>
      <c r="AF30" s="54" t="s">
        <v>13</v>
      </c>
      <c r="AL30" s="661">
        <v>3.8</v>
      </c>
      <c r="AM30" s="662"/>
      <c r="AN30" s="662"/>
      <c r="AO30" s="662"/>
      <c r="AP30" s="62" t="s">
        <v>13</v>
      </c>
      <c r="AS30" s="706"/>
      <c r="AT30" s="703"/>
      <c r="AU30" s="703"/>
      <c r="AV30" s="704"/>
      <c r="AW30" s="498"/>
    </row>
    <row r="31" spans="2:49" ht="27" customHeight="1" thickTop="1" thickBot="1">
      <c r="B31" s="740" t="s">
        <v>226</v>
      </c>
      <c r="C31" s="741"/>
      <c r="D31" s="729">
        <v>5.0999999999999996</v>
      </c>
      <c r="E31" s="729"/>
      <c r="F31" s="729"/>
      <c r="G31" s="211" t="s">
        <v>198</v>
      </c>
      <c r="H31" s="707">
        <f>+AS24</f>
        <v>3.8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1"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株式会社竹中工務店　東京本店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558.29999999999995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712</v>
      </c>
      <c r="E24" s="729"/>
      <c r="F24" s="729"/>
      <c r="G24" s="211" t="s">
        <v>198</v>
      </c>
      <c r="H24" s="707">
        <f>+F12</f>
        <v>558.29999999999995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558.29999999999995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558.29999999999995</v>
      </c>
      <c r="Q27" s="712"/>
      <c r="R27" s="712"/>
      <c r="S27" s="712"/>
      <c r="T27" s="54" t="s">
        <v>38</v>
      </c>
      <c r="U27" s="74"/>
      <c r="V27" s="74"/>
      <c r="Y27" s="72" t="s">
        <v>39</v>
      </c>
      <c r="Z27" s="75"/>
      <c r="AH27" s="63"/>
      <c r="AI27" s="63"/>
      <c r="AJ27" s="63"/>
      <c r="AK27" s="63"/>
      <c r="AL27" s="675">
        <f>+AH18+P27</f>
        <v>558.29999999999995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558.29999999999995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712</v>
      </c>
      <c r="E29" s="729"/>
      <c r="F29" s="729"/>
      <c r="G29" s="211" t="s">
        <v>198</v>
      </c>
      <c r="H29" s="707">
        <f>+AL27</f>
        <v>558.29999999999995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712</v>
      </c>
      <c r="E30" s="729"/>
      <c r="F30" s="729"/>
      <c r="G30" s="211" t="s">
        <v>198</v>
      </c>
      <c r="H30" s="707">
        <f>+AL30</f>
        <v>558.29999999999995</v>
      </c>
      <c r="I30" s="708"/>
      <c r="J30" s="211" t="s">
        <v>198</v>
      </c>
      <c r="M30" s="681"/>
      <c r="P30" s="66"/>
      <c r="R30" s="711">
        <f>+ROUND(AA28,1)+ROUND(AA29,1)+ROUND(AA30,1)</f>
        <v>558.29999999999995</v>
      </c>
      <c r="S30" s="712"/>
      <c r="T30" s="712"/>
      <c r="U30" s="712"/>
      <c r="V30" s="54" t="s">
        <v>16</v>
      </c>
      <c r="Y30" s="713" t="s">
        <v>186</v>
      </c>
      <c r="Z30" s="714"/>
      <c r="AA30" s="669"/>
      <c r="AB30" s="670"/>
      <c r="AC30" s="670"/>
      <c r="AD30" s="670"/>
      <c r="AE30" s="670"/>
      <c r="AF30" s="54" t="s">
        <v>13</v>
      </c>
      <c r="AL30" s="661">
        <v>558.29999999999995</v>
      </c>
      <c r="AM30" s="662"/>
      <c r="AN30" s="662"/>
      <c r="AO30" s="662"/>
      <c r="AP30" s="62" t="s">
        <v>13</v>
      </c>
      <c r="AS30" s="706"/>
      <c r="AT30" s="703"/>
      <c r="AU30" s="703"/>
      <c r="AV30" s="704"/>
      <c r="AW30" s="498"/>
    </row>
    <row r="31" spans="2:49" ht="27" customHeight="1" thickTop="1" thickBot="1">
      <c r="B31" s="740" t="s">
        <v>226</v>
      </c>
      <c r="C31" s="741"/>
      <c r="D31" s="729">
        <v>712</v>
      </c>
      <c r="E31" s="729"/>
      <c r="F31" s="729"/>
      <c r="G31" s="211" t="s">
        <v>198</v>
      </c>
      <c r="H31" s="707">
        <f>+AS24</f>
        <v>558.29999999999995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2025-06-27T08:30:48Z</dcterms:created>
  <dcterms:modified xsi:type="dcterms:W3CDTF">2025-06-27T08:30:48Z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