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24226"/>
  <xr:revisionPtr revIDLastSave="0" documentId="13_ncr:1_{E3DB7392-A026-457D-A6D7-2EC697755CFC}"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08" yWindow="-108" windowWidth="23256" windowHeight="12456"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S54" i="94"/>
  <c r="K54" i="94"/>
  <c r="X53" i="94"/>
  <c r="W53" i="94"/>
  <c r="K52" i="94"/>
  <c r="Y51" i="94"/>
  <c r="Z47" i="94"/>
  <c r="Y47" i="94"/>
  <c r="X47" i="94"/>
  <c r="W47" i="94"/>
  <c r="V47" i="94"/>
  <c r="U47" i="94"/>
  <c r="T47" i="94"/>
  <c r="S47" i="94"/>
  <c r="R47" i="94"/>
  <c r="Q47" i="94"/>
  <c r="P47" i="94"/>
  <c r="O47" i="94"/>
  <c r="N47" i="94"/>
  <c r="M47" i="94"/>
  <c r="L47" i="94"/>
  <c r="K47" i="94"/>
  <c r="J47" i="94"/>
  <c r="I47" i="94"/>
  <c r="H47" i="94"/>
  <c r="G47" i="94"/>
  <c r="AA47" i="94" s="1"/>
  <c r="Z46" i="94"/>
  <c r="Y46" i="94"/>
  <c r="X46" i="94"/>
  <c r="W46" i="94"/>
  <c r="V46" i="94"/>
  <c r="U46" i="94"/>
  <c r="T46" i="94"/>
  <c r="S46" i="94"/>
  <c r="R46" i="94"/>
  <c r="Q46" i="94"/>
  <c r="P46" i="94"/>
  <c r="O46" i="94"/>
  <c r="N46" i="94"/>
  <c r="M46" i="94"/>
  <c r="L46" i="94"/>
  <c r="K46" i="94"/>
  <c r="J46" i="94"/>
  <c r="I46" i="94"/>
  <c r="H46" i="94"/>
  <c r="G46" i="94"/>
  <c r="R45" i="94"/>
  <c r="Z44" i="94"/>
  <c r="Y44" i="94"/>
  <c r="X44" i="94"/>
  <c r="W44" i="94"/>
  <c r="V44" i="94"/>
  <c r="U44" i="94"/>
  <c r="T44" i="94"/>
  <c r="S44" i="94"/>
  <c r="R44" i="94"/>
  <c r="Q44" i="94"/>
  <c r="P44" i="94"/>
  <c r="O44" i="94"/>
  <c r="N44" i="94"/>
  <c r="M44" i="94"/>
  <c r="L44" i="94"/>
  <c r="K44" i="94"/>
  <c r="J44" i="94"/>
  <c r="I44" i="94"/>
  <c r="H44" i="94"/>
  <c r="G44" i="94"/>
  <c r="AA44" i="94" s="1"/>
  <c r="Z42" i="94"/>
  <c r="Y42" i="94"/>
  <c r="X42" i="94"/>
  <c r="W42" i="94"/>
  <c r="V42" i="94"/>
  <c r="U42" i="94"/>
  <c r="T42" i="94"/>
  <c r="S42" i="94"/>
  <c r="R42" i="94"/>
  <c r="Q42" i="94"/>
  <c r="P42" i="94"/>
  <c r="O42" i="94"/>
  <c r="N42" i="94"/>
  <c r="M42" i="94"/>
  <c r="L42" i="94"/>
  <c r="K42" i="94"/>
  <c r="J42" i="94"/>
  <c r="I42" i="94"/>
  <c r="AA42" i="94" s="1"/>
  <c r="H42" i="94"/>
  <c r="G42" i="94"/>
  <c r="Z41" i="94"/>
  <c r="Y41" i="94"/>
  <c r="X41" i="94"/>
  <c r="W41" i="94"/>
  <c r="V41" i="94"/>
  <c r="V38" i="94" s="1"/>
  <c r="V37" i="94" s="1"/>
  <c r="V19" i="94" s="1"/>
  <c r="V11" i="94" s="1"/>
  <c r="U41" i="94"/>
  <c r="T41" i="94"/>
  <c r="S41" i="94"/>
  <c r="R41" i="94"/>
  <c r="Q41" i="94"/>
  <c r="P41" i="94"/>
  <c r="O41" i="94"/>
  <c r="N41" i="94"/>
  <c r="N38" i="94" s="1"/>
  <c r="N37" i="94" s="1"/>
  <c r="N19" i="94" s="1"/>
  <c r="N17" i="94" s="1"/>
  <c r="M41" i="94"/>
  <c r="L41" i="94"/>
  <c r="K41" i="94"/>
  <c r="J41" i="94"/>
  <c r="I41" i="94"/>
  <c r="H41" i="94"/>
  <c r="G41" i="94"/>
  <c r="Z40" i="94"/>
  <c r="Y40" i="94"/>
  <c r="X40" i="94"/>
  <c r="W40" i="94"/>
  <c r="V40" i="94"/>
  <c r="U40" i="94"/>
  <c r="T40" i="94"/>
  <c r="T38" i="94" s="1"/>
  <c r="T37" i="94" s="1"/>
  <c r="T19" i="94" s="1"/>
  <c r="S40" i="94"/>
  <c r="S38" i="94" s="1"/>
  <c r="S37" i="94" s="1"/>
  <c r="S19" i="94" s="1"/>
  <c r="R40" i="94"/>
  <c r="Q40" i="94"/>
  <c r="P40" i="94"/>
  <c r="O40" i="94"/>
  <c r="N40" i="94"/>
  <c r="M40" i="94"/>
  <c r="L40" i="94"/>
  <c r="L38" i="94" s="1"/>
  <c r="L37" i="94" s="1"/>
  <c r="L19" i="94" s="1"/>
  <c r="K40" i="94"/>
  <c r="K38" i="94" s="1"/>
  <c r="K37" i="94" s="1"/>
  <c r="K19" i="94" s="1"/>
  <c r="K15" i="94" s="1"/>
  <c r="J40" i="94"/>
  <c r="I40" i="94"/>
  <c r="H40" i="94"/>
  <c r="G40" i="94"/>
  <c r="Z39" i="94"/>
  <c r="Z38" i="94" s="1"/>
  <c r="Y39" i="94"/>
  <c r="Y38" i="94" s="1"/>
  <c r="Y37" i="94" s="1"/>
  <c r="Y19" i="94" s="1"/>
  <c r="X39" i="94"/>
  <c r="X38" i="94" s="1"/>
  <c r="X37" i="94" s="1"/>
  <c r="X19" i="94" s="1"/>
  <c r="X9" i="94" s="1"/>
  <c r="X55" i="94" s="1"/>
  <c r="W39" i="94"/>
  <c r="V39" i="94"/>
  <c r="U39" i="94"/>
  <c r="T39" i="94"/>
  <c r="S39" i="94"/>
  <c r="R39" i="94"/>
  <c r="R38" i="94" s="1"/>
  <c r="Q39" i="94"/>
  <c r="Q38" i="94" s="1"/>
  <c r="Q37" i="94" s="1"/>
  <c r="Q19" i="94" s="1"/>
  <c r="P39" i="94"/>
  <c r="P38" i="94" s="1"/>
  <c r="P37" i="94" s="1"/>
  <c r="P19" i="94" s="1"/>
  <c r="P14" i="94" s="1"/>
  <c r="O39" i="94"/>
  <c r="N39" i="94"/>
  <c r="M39" i="94"/>
  <c r="L39" i="94"/>
  <c r="K39" i="94"/>
  <c r="J39" i="94"/>
  <c r="J38" i="94" s="1"/>
  <c r="I39" i="94"/>
  <c r="I38" i="94" s="1"/>
  <c r="I37" i="94" s="1"/>
  <c r="I19" i="94" s="1"/>
  <c r="H39" i="94"/>
  <c r="H38" i="94" s="1"/>
  <c r="H37" i="94" s="1"/>
  <c r="H19" i="94" s="1"/>
  <c r="G39" i="94"/>
  <c r="AA39" i="94" s="1"/>
  <c r="W38" i="94"/>
  <c r="W37" i="94" s="1"/>
  <c r="U38" i="94"/>
  <c r="U37" i="94" s="1"/>
  <c r="U19" i="94" s="1"/>
  <c r="O38" i="94"/>
  <c r="O37" i="94" s="1"/>
  <c r="M38" i="94"/>
  <c r="M37" i="94" s="1"/>
  <c r="G38" i="94"/>
  <c r="Z37" i="94"/>
  <c r="R37" i="94"/>
  <c r="R19" i="94" s="1"/>
  <c r="J37" i="94"/>
  <c r="J19" i="94" s="1"/>
  <c r="Z36" i="94"/>
  <c r="Y36" i="94"/>
  <c r="X36" i="94"/>
  <c r="W36" i="94"/>
  <c r="V36" i="94"/>
  <c r="U36" i="94"/>
  <c r="T36" i="94"/>
  <c r="S36" i="94"/>
  <c r="R36" i="94"/>
  <c r="Q36" i="94"/>
  <c r="P36" i="94"/>
  <c r="O36" i="94"/>
  <c r="N36" i="94"/>
  <c r="M36" i="94"/>
  <c r="L36" i="94"/>
  <c r="K36" i="94"/>
  <c r="J36" i="94"/>
  <c r="I36" i="94"/>
  <c r="H36" i="94"/>
  <c r="G36" i="94"/>
  <c r="AA36" i="94" s="1"/>
  <c r="Z35" i="94"/>
  <c r="Y35" i="94"/>
  <c r="X35" i="94"/>
  <c r="W35" i="94"/>
  <c r="V35" i="94"/>
  <c r="U35" i="94"/>
  <c r="T35" i="94"/>
  <c r="T32" i="94" s="1"/>
  <c r="T31" i="94" s="1"/>
  <c r="S35" i="94"/>
  <c r="R35" i="94"/>
  <c r="Q35" i="94"/>
  <c r="P35" i="94"/>
  <c r="O35" i="94"/>
  <c r="N35" i="94"/>
  <c r="M35" i="94"/>
  <c r="L35" i="94"/>
  <c r="L32" i="94" s="1"/>
  <c r="L31" i="94" s="1"/>
  <c r="K35" i="94"/>
  <c r="AA35" i="94" s="1"/>
  <c r="J35" i="94"/>
  <c r="I35" i="94"/>
  <c r="H35" i="94"/>
  <c r="G35" i="94"/>
  <c r="Z34" i="94"/>
  <c r="Z32" i="94" s="1"/>
  <c r="Z31" i="94" s="1"/>
  <c r="Y34" i="94"/>
  <c r="Y32" i="94" s="1"/>
  <c r="Y31" i="94" s="1"/>
  <c r="X34" i="94"/>
  <c r="W34" i="94"/>
  <c r="V34" i="94"/>
  <c r="U34" i="94"/>
  <c r="T34" i="94"/>
  <c r="S34" i="94"/>
  <c r="R34" i="94"/>
  <c r="R32" i="94" s="1"/>
  <c r="R31" i="94" s="1"/>
  <c r="Q34" i="94"/>
  <c r="Q32" i="94" s="1"/>
  <c r="Q31" i="94" s="1"/>
  <c r="P34" i="94"/>
  <c r="O34" i="94"/>
  <c r="N34" i="94"/>
  <c r="M34" i="94"/>
  <c r="L34" i="94"/>
  <c r="K34" i="94"/>
  <c r="J34" i="94"/>
  <c r="J32" i="94" s="1"/>
  <c r="J31" i="94" s="1"/>
  <c r="I34" i="94"/>
  <c r="H34" i="94"/>
  <c r="G34" i="94"/>
  <c r="Z33" i="94"/>
  <c r="Y33" i="94"/>
  <c r="X33" i="94"/>
  <c r="X32" i="94" s="1"/>
  <c r="X31" i="94" s="1"/>
  <c r="W33" i="94"/>
  <c r="W32" i="94" s="1"/>
  <c r="W31" i="94" s="1"/>
  <c r="V33" i="94"/>
  <c r="V32" i="94" s="1"/>
  <c r="V31" i="94" s="1"/>
  <c r="U33" i="94"/>
  <c r="T33" i="94"/>
  <c r="S33" i="94"/>
  <c r="R33" i="94"/>
  <c r="Q33" i="94"/>
  <c r="P33" i="94"/>
  <c r="P32" i="94" s="1"/>
  <c r="O33" i="94"/>
  <c r="O32" i="94" s="1"/>
  <c r="O31" i="94" s="1"/>
  <c r="N33" i="94"/>
  <c r="N32" i="94" s="1"/>
  <c r="N31" i="94" s="1"/>
  <c r="M33" i="94"/>
  <c r="L33" i="94"/>
  <c r="K33" i="94"/>
  <c r="J33" i="94"/>
  <c r="I33" i="94"/>
  <c r="H33" i="94"/>
  <c r="H32" i="94" s="1"/>
  <c r="G33" i="94"/>
  <c r="AA33" i="94" s="1"/>
  <c r="U32" i="94"/>
  <c r="U31" i="94" s="1"/>
  <c r="S32" i="94"/>
  <c r="S31" i="94" s="1"/>
  <c r="S26" i="94" s="1"/>
  <c r="S27" i="94" s="1"/>
  <c r="M32" i="94"/>
  <c r="M31" i="94" s="1"/>
  <c r="K32" i="94"/>
  <c r="K31" i="94" s="1"/>
  <c r="K26" i="94" s="1"/>
  <c r="K27" i="94" s="1"/>
  <c r="P31" i="94"/>
  <c r="H31" i="94"/>
  <c r="Z30" i="94"/>
  <c r="Y30" i="94"/>
  <c r="X30" i="94"/>
  <c r="W30" i="94"/>
  <c r="V30" i="94"/>
  <c r="U30" i="94"/>
  <c r="T30" i="94"/>
  <c r="S30" i="94"/>
  <c r="R30" i="94"/>
  <c r="Q30" i="94"/>
  <c r="P30" i="94"/>
  <c r="O30" i="94"/>
  <c r="N30" i="94"/>
  <c r="M30" i="94"/>
  <c r="L30" i="94"/>
  <c r="K30" i="94"/>
  <c r="J30" i="94"/>
  <c r="I30" i="94"/>
  <c r="H30" i="94"/>
  <c r="G30" i="94"/>
  <c r="AA30" i="94" s="1"/>
  <c r="Z29" i="94"/>
  <c r="Y29" i="94"/>
  <c r="X29" i="94"/>
  <c r="W29" i="94"/>
  <c r="V29" i="94"/>
  <c r="U29" i="94"/>
  <c r="T29" i="94"/>
  <c r="S29" i="94"/>
  <c r="R29" i="94"/>
  <c r="Q29" i="94"/>
  <c r="P29" i="94"/>
  <c r="O29" i="94"/>
  <c r="N29" i="94"/>
  <c r="M29" i="94"/>
  <c r="L29" i="94"/>
  <c r="K29" i="94"/>
  <c r="J29" i="94"/>
  <c r="I29" i="94"/>
  <c r="H29" i="94"/>
  <c r="G29" i="94"/>
  <c r="Z28" i="94"/>
  <c r="Y28" i="94"/>
  <c r="X28" i="94"/>
  <c r="W28" i="94"/>
  <c r="V28" i="94"/>
  <c r="U28" i="94"/>
  <c r="T28" i="94"/>
  <c r="T26" i="94" s="1"/>
  <c r="T27" i="94" s="1"/>
  <c r="S28" i="94"/>
  <c r="R28" i="94"/>
  <c r="Q28" i="94"/>
  <c r="P28" i="94"/>
  <c r="O28" i="94"/>
  <c r="N28" i="94"/>
  <c r="M28" i="94"/>
  <c r="L28" i="94"/>
  <c r="L26" i="94" s="1"/>
  <c r="L27" i="94" s="1"/>
  <c r="K28" i="94"/>
  <c r="J28" i="94"/>
  <c r="I28" i="94"/>
  <c r="H28" i="94"/>
  <c r="G28" i="94"/>
  <c r="Y26" i="94"/>
  <c r="Q26"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AA24" i="94" s="1"/>
  <c r="K169" i="95" s="1"/>
  <c r="K145" i="98" s="1"/>
  <c r="J24" i="94"/>
  <c r="I24" i="94"/>
  <c r="H24" i="94"/>
  <c r="G24" i="94"/>
  <c r="Z23" i="94"/>
  <c r="Y23" i="94"/>
  <c r="X23" i="94"/>
  <c r="W23" i="94"/>
  <c r="V23" i="94"/>
  <c r="U23" i="94"/>
  <c r="T23" i="94"/>
  <c r="S23" i="94"/>
  <c r="R23" i="94"/>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AA21" i="94" s="1"/>
  <c r="I21" i="94"/>
  <c r="H21" i="94"/>
  <c r="G21" i="94"/>
  <c r="Z20" i="94"/>
  <c r="Y20" i="94"/>
  <c r="X20" i="94"/>
  <c r="W20" i="94"/>
  <c r="V20" i="94"/>
  <c r="U20" i="94"/>
  <c r="T20" i="94"/>
  <c r="S20" i="94"/>
  <c r="R20" i="94"/>
  <c r="Q20" i="94"/>
  <c r="P20" i="94"/>
  <c r="O20" i="94"/>
  <c r="N20" i="94"/>
  <c r="M20" i="94"/>
  <c r="L20" i="94"/>
  <c r="K20" i="94"/>
  <c r="J20" i="94"/>
  <c r="I20" i="94"/>
  <c r="H20" i="94"/>
  <c r="G20" i="94"/>
  <c r="AA20" i="94" s="1"/>
  <c r="Y18" i="94"/>
  <c r="Q18" i="94"/>
  <c r="I18" i="94"/>
  <c r="V17" i="94"/>
  <c r="Z16" i="94"/>
  <c r="V16" i="94"/>
  <c r="T16" i="94"/>
  <c r="S16" i="94"/>
  <c r="O16" i="94"/>
  <c r="N16" i="94"/>
  <c r="M16" i="94"/>
  <c r="L16" i="94"/>
  <c r="I16" i="94"/>
  <c r="H16" i="94"/>
  <c r="Z15" i="94"/>
  <c r="X15" i="94"/>
  <c r="V15" i="94"/>
  <c r="T15" i="94"/>
  <c r="S15" i="94"/>
  <c r="O15" i="94"/>
  <c r="N15" i="94"/>
  <c r="M15" i="94"/>
  <c r="L15" i="94"/>
  <c r="H15" i="94"/>
  <c r="Z14" i="94"/>
  <c r="V14" i="94"/>
  <c r="T14" i="94"/>
  <c r="S14" i="94"/>
  <c r="O14" i="94"/>
  <c r="N14" i="94"/>
  <c r="M14" i="94"/>
  <c r="L14" i="94"/>
  <c r="I14" i="94"/>
  <c r="H14" i="94"/>
  <c r="U13" i="94"/>
  <c r="Y12" i="94"/>
  <c r="Q12" i="94"/>
  <c r="I12" i="94"/>
  <c r="Y10" i="94"/>
  <c r="Q10" i="94"/>
  <c r="I10" i="94"/>
  <c r="Z9" i="94"/>
  <c r="Y9" i="94"/>
  <c r="Y55" i="94" s="1"/>
  <c r="V9" i="94"/>
  <c r="T9" i="94"/>
  <c r="S9" i="94"/>
  <c r="Q9" i="94"/>
  <c r="Q55" i="94" s="1"/>
  <c r="P9" i="94"/>
  <c r="P55" i="94" s="1"/>
  <c r="O9" i="94"/>
  <c r="N9" i="94"/>
  <c r="M9" i="94"/>
  <c r="L9" i="94"/>
  <c r="I9" i="94"/>
  <c r="I55" i="94" s="1"/>
  <c r="H9" i="94"/>
  <c r="P6" i="94"/>
  <c r="C37" i="92"/>
  <c r="C36" i="92"/>
  <c r="C35" i="92"/>
  <c r="C34" i="92"/>
  <c r="AR32" i="92"/>
  <c r="Z54" i="94" s="1"/>
  <c r="Q30" i="92"/>
  <c r="O27" i="92" s="1"/>
  <c r="F12" i="92" s="1"/>
  <c r="AR28" i="92"/>
  <c r="Z53" i="94" s="1"/>
  <c r="AR24" i="92"/>
  <c r="Z45" i="94" s="1"/>
  <c r="O22" i="92"/>
  <c r="Z51" i="94" s="1"/>
  <c r="AN18" i="92"/>
  <c r="AG18" i="92" s="1"/>
  <c r="AE5" i="92"/>
  <c r="C37" i="83"/>
  <c r="C36" i="83"/>
  <c r="C35" i="83"/>
  <c r="C34" i="83"/>
  <c r="AR32" i="83"/>
  <c r="Y54" i="94" s="1"/>
  <c r="AK31" i="83"/>
  <c r="Y52" i="94" s="1"/>
  <c r="Q30" i="83"/>
  <c r="O27" i="83" s="1"/>
  <c r="F12" i="83" s="1"/>
  <c r="AR28" i="83"/>
  <c r="Y53" i="94" s="1"/>
  <c r="AR24" i="83"/>
  <c r="Y45" i="94" s="1"/>
  <c r="O22" i="83"/>
  <c r="AN18" i="83"/>
  <c r="AG18" i="83"/>
  <c r="X18" i="83" s="1"/>
  <c r="AE5" i="83"/>
  <c r="C37" i="91"/>
  <c r="C36" i="91"/>
  <c r="C35" i="91"/>
  <c r="C34" i="91"/>
  <c r="AR32" i="91"/>
  <c r="X54" i="94" s="1"/>
  <c r="AK31" i="91"/>
  <c r="X52" i="94" s="1"/>
  <c r="Q30" i="91"/>
  <c r="AR28" i="91"/>
  <c r="O27" i="91"/>
  <c r="F12" i="91" s="1"/>
  <c r="AR24" i="91"/>
  <c r="X45" i="94" s="1"/>
  <c r="O22" i="91"/>
  <c r="X51" i="94" s="1"/>
  <c r="AN18" i="91"/>
  <c r="AG18" i="91"/>
  <c r="X18" i="91" s="1"/>
  <c r="X21" i="91" s="1"/>
  <c r="AE5" i="91"/>
  <c r="C37" i="90"/>
  <c r="C36" i="90"/>
  <c r="C35" i="90"/>
  <c r="C34" i="90"/>
  <c r="AR32" i="90"/>
  <c r="W54" i="94" s="1"/>
  <c r="AK31" i="90"/>
  <c r="W52" i="94" s="1"/>
  <c r="Q30" i="90"/>
  <c r="AR28" i="90"/>
  <c r="O27" i="90"/>
  <c r="F12" i="90" s="1"/>
  <c r="AR24" i="90"/>
  <c r="W45" i="94" s="1"/>
  <c r="O22" i="90"/>
  <c r="W51" i="94" s="1"/>
  <c r="AN18" i="90"/>
  <c r="AG18" i="90"/>
  <c r="AE5" i="90"/>
  <c r="C37" i="80"/>
  <c r="C36" i="80"/>
  <c r="C35" i="80"/>
  <c r="C34" i="80"/>
  <c r="AR32" i="80"/>
  <c r="V54" i="94" s="1"/>
  <c r="Q30" i="80"/>
  <c r="O27" i="80" s="1"/>
  <c r="F12" i="80" s="1"/>
  <c r="AR28" i="80"/>
  <c r="V53" i="94" s="1"/>
  <c r="AR24" i="80"/>
  <c r="V45" i="94" s="1"/>
  <c r="O22" i="80"/>
  <c r="V51" i="94" s="1"/>
  <c r="AN18" i="80"/>
  <c r="AG18" i="80"/>
  <c r="AK27" i="80" s="1"/>
  <c r="X18" i="80"/>
  <c r="X21" i="80" s="1"/>
  <c r="AE5" i="80"/>
  <c r="C37" i="82"/>
  <c r="C36" i="82"/>
  <c r="C35" i="82"/>
  <c r="C34" i="82"/>
  <c r="AR32" i="82"/>
  <c r="U54" i="94" s="1"/>
  <c r="AK31" i="82"/>
  <c r="U52" i="94" s="1"/>
  <c r="Q30" i="82"/>
  <c r="AR28" i="82"/>
  <c r="U53" i="94" s="1"/>
  <c r="AK27" i="82"/>
  <c r="U43" i="94" s="1"/>
  <c r="O27" i="82"/>
  <c r="AR24" i="82"/>
  <c r="U45" i="94" s="1"/>
  <c r="O22" i="82"/>
  <c r="U51" i="94" s="1"/>
  <c r="AN18" i="82"/>
  <c r="AG18" i="82" s="1"/>
  <c r="X18" i="82" s="1"/>
  <c r="F12" i="82"/>
  <c r="AE5" i="82"/>
  <c r="C37" i="84"/>
  <c r="C36" i="84"/>
  <c r="C35" i="84"/>
  <c r="C34" i="84"/>
  <c r="AR32" i="84"/>
  <c r="T54" i="94" s="1"/>
  <c r="Q30" i="84"/>
  <c r="O27" i="84" s="1"/>
  <c r="F12" i="84" s="1"/>
  <c r="AR28" i="84"/>
  <c r="T53" i="94" s="1"/>
  <c r="AR24" i="84"/>
  <c r="T45" i="94" s="1"/>
  <c r="O22" i="84"/>
  <c r="T51" i="94" s="1"/>
  <c r="AN18" i="84"/>
  <c r="AG18" i="84"/>
  <c r="X18" i="84" s="1"/>
  <c r="AE5" i="84"/>
  <c r="C37" i="81"/>
  <c r="C36" i="81"/>
  <c r="C35" i="81"/>
  <c r="C34" i="81"/>
  <c r="AR32" i="81"/>
  <c r="Q30" i="81"/>
  <c r="O27" i="81" s="1"/>
  <c r="F12" i="81" s="1"/>
  <c r="AR28" i="81"/>
  <c r="S53" i="94" s="1"/>
  <c r="AR24" i="81"/>
  <c r="S45" i="94" s="1"/>
  <c r="O22" i="81"/>
  <c r="S51" i="94" s="1"/>
  <c r="AN18" i="81"/>
  <c r="AG18" i="81"/>
  <c r="AK27" i="81" s="1"/>
  <c r="X18" i="81"/>
  <c r="X21" i="81" s="1"/>
  <c r="AE5" i="81"/>
  <c r="C37" i="79"/>
  <c r="C36" i="79"/>
  <c r="C35" i="79"/>
  <c r="C34" i="79"/>
  <c r="AR32" i="79"/>
  <c r="R54" i="94" s="1"/>
  <c r="AK31" i="79"/>
  <c r="R52" i="94" s="1"/>
  <c r="Q30" i="79"/>
  <c r="AR28" i="79"/>
  <c r="R53" i="94" s="1"/>
  <c r="O27" i="79"/>
  <c r="F12" i="79" s="1"/>
  <c r="AR24" i="79"/>
  <c r="O22" i="79"/>
  <c r="R51" i="94" s="1"/>
  <c r="X21" i="79"/>
  <c r="AN18" i="79"/>
  <c r="AG18" i="79" s="1"/>
  <c r="X18" i="79" s="1"/>
  <c r="O16" i="79"/>
  <c r="R50" i="94" s="1"/>
  <c r="AE5" i="79"/>
  <c r="C37" i="89"/>
  <c r="C36" i="89"/>
  <c r="C35" i="89"/>
  <c r="C34" i="89"/>
  <c r="AR32" i="89"/>
  <c r="Q54" i="94" s="1"/>
  <c r="AK31" i="89"/>
  <c r="Q52" i="94" s="1"/>
  <c r="Q30" i="89"/>
  <c r="O27" i="89" s="1"/>
  <c r="AR28" i="89"/>
  <c r="Q53" i="94" s="1"/>
  <c r="AR24" i="89"/>
  <c r="Q45" i="94" s="1"/>
  <c r="O22" i="89"/>
  <c r="Q51" i="94" s="1"/>
  <c r="AN18" i="89"/>
  <c r="AG18" i="89" s="1"/>
  <c r="F12" i="89"/>
  <c r="AE5" i="89"/>
  <c r="C37" i="88"/>
  <c r="C36" i="88"/>
  <c r="C35" i="88"/>
  <c r="C34" i="88"/>
  <c r="AR32" i="88"/>
  <c r="P54" i="94" s="1"/>
  <c r="AK31" i="88"/>
  <c r="P52" i="94" s="1"/>
  <c r="Q30" i="88"/>
  <c r="O27" i="88" s="1"/>
  <c r="F12" i="88" s="1"/>
  <c r="AR28" i="88"/>
  <c r="P53" i="94" s="1"/>
  <c r="AR24" i="88"/>
  <c r="P45" i="94" s="1"/>
  <c r="O22" i="88"/>
  <c r="P51" i="94" s="1"/>
  <c r="AN18" i="88"/>
  <c r="AG18" i="88"/>
  <c r="AE5" i="88"/>
  <c r="C37" i="87"/>
  <c r="C36" i="87"/>
  <c r="C35" i="87"/>
  <c r="C34" i="87"/>
  <c r="AR32" i="87"/>
  <c r="O54" i="94" s="1"/>
  <c r="Q30" i="87"/>
  <c r="AR28" i="87"/>
  <c r="O53" i="94" s="1"/>
  <c r="O27" i="87"/>
  <c r="F12" i="87" s="1"/>
  <c r="AR24" i="87"/>
  <c r="O45" i="94" s="1"/>
  <c r="O22" i="87"/>
  <c r="O51" i="94" s="1"/>
  <c r="AN18" i="87"/>
  <c r="AG18" i="87"/>
  <c r="X18" i="87" s="1"/>
  <c r="AE5" i="87"/>
  <c r="C37" i="86"/>
  <c r="C36" i="86"/>
  <c r="C35" i="86"/>
  <c r="C34" i="86"/>
  <c r="AR32" i="86"/>
  <c r="N54" i="94" s="1"/>
  <c r="Q30" i="86"/>
  <c r="O27" i="86" s="1"/>
  <c r="F12" i="86" s="1"/>
  <c r="AR28" i="86"/>
  <c r="N53" i="94" s="1"/>
  <c r="AR24" i="86"/>
  <c r="N45" i="94" s="1"/>
  <c r="O22" i="86"/>
  <c r="N51" i="94" s="1"/>
  <c r="AN18" i="86"/>
  <c r="AG18" i="86"/>
  <c r="AK27" i="86" s="1"/>
  <c r="AE5" i="86"/>
  <c r="C37" i="85"/>
  <c r="C36" i="85"/>
  <c r="C35" i="85"/>
  <c r="C34" i="85"/>
  <c r="AR32" i="85"/>
  <c r="M54" i="94" s="1"/>
  <c r="Q30" i="85"/>
  <c r="AR28" i="85"/>
  <c r="M53" i="94" s="1"/>
  <c r="O27" i="85"/>
  <c r="AK27" i="85" s="1"/>
  <c r="AR24" i="85"/>
  <c r="M45" i="94" s="1"/>
  <c r="O22" i="85"/>
  <c r="M51" i="94" s="1"/>
  <c r="AN18" i="85"/>
  <c r="AG18" i="85" s="1"/>
  <c r="X18" i="85"/>
  <c r="X21" i="85" s="1"/>
  <c r="AE5" i="85"/>
  <c r="C37" i="78"/>
  <c r="C36" i="78"/>
  <c r="C35" i="78"/>
  <c r="C34" i="78"/>
  <c r="AR32" i="78"/>
  <c r="L54" i="94" s="1"/>
  <c r="Q30" i="78"/>
  <c r="O27" i="78" s="1"/>
  <c r="F12" i="78" s="1"/>
  <c r="AR28" i="78"/>
  <c r="L53" i="94" s="1"/>
  <c r="AR24" i="78"/>
  <c r="L45" i="94" s="1"/>
  <c r="O22" i="78"/>
  <c r="L51" i="94" s="1"/>
  <c r="AN18" i="78"/>
  <c r="AG18" i="78"/>
  <c r="AK27" i="78" s="1"/>
  <c r="X18" i="78"/>
  <c r="X21" i="78" s="1"/>
  <c r="AE5" i="78"/>
  <c r="C37" i="77"/>
  <c r="C36" i="77"/>
  <c r="C35" i="77"/>
  <c r="C34" i="77"/>
  <c r="AR32" i="77"/>
  <c r="AK31" i="77"/>
  <c r="Q30" i="77"/>
  <c r="AR28" i="77"/>
  <c r="K53" i="94" s="1"/>
  <c r="O27" i="77"/>
  <c r="F12" i="77" s="1"/>
  <c r="AR24" i="77"/>
  <c r="K45" i="94" s="1"/>
  <c r="O22" i="77"/>
  <c r="K51" i="94" s="1"/>
  <c r="AN18" i="77"/>
  <c r="AG18" i="77" s="1"/>
  <c r="AE5" i="77"/>
  <c r="C37" i="76"/>
  <c r="C36" i="76"/>
  <c r="C35" i="76"/>
  <c r="C34" i="76"/>
  <c r="AR32" i="76"/>
  <c r="J54" i="94" s="1"/>
  <c r="AK31" i="76"/>
  <c r="J52" i="94" s="1"/>
  <c r="Q30" i="76"/>
  <c r="O27" i="76" s="1"/>
  <c r="F12" i="76" s="1"/>
  <c r="AR28" i="76"/>
  <c r="J53" i="94" s="1"/>
  <c r="AR24" i="76"/>
  <c r="J45" i="94" s="1"/>
  <c r="O22" i="76"/>
  <c r="J51" i="94" s="1"/>
  <c r="AN18" i="76"/>
  <c r="AG18" i="76"/>
  <c r="AK27" i="76" s="1"/>
  <c r="J43" i="94" s="1"/>
  <c r="X18" i="76"/>
  <c r="X21" i="76" s="1"/>
  <c r="AE5" i="76"/>
  <c r="C37" i="75"/>
  <c r="C36" i="75"/>
  <c r="C35" i="75"/>
  <c r="C34" i="75"/>
  <c r="AR32" i="75"/>
  <c r="I54" i="94" s="1"/>
  <c r="AK31" i="75"/>
  <c r="I52" i="94" s="1"/>
  <c r="Q30" i="75"/>
  <c r="AR28" i="75"/>
  <c r="I53" i="94" s="1"/>
  <c r="O27" i="75"/>
  <c r="AK27" i="75" s="1"/>
  <c r="I43" i="94" s="1"/>
  <c r="AR24" i="75"/>
  <c r="I45" i="94" s="1"/>
  <c r="O22" i="75"/>
  <c r="I51" i="94" s="1"/>
  <c r="AN18" i="75"/>
  <c r="AG18" i="75"/>
  <c r="X18" i="75" s="1"/>
  <c r="F12" i="75"/>
  <c r="AE5" i="75"/>
  <c r="C37" i="74"/>
  <c r="C36" i="74"/>
  <c r="C35" i="74"/>
  <c r="C34" i="74"/>
  <c r="AR32" i="74"/>
  <c r="H54" i="94" s="1"/>
  <c r="Q30" i="74"/>
  <c r="AR28" i="74"/>
  <c r="H53" i="94" s="1"/>
  <c r="O27" i="74"/>
  <c r="F12" i="74" s="1"/>
  <c r="AR24" i="74"/>
  <c r="H45" i="94" s="1"/>
  <c r="O22" i="74"/>
  <c r="H51" i="94" s="1"/>
  <c r="AN18" i="74"/>
  <c r="AG18" i="74" s="1"/>
  <c r="AE5" i="74"/>
  <c r="C37" i="2"/>
  <c r="C36" i="2"/>
  <c r="C35" i="2"/>
  <c r="C34" i="2"/>
  <c r="AR32" i="2"/>
  <c r="G54" i="94" s="1"/>
  <c r="AK31" i="2"/>
  <c r="G52" i="94" s="1"/>
  <c r="Q30" i="2"/>
  <c r="O27" i="2" s="1"/>
  <c r="AR28" i="2"/>
  <c r="G53" i="94" s="1"/>
  <c r="AR24" i="2"/>
  <c r="G45" i="94" s="1"/>
  <c r="O22" i="2"/>
  <c r="G51" i="94" s="1"/>
  <c r="AN18" i="2"/>
  <c r="AG18" i="2"/>
  <c r="X18" i="2"/>
  <c r="X21" i="2" s="1"/>
  <c r="O16" i="2"/>
  <c r="G50" i="94" s="1"/>
  <c r="AE5" i="2"/>
  <c r="K229" i="95"/>
  <c r="K205" i="98" s="1"/>
  <c r="K226" i="95"/>
  <c r="K202" i="98" s="1"/>
  <c r="A29" i="95"/>
  <c r="AK31" i="80" l="1"/>
  <c r="V52" i="94" s="1"/>
  <c r="V43" i="94"/>
  <c r="O16" i="87"/>
  <c r="O50" i="94" s="1"/>
  <c r="X21" i="87"/>
  <c r="O16" i="82"/>
  <c r="U50" i="94" s="1"/>
  <c r="X21" i="82"/>
  <c r="X21" i="75"/>
  <c r="O16" i="75"/>
  <c r="I50" i="94" s="1"/>
  <c r="S43" i="94"/>
  <c r="AK31" i="81"/>
  <c r="S52" i="94" s="1"/>
  <c r="L17" i="94"/>
  <c r="L12" i="94"/>
  <c r="L18" i="94"/>
  <c r="L10" i="94"/>
  <c r="L13" i="94"/>
  <c r="L11" i="94"/>
  <c r="T17" i="94"/>
  <c r="T12" i="94"/>
  <c r="T18" i="94"/>
  <c r="T13" i="94"/>
  <c r="T11" i="94"/>
  <c r="T10" i="94"/>
  <c r="L43" i="94"/>
  <c r="AK31" i="78"/>
  <c r="L52" i="94" s="1"/>
  <c r="M43" i="94"/>
  <c r="AK31" i="85"/>
  <c r="M52" i="94" s="1"/>
  <c r="X18" i="89"/>
  <c r="AK27" i="89"/>
  <c r="Q43" i="94" s="1"/>
  <c r="O16" i="84"/>
  <c r="T50" i="94" s="1"/>
  <c r="X21" i="84"/>
  <c r="AK27" i="2"/>
  <c r="G43" i="94" s="1"/>
  <c r="F12" i="2"/>
  <c r="X21" i="83"/>
  <c r="O16" i="83"/>
  <c r="Y50" i="94" s="1"/>
  <c r="X18" i="74"/>
  <c r="AK27" i="74"/>
  <c r="N43" i="94"/>
  <c r="AK31" i="86"/>
  <c r="N52" i="94" s="1"/>
  <c r="X18" i="77"/>
  <c r="AK27" i="77"/>
  <c r="K43" i="94" s="1"/>
  <c r="AK27" i="88"/>
  <c r="P43" i="94" s="1"/>
  <c r="O16" i="76"/>
  <c r="J50" i="94" s="1"/>
  <c r="O16" i="78"/>
  <c r="L50" i="94" s="1"/>
  <c r="X18" i="86"/>
  <c r="X18" i="88"/>
  <c r="X18" i="92"/>
  <c r="AK27" i="92"/>
  <c r="I32" i="94"/>
  <c r="I31" i="94" s="1"/>
  <c r="I26" i="94" s="1"/>
  <c r="AA34" i="94"/>
  <c r="U12" i="94"/>
  <c r="U15" i="94"/>
  <c r="U18" i="94"/>
  <c r="U10" i="94"/>
  <c r="U16" i="94"/>
  <c r="U11" i="94"/>
  <c r="U17" i="94"/>
  <c r="U9" i="94"/>
  <c r="U55" i="94" s="1"/>
  <c r="O16" i="81"/>
  <c r="S50" i="94" s="1"/>
  <c r="O16" i="80"/>
  <c r="V50" i="94" s="1"/>
  <c r="N55" i="94"/>
  <c r="W19" i="94"/>
  <c r="S17" i="94"/>
  <c r="S12" i="94"/>
  <c r="S18" i="94"/>
  <c r="S13" i="94"/>
  <c r="S11" i="94"/>
  <c r="N18" i="94"/>
  <c r="N10" i="94"/>
  <c r="N13" i="94"/>
  <c r="N12" i="94"/>
  <c r="Z55" i="94"/>
  <c r="J11" i="94"/>
  <c r="J14" i="94"/>
  <c r="J17" i="94"/>
  <c r="J9" i="94"/>
  <c r="J55" i="94" s="1"/>
  <c r="J15" i="94"/>
  <c r="J18" i="94"/>
  <c r="J10" i="94"/>
  <c r="J16" i="94"/>
  <c r="K14" i="94"/>
  <c r="K17" i="94"/>
  <c r="K9" i="94"/>
  <c r="K55" i="94" s="1"/>
  <c r="K12" i="94"/>
  <c r="K18" i="94"/>
  <c r="K13" i="94"/>
  <c r="K11" i="94"/>
  <c r="AA40" i="94"/>
  <c r="V18" i="94"/>
  <c r="V10" i="94"/>
  <c r="V13" i="94"/>
  <c r="V12" i="94"/>
  <c r="J13" i="94"/>
  <c r="R11" i="94"/>
  <c r="R14" i="94"/>
  <c r="R17" i="94"/>
  <c r="R9" i="94"/>
  <c r="R55" i="94" s="1"/>
  <c r="R15" i="94"/>
  <c r="R18" i="94"/>
  <c r="R10" i="94"/>
  <c r="R16" i="94"/>
  <c r="H13" i="94"/>
  <c r="H11" i="94"/>
  <c r="H17" i="94"/>
  <c r="H12" i="94"/>
  <c r="H18" i="94"/>
  <c r="H10" i="94"/>
  <c r="P13" i="94"/>
  <c r="P16" i="94"/>
  <c r="P11" i="94"/>
  <c r="P17" i="94"/>
  <c r="P12" i="94"/>
  <c r="P18" i="94"/>
  <c r="P10" i="94"/>
  <c r="X13" i="94"/>
  <c r="X16" i="94"/>
  <c r="X11" i="94"/>
  <c r="X17" i="94"/>
  <c r="X12" i="94"/>
  <c r="X18" i="94"/>
  <c r="X10" i="94"/>
  <c r="AA41" i="94"/>
  <c r="O16" i="85"/>
  <c r="M50" i="94" s="1"/>
  <c r="AK27" i="91"/>
  <c r="X43" i="94" s="1"/>
  <c r="AK27" i="83"/>
  <c r="Y43" i="94" s="1"/>
  <c r="K10" i="94"/>
  <c r="J12" i="94"/>
  <c r="U14" i="94"/>
  <c r="M26" i="94"/>
  <c r="M27" i="94" s="1"/>
  <c r="U26" i="94"/>
  <c r="U27" i="94" s="1"/>
  <c r="Z19" i="94"/>
  <c r="I11" i="94"/>
  <c r="I17" i="94"/>
  <c r="I15" i="94"/>
  <c r="I13" i="94"/>
  <c r="Q16" i="94"/>
  <c r="Q11" i="94"/>
  <c r="Q14" i="94"/>
  <c r="Q17" i="94"/>
  <c r="Q15" i="94"/>
  <c r="Q13" i="94"/>
  <c r="Y16" i="94"/>
  <c r="Y11" i="94"/>
  <c r="Y14" i="94"/>
  <c r="Y17" i="94"/>
  <c r="Y15" i="94"/>
  <c r="Y13" i="94"/>
  <c r="AA46" i="94"/>
  <c r="K228" i="95" s="1"/>
  <c r="K204" i="98" s="1"/>
  <c r="F12" i="85"/>
  <c r="N11" i="94"/>
  <c r="AA25" i="94"/>
  <c r="N26" i="94"/>
  <c r="N27" i="94" s="1"/>
  <c r="V26" i="94"/>
  <c r="V27" i="94" s="1"/>
  <c r="AA29" i="94"/>
  <c r="K195" i="95" s="1"/>
  <c r="K171" i="98" s="1"/>
  <c r="J26" i="94"/>
  <c r="R26" i="94"/>
  <c r="Z26" i="94"/>
  <c r="Z27" i="94" s="1"/>
  <c r="AA38" i="94"/>
  <c r="AK27" i="87"/>
  <c r="AK27" i="84"/>
  <c r="AK27" i="90"/>
  <c r="W43" i="94" s="1"/>
  <c r="X18" i="90"/>
  <c r="H55" i="94"/>
  <c r="S55" i="94"/>
  <c r="AK27" i="79"/>
  <c r="R43" i="94" s="1"/>
  <c r="O16" i="91"/>
  <c r="X50" i="94" s="1"/>
  <c r="T55" i="94"/>
  <c r="R13" i="94"/>
  <c r="X14" i="94"/>
  <c r="P15" i="94"/>
  <c r="I27" i="94"/>
  <c r="Q27" i="94"/>
  <c r="Y27" i="94"/>
  <c r="AA28" i="94"/>
  <c r="K145" i="95" s="1"/>
  <c r="K121" i="98" s="1"/>
  <c r="O26" i="94"/>
  <c r="O27" i="94" s="1"/>
  <c r="W26" i="94"/>
  <c r="W27" i="94" s="1"/>
  <c r="M19" i="94"/>
  <c r="AA45" i="94"/>
  <c r="K227" i="95" s="1"/>
  <c r="K203" i="98" s="1"/>
  <c r="L55" i="94"/>
  <c r="V55" i="94"/>
  <c r="S10" i="94"/>
  <c r="R12" i="94"/>
  <c r="K16" i="94"/>
  <c r="J27" i="94"/>
  <c r="R27" i="94"/>
  <c r="H26" i="94"/>
  <c r="H27" i="94" s="1"/>
  <c r="P26" i="94"/>
  <c r="P27" i="94" s="1"/>
  <c r="X26" i="94"/>
  <c r="X27" i="94" s="1"/>
  <c r="O19" i="94"/>
  <c r="AA23" i="94"/>
  <c r="G32" i="94"/>
  <c r="G37" i="94"/>
  <c r="T43" i="94" l="1"/>
  <c r="AK31" i="84"/>
  <c r="T52" i="94" s="1"/>
  <c r="Z11" i="94"/>
  <c r="Z17" i="94"/>
  <c r="Z18" i="94"/>
  <c r="Z10" i="94"/>
  <c r="Z12" i="94"/>
  <c r="Z13" i="94"/>
  <c r="W18" i="94"/>
  <c r="W10" i="94"/>
  <c r="W13" i="94"/>
  <c r="W16" i="94"/>
  <c r="W14" i="94"/>
  <c r="W17" i="94"/>
  <c r="W9" i="94"/>
  <c r="W55" i="94" s="1"/>
  <c r="W15" i="94"/>
  <c r="W11" i="94"/>
  <c r="W12" i="94"/>
  <c r="O16" i="92"/>
  <c r="Z50" i="94" s="1"/>
  <c r="X21" i="92"/>
  <c r="O18" i="94"/>
  <c r="O10" i="94"/>
  <c r="O13" i="94"/>
  <c r="O17" i="94"/>
  <c r="O11" i="94"/>
  <c r="O12" i="94"/>
  <c r="O55" i="94"/>
  <c r="O43" i="94"/>
  <c r="AK31" i="87"/>
  <c r="O52" i="94" s="1"/>
  <c r="O16" i="88"/>
  <c r="P50" i="94" s="1"/>
  <c r="X21" i="88"/>
  <c r="X21" i="77"/>
  <c r="O16" i="77"/>
  <c r="K50" i="94" s="1"/>
  <c r="O16" i="86"/>
  <c r="N50" i="94" s="1"/>
  <c r="X21" i="86"/>
  <c r="O16" i="74"/>
  <c r="H50" i="94" s="1"/>
  <c r="X21" i="74"/>
  <c r="O16" i="90"/>
  <c r="W50" i="94" s="1"/>
  <c r="X21" i="90"/>
  <c r="G31" i="94"/>
  <c r="AA32" i="94"/>
  <c r="H43" i="94"/>
  <c r="AA43" i="94" s="1"/>
  <c r="K225" i="95" s="1"/>
  <c r="K201" i="98" s="1"/>
  <c r="AK31" i="74"/>
  <c r="H52" i="94" s="1"/>
  <c r="O16" i="89"/>
  <c r="Q50" i="94" s="1"/>
  <c r="X21" i="89"/>
  <c r="G19" i="94"/>
  <c r="AA37" i="94"/>
  <c r="M12" i="94"/>
  <c r="M18" i="94"/>
  <c r="M10" i="94"/>
  <c r="M11" i="94"/>
  <c r="M17" i="94"/>
  <c r="M13" i="94"/>
  <c r="M55" i="94"/>
  <c r="Z43" i="94"/>
  <c r="AK31" i="92"/>
  <c r="Z52" i="94" s="1"/>
  <c r="G18" i="94" l="1"/>
  <c r="G10" i="94"/>
  <c r="G13" i="94"/>
  <c r="G16" i="94"/>
  <c r="AA16" i="94" s="1"/>
  <c r="K210" i="95" s="1"/>
  <c r="K186" i="98" s="1"/>
  <c r="G17" i="94"/>
  <c r="G9" i="94"/>
  <c r="AA19" i="94"/>
  <c r="K105" i="95" s="1"/>
  <c r="K81" i="98" s="1"/>
  <c r="G15" i="94"/>
  <c r="AA15" i="94" s="1"/>
  <c r="K209" i="95" s="1"/>
  <c r="K185" i="98" s="1"/>
  <c r="G11" i="94"/>
  <c r="G14" i="94"/>
  <c r="AA14" i="94" s="1"/>
  <c r="K208" i="95" s="1"/>
  <c r="K184" i="98" s="1"/>
  <c r="G12" i="94"/>
  <c r="K104" i="95"/>
  <c r="K80" i="98" s="1"/>
  <c r="AA31" i="94"/>
  <c r="G26" i="94"/>
  <c r="AA17" i="94" l="1"/>
  <c r="K211" i="95" s="1"/>
  <c r="K187" i="98" s="1"/>
  <c r="AA13" i="94"/>
  <c r="K183" i="95" s="1"/>
  <c r="K159" i="98" s="1"/>
  <c r="AA10" i="94"/>
  <c r="K134" i="95" s="1"/>
  <c r="K110" i="98" s="1"/>
  <c r="AA26" i="94"/>
  <c r="G27" i="94"/>
  <c r="AA27" i="94" s="1"/>
  <c r="K170" i="95" s="1"/>
  <c r="K146" i="98" s="1"/>
  <c r="AA9" i="94"/>
  <c r="K89" i="95"/>
  <c r="K65" i="98" s="1"/>
  <c r="G55" i="94"/>
  <c r="AA12" i="94"/>
  <c r="K158" i="95" s="1"/>
  <c r="K134" i="98" s="1"/>
  <c r="AA11" i="94"/>
  <c r="K157" i="95" s="1"/>
  <c r="K133" i="98" s="1"/>
  <c r="AA18" i="94"/>
  <c r="K212" i="95" s="1"/>
  <c r="K188" i="98" s="1"/>
  <c r="AA55" i="94" l="1"/>
  <c r="K90" i="95"/>
  <c r="K66" i="98" l="1"/>
  <c r="T29" i="95"/>
  <c r="Q29" i="95"/>
  <c r="Q5" i="98" l="1"/>
  <c r="Z5" i="94"/>
  <c r="AR4" i="81"/>
  <c r="AR4" i="83"/>
  <c r="AR4" i="91"/>
  <c r="AR4" i="75"/>
  <c r="AR4" i="2"/>
  <c r="AR4" i="80"/>
  <c r="AR4" i="92"/>
  <c r="AR4" i="78"/>
  <c r="AR4" i="88"/>
  <c r="AR4" i="79"/>
  <c r="AR4" i="86"/>
  <c r="AR4" i="76"/>
  <c r="AR4" i="82"/>
  <c r="AR4" i="74"/>
  <c r="AR4" i="77"/>
  <c r="AR4" i="90"/>
  <c r="AR4" i="84"/>
  <c r="AR4" i="89"/>
  <c r="AR4" i="87"/>
  <c r="AR4" i="85"/>
  <c r="AT4" i="80"/>
  <c r="AT4" i="86"/>
  <c r="AT4" i="83"/>
  <c r="T5" i="98"/>
  <c r="AA5" i="94"/>
  <c r="AT4" i="81"/>
  <c r="V92" i="95"/>
  <c r="AT4" i="79"/>
  <c r="AT4" i="92"/>
  <c r="AT4" i="78"/>
  <c r="AT4" i="2"/>
  <c r="AT4" i="76"/>
  <c r="V107" i="95"/>
  <c r="AT4" i="74"/>
  <c r="AT4" i="88"/>
  <c r="AT4" i="91"/>
  <c r="AT4" i="82"/>
  <c r="AT4" i="90"/>
  <c r="AT4" i="87"/>
  <c r="AT4" i="84"/>
  <c r="AT4" i="77"/>
  <c r="AT4" i="85"/>
  <c r="AT4" i="89"/>
  <c r="AT4"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<sst xmlns="http://schemas.openxmlformats.org/spreadsheetml/2006/main" count="3183" uniqueCount="465">
  <si>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</si>
  <si>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</si>
  <si>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</si>
  <si>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</si>
  <si>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</si>
  <si>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</si>
  <si>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</si>
  <si>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</si>
  <si>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</si>
  <si>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</si>
  <si>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</si>
  <si>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</si>
  <si>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</si>
  <si>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</si>
  <si>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</si>
  <si>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</si>
  <si>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</si>
  <si>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</si>
  <si>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</si>
  <si>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</si>
  <si>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</si>
  <si>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</si>
  <si>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</si>
  <si>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</si>
  <si>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</si>
  <si>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</si>
  <si>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</si>
  <si>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</si>
  <si>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</si>
  <si>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</si>
  <si>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</si>
  <si>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</si>
  <si>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</si>
  <si>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</si>
  <si>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</si>
  <si>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</si>
  <si>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</si>
  <si>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</si>
  <si>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</si>
  <si>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</si>
  <si>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</si>
  <si>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</si>
  <si>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</si>
  <si>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</si>
  <si>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</si>
  <si>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</si>
  <si>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</si>
  <si>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</si>
  <si>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</si>
  <si>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</si>
  <si>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</si>
  <si>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</si>
  <si>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</si>
  <si>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</si>
  <si>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</si>
  <si>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</si>
  <si>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</si>
  <si>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</si>
  <si>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</si>
  <si>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</si>
  <si>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</si>
  <si>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</si>
  <si>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</si>
  <si>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</si>
  <si>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</si>
  <si>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</si>
  <si>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</si>
  <si>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</si>
  <si>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</si>
  <si>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</si>
  <si>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</si>
  <si>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</si>
  <si>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</si>
  <si>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</si>
  <si>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</si>
  <si>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</si>
  <si>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</si>
  <si>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</si>
  <si>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</si>
  <si>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</si>
  <si>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</si>
  <si>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</si>
  <si>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</si>
  <si>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</si>
  <si>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</si>
  <si>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</si>
  <si>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</si>
  <si>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</si>
  <si>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</si>
  <si>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</si>
  <si>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</si>
  <si>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</si>
  <si>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</si>
  <si>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</si>
  <si>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</si>
  <si>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</si>
  <si>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</si>
  <si>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</si>
  <si>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</si>
  <si>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</si>
  <si>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</si>
  <si>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</si>
  <si>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</si>
  <si>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</si>
  <si>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</si>
  <si>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</si>
  <si>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</si>
  <si>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</si>
  <si>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</si>
  <si>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</si>
  <si>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</si>
  <si>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</si>
  <si>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</si>
  <si>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</si>
  <si>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</si>
  <si>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</si>
  <si>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</si>
  <si>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</si>
  <si>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</si>
  <si>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</si>
  <si>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</si>
  <si>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</si>
  <si>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</si>
  <si>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</si>
  <si>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</si>
  <si>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</si>
  <si>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</si>
  <si>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</si>
  <si>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</si>
  <si>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</si>
  <si>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</si>
  <si>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</si>
  <si>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</si>
  <si>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</si>
  <si>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</si>
  <si>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</si>
  <si>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</si>
  <si>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</si>
  <si>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</si>
  <si>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</si>
  <si>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</si>
  <si>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</si>
  <si>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</si>
  <si>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</si>
  <si>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</si>
  <si>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</si>
  <si>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</si>
  <si>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</si>
  <si>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</si>
  <si>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</si>
  <si>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</si>
  <si>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</si>
  <si>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</si>
  <si>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</si>
  <si>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</si>
  <si>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</si>
  <si>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</si>
  <si>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</si>
  <si>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</si>
  <si>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</si>
  <si>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</si>
  <si>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</si>
  <si>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</si>
  <si>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</si>
  <si>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</si>
  <si>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</si>
  <si>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</si>
  <si>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</si>
  <si>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</si>
  <si>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</si>
  <si>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</si>
  <si>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</si>
  <si>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</si>
  <si>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</si>
  <si>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</si>
  <si>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</si>
  <si>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</si>
  <si>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</si>
  <si>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</si>
  <si>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</si>
  <si>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</si>
  <si>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</si>
  <si>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</si>
  <si>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</si>
  <si>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</si>
  <si>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</si>
  <si>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</si>
  <si>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</si>
  <si>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</si>
  <si>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</si>
  <si>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</si>
  <si>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</si>
  <si>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</si>
  <si>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</si>
  <si>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</si>
  <si>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</si>
  <si>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</si>
  <si>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</si>
  <si>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</si>
  <si>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</si>
  <si>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</si>
  <si>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</si>
  <si>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</si>
  <si>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</si>
  <si>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</si>
  <si>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</si>
  <si>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</si>
  <si>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</si>
  <si>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</si>
  <si>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</si>
  <si>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</si>
  <si>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</si>
  <si>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</si>
  <si>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</si>
  <si>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</si>
  <si>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</si>
  <si>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</si>
  <si>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</si>
  <si>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</si>
  <si>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</si>
  <si>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</si>
  <si>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</si>
  <si>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</si>
  <si>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</si>
  <si>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</si>
  <si>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</si>
  <si>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</si>
  <si>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</si>
  <si>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</si>
  <si>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</si>
  <si>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</si>
  <si>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</si>
  <si>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</si>
  <si>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</si>
  <si>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</si>
  <si>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</si>
  <si>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</si>
  <si>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</si>
  <si>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</si>
  <si>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</si>
  <si>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</si>
  <si>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</si>
  <si>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</si>
  <si>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</si>
  <si>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</si>
  <si>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</si>
  <si>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</si>
  <si>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</si>
  <si>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</si>
  <si>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</si>
  <si>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</si>
  <si>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</si>
  <si>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</si>
  <si>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</si>
  <si>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</si>
  <si>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</si>
  <si>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</si>
  <si>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</si>
  <si>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</si>
  <si>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</si>
  <si>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</si>
  <si>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</si>
  <si>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</si>
  <si>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</si>
  <si>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</si>
  <si>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</si>
  <si>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</si>
  <si>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</si>
  <si>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</si>
  <si>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</si>
  <si>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</si>
  <si>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</si>
  <si>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</si>
  <si>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</si>
  <si>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</si>
  <si>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</si>
  <si>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</si>
  <si>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</si>
  <si>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</si>
  <si>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</si>
  <si>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</si>
  <si>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</si>
  <si>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</si>
  <si>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</si>
  <si>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</si>
  <si>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</si>
  <si>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</si>
  <si>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</si>
  <si>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</si>
  <si>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</si>
  <si>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</si>
  <si>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</si>
  <si>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</si>
  <si>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</si>
  <si>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</si>
  <si>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</si>
  <si>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</si>
  <si>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</si>
  <si>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</si>
  <si>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</si>
  <si>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</si>
  <si>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</si>
  <si>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</si>
  <si>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</si>
  <si>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</si>
  <si>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</si>
  <si>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</si>
  <si>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</si>
  <si>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</si>
  <si>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</si>
  <si>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</si>
  <si>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</si>
  <si>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</si>
  <si>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</si>
  <si>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</si>
  <si>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</si>
  <si>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</si>
  <si>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</si>
  <si>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</si>
  <si>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</si>
  <si>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</si>
  <si>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</si>
  <si>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</si>
  <si>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</si>
  <si>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</si>
  <si>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</si>
  <si>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</si>
  <si>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</si>
  <si>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</si>
  <si>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</si>
  <si>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</si>
  <si>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</si>
  <si>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</si>
  <si>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</si>
  <si>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</si>
  <si>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</si>
  <si>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</si>
  <si>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</si>
  <si>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</si>
  <si>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</si>
  <si>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</si>
  <si>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</si>
  <si>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</si>
  <si>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</si>
  <si>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</si>
  <si>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</si>
  <si>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</si>
  <si>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</si>
  <si>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</si>
  <si>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</si>
  <si>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</si>
  <si>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</si>
  <si>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</si>
  <si>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</si>
  <si>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</si>
  <si>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</si>
  <si>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</si>
  <si>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</si>
  <si>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</si>
  <si>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</si>
  <si>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</si>
  <si>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</si>
  <si>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</si>
  <si>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</si>
  <si>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</si>
  <si>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</si>
  <si>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</si>
  <si>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</si>
  <si>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</si>
  <si>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</si>
  <si>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</si>
  <si>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</si>
  <si>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</si>
  <si>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</si>
  <si>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</si>
  <si>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</si>
  <si>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</si>
  <si>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</si>
  <si>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</si>
  <si>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</si>
  <si>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</si>
  <si>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</si>
  <si>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</si>
  <si>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</si>
  <si>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</si>
  <si>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</si>
  <si>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</si>
  <si>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</si>
  <si>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</si>
  <si>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</si>
  <si>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</si>
  <si>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</si>
  <si>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</si>
  <si>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</si>
  <si>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</si>
  <si>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</si>
  <si>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</si>
  <si>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</si>
  <si>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</si>
  <si>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</si>
  <si>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</si>
  <si>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</si>
  <si>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</si>
  <si>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</si>
  <si>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</si>
  <si>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</si>
  <si>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</si>
  <si>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</si>
  <si>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</si>
  <si>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</si>
  <si>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</si>
  <si>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</si>
  <si>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</si>
  <si>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</si>
  <si>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</si>
  <si>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</si>
  <si>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</si>
  <si>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</si>
  <si>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</si>
  <si>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</si>
  <si>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</si>
  <si>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</si>
  <si>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</si>
  <si>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</si>
  <si>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</si>
  <si>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</si>
  <si>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</si>
  <si>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</si>
  <si>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</si>
  <si>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</si>
  <si>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</si>
  <si>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</si>
  <si>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</si>
  <si>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</si>
  <si>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</si>
  <si>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</si>
  <si>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</si>
  <si>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</si>
  <si>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</si>
  <si>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</si>
  <si>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</si>
  <si>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</si>
  <si>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</si>
  <si>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</si>
  <si>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</si>
  <si>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</si>
  <si>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</si>
  <si>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</si>
  <si>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神奈川県横浜市西区みなとみらい４－４－２　</t>
  </si>
  <si>
    <t>戸田建設株式会社　横浜支店
支店長　縄田　浩</t>
  </si>
  <si>
    <t>045-228-8937</t>
  </si>
  <si>
    <t>戸田建設株式会社　横浜支店</t>
  </si>
  <si>
    <t>神奈川県横浜市西区みなとみらい4-4-2　</t>
  </si>
  <si>
    <t>建築業（一般建築建設工事事業）</t>
  </si>
  <si>
    <t>・型枠パネル等転用回数を検討、余分な資材を持ち込ませない
・工業化工法の検討
・本社主催による研修及びセミナーに参加し、情報収集を行っている。
・外部の講習会及びセミナーに参加し、情報収集を行っている。</t>
  </si>
  <si>
    <t>・上記内容を継続して実施する。
・資材搬入の際の梱包材の削減やリターナブル容器による搬入の検討。</t>
  </si>
  <si>
    <t>・分別品目については、がれき類、木くず、廃プラスチック、紙くず、
　ダンボール、金属くず、石膏ボード（混合廃棄物）を基本として、
　現場の規模、分別ヤードの状況を考慮して更なる品目を検討している。
・定期的に処分業者による分別指導を実施。
・委託契約前の施設確認の実施。</t>
  </si>
  <si>
    <t>・上記内容を継続して実施。</t>
  </si>
  <si>
    <t>・外部の講習会及びセミナーに参加し、情報取集している。
・本社主催による研修会において教育を行っている他、都度通達などで
　フォローしている。</t>
  </si>
  <si>
    <t>・建設汚泥の再生利用の検討。</t>
  </si>
  <si>
    <t>・特に無し。</t>
  </si>
  <si>
    <t>・委託先の選定に関しては、支店を通して検討、選定している。
・委託契約前の施設確認の実施。
・着工前に副産物処理計画書を作成し、それに基づき実施している。
・スクラップ、ダンボール等は有価売却を行っている。</t>
  </si>
  <si>
    <t>元請完成工事高　全社　　　　305,595百万円　　　　　　　当該事業所　　  31,500百万円</t>
    <phoneticPr fontId="3"/>
  </si>
  <si>
    <t>全社　4,670人　当該事業所　180人</t>
    <phoneticPr fontId="3"/>
  </si>
  <si>
    <t>令和7年  6月  9日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</si>
</sst>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DF73B283-056C-4107-83C0-653464DA41D6}"/>
                </a:ext>
              </a:extLst>
            </xdr:cNvPr>
            <xdr:cNvPicPr>
              <a:picLocks noChangeAspect="1" noChangeArrowheads="1"/>
              <a:extLst>
                <a:ext uri="{84589F7E-364E-4C9E-8A38-B11213B215E9}">
                  <a14:cameraTool cellRange="表紙!$D$77" spid="_x0000_s97076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3DA88230-027B-4DF8-98DB-922BBA395A55}"/>
                </a:ext>
              </a:extLst>
            </xdr:cNvPr>
            <xdr:cNvPicPr>
              <a:picLocks noChangeAspect="1" noChangeArrowheads="1"/>
              <a:extLst>
                <a:ext uri="{84589F7E-364E-4C9E-8A38-B11213B215E9}">
                  <a14:cameraTool cellRange="表紙!$F$62" spid="_x0000_s97076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C32" zoomScaleNormal="115" zoomScaleSheetLayoutView="100" workbookViewId="0">
      <selection activeCell="Z25" sqref="Z25"/>
    </sheetView>
  </sheetViews>
  <sheetFormatPr defaultColWidth="9" defaultRowHeight="12" x14ac:dyDescent="0.15"/>
  <cols>
    <col min="1" max="1" width="1.109375" style="24" customWidth="1"/>
    <col min="2" max="2" width="3.33203125" style="24" customWidth="1"/>
    <col min="3" max="3" width="2.88671875" style="22" customWidth="1"/>
    <col min="4" max="4" width="3.109375" style="22" customWidth="1"/>
    <col min="5" max="5" width="9.6640625" style="22" customWidth="1"/>
    <col min="6" max="6" width="2.88671875" style="22" customWidth="1"/>
    <col min="7" max="7" width="9.88671875" style="22" customWidth="1"/>
    <col min="8" max="8" width="1.88671875" style="22" customWidth="1"/>
    <col min="9" max="9" width="3.88671875" style="22" customWidth="1"/>
    <col min="10" max="10" width="9.88671875" style="22" customWidth="1"/>
    <col min="11" max="11" width="1.88671875" style="22" customWidth="1"/>
    <col min="12" max="12" width="3.88671875" style="22" customWidth="1"/>
    <col min="13" max="13" width="9.88671875" style="22" customWidth="1"/>
    <col min="14" max="14" width="1.88671875" style="22" customWidth="1"/>
    <col min="15" max="15" width="4.88671875" style="22" customWidth="1"/>
    <col min="16" max="16" width="8.88671875" style="22" customWidth="1"/>
    <col min="17" max="17" width="1.88671875" style="22" customWidth="1"/>
    <col min="18" max="18" width="4.88671875" style="22" customWidth="1"/>
    <col min="19" max="19" width="0.88671875" style="22" customWidth="1"/>
    <col min="20" max="20" width="7.88671875" style="22" customWidth="1"/>
    <col min="21" max="21" width="1.33203125" style="22" customWidth="1"/>
    <col min="22" max="22" width="2.109375" style="22" customWidth="1"/>
    <col min="23" max="24" width="9" style="22" customWidth="1"/>
    <col min="25" max="25" width="10.88671875" style="22" customWidth="1"/>
    <col min="26" max="26" width="9" style="22" customWidth="1"/>
    <col min="27" max="27" width="13.33203125" style="22" customWidth="1"/>
    <col min="28" max="33" width="9" style="22" customWidth="1"/>
    <col min="34" max="34" width="33.88671875" style="22" customWidth="1"/>
    <col min="35" max="35" width="9" style="22" customWidth="1"/>
    <col min="36" max="16384" width="9" style="22"/>
  </cols>
  <sheetData>
    <row r="2" spans="1:25" ht="13.2" x14ac:dyDescent="0.2">
      <c r="C2" s="21" t="s">
        <v>51</v>
      </c>
    </row>
    <row r="3" spans="1:25" ht="13.2" x14ac:dyDescent="0.2">
      <c r="C3" s="21" t="s">
        <v>159</v>
      </c>
    </row>
    <row r="4" spans="1:25" s="81" customFormat="1" ht="13.2" x14ac:dyDescent="0.2">
      <c r="A4" s="80"/>
      <c r="B4" s="80"/>
      <c r="C4" s="21" t="s">
        <v>422</v>
      </c>
      <c r="E4" s="99"/>
    </row>
    <row r="5" spans="1:25" s="361" customFormat="1" ht="13.2" x14ac:dyDescent="0.2">
      <c r="A5" s="360"/>
      <c r="B5" s="360"/>
      <c r="C5" s="364" t="s">
        <v>387</v>
      </c>
      <c r="E5" s="362"/>
    </row>
    <row r="6" spans="1:25" ht="13.2" x14ac:dyDescent="0.2">
      <c r="C6" s="21"/>
    </row>
    <row r="7" spans="1:25" ht="13.2" x14ac:dyDescent="0.2">
      <c r="C7" s="21" t="s">
        <v>2</v>
      </c>
      <c r="W7" s="21"/>
    </row>
    <row r="8" spans="1:25" s="361" customFormat="1" ht="13.2"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2"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2"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2"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2"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2"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2"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2"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2"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2"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2" x14ac:dyDescent="0.2">
      <c r="C19" s="21"/>
      <c r="D19" s="81"/>
      <c r="E19" s="81"/>
      <c r="F19" s="81"/>
      <c r="G19" s="81"/>
      <c r="H19" s="81"/>
      <c r="I19" s="81"/>
      <c r="J19" s="81"/>
      <c r="K19" s="81"/>
      <c r="L19" s="81"/>
      <c r="M19" s="81"/>
      <c r="N19" s="81"/>
      <c r="O19" s="81"/>
      <c r="P19" s="81"/>
      <c r="Q19" s="81"/>
      <c r="R19" s="81"/>
      <c r="W19" s="21"/>
      <c r="X19" s="21"/>
      <c r="Y19" s="23"/>
    </row>
    <row r="20" spans="1:27" ht="13.2" x14ac:dyDescent="0.2">
      <c r="C20" s="21" t="s">
        <v>3</v>
      </c>
      <c r="D20" s="23"/>
      <c r="F20" s="81"/>
      <c r="G20" s="81"/>
      <c r="H20" s="81"/>
      <c r="I20" s="81"/>
      <c r="J20" s="81"/>
      <c r="K20" s="81"/>
      <c r="L20" s="81"/>
      <c r="M20" s="81"/>
      <c r="N20" s="81"/>
      <c r="O20" s="81"/>
      <c r="P20" s="81"/>
      <c r="Q20" s="81"/>
      <c r="R20" s="81"/>
      <c r="W20" s="21"/>
      <c r="X20" s="21"/>
      <c r="Y20" s="23"/>
    </row>
    <row r="21" spans="1:27" ht="13.2" x14ac:dyDescent="0.2">
      <c r="C21" s="528"/>
      <c r="D21" s="529"/>
      <c r="E21" s="21" t="s">
        <v>50</v>
      </c>
      <c r="W21" s="21"/>
      <c r="X21" s="21"/>
      <c r="Y21" s="23"/>
    </row>
    <row r="22" spans="1:27" ht="13.2" x14ac:dyDescent="0.2">
      <c r="C22" s="530" t="s">
        <v>395</v>
      </c>
      <c r="D22" s="531"/>
      <c r="E22" s="21" t="s">
        <v>384</v>
      </c>
      <c r="W22" s="21"/>
      <c r="X22" s="23"/>
      <c r="Y22" s="23"/>
    </row>
    <row r="23" spans="1:27" ht="13.2" x14ac:dyDescent="0.2">
      <c r="C23" s="532" t="s">
        <v>396</v>
      </c>
      <c r="D23" s="533"/>
      <c r="E23" s="21" t="s">
        <v>1</v>
      </c>
      <c r="W23" s="21"/>
      <c r="X23" s="23"/>
      <c r="Y23" s="23"/>
    </row>
    <row r="24" spans="1:27" ht="13.2" x14ac:dyDescent="0.2">
      <c r="C24" s="534" t="s">
        <v>397</v>
      </c>
      <c r="D24" s="535"/>
      <c r="E24" s="21" t="s">
        <v>46</v>
      </c>
      <c r="W24" s="21"/>
      <c r="X24" s="23"/>
      <c r="Y24" s="23"/>
    </row>
    <row r="25" spans="1:27" ht="13.2" x14ac:dyDescent="0.2">
      <c r="C25" s="536" t="s">
        <v>398</v>
      </c>
      <c r="D25" s="537"/>
      <c r="E25" s="364" t="s">
        <v>388</v>
      </c>
      <c r="W25" s="21"/>
      <c r="X25" s="21"/>
      <c r="Y25" s="23"/>
    </row>
    <row r="26" spans="1:27" ht="13.2" x14ac:dyDescent="0.2">
      <c r="E26" s="364" t="s">
        <v>383</v>
      </c>
      <c r="W26" s="21"/>
      <c r="X26" s="21"/>
      <c r="Y26" s="23"/>
      <c r="AA26" s="96"/>
    </row>
    <row r="27" spans="1:27" ht="13.8" thickBot="1" x14ac:dyDescent="0.25">
      <c r="E27" s="448"/>
      <c r="U27" s="104"/>
      <c r="V27" s="104"/>
      <c r="W27" s="104"/>
      <c r="Y27" s="21"/>
      <c r="Z27" s="21"/>
      <c r="AA27" s="328"/>
    </row>
    <row r="28" spans="1:27" ht="13.2" x14ac:dyDescent="0.2">
      <c r="A28" s="22">
        <v>14</v>
      </c>
      <c r="E28" s="448"/>
      <c r="P28" s="558" t="s">
        <v>356</v>
      </c>
      <c r="Q28" s="563" t="s">
        <v>114</v>
      </c>
      <c r="R28" s="564"/>
      <c r="S28" s="565"/>
      <c r="T28" s="343" t="s">
        <v>115</v>
      </c>
      <c r="U28" s="290"/>
      <c r="V28" s="290"/>
      <c r="X28" s="21"/>
      <c r="Y28" s="21"/>
      <c r="Z28" s="23"/>
    </row>
    <row r="29" spans="1:27" ht="20.100000000000001" customHeight="1" thickBot="1" x14ac:dyDescent="0.25">
      <c r="A29" s="24">
        <f>+X256</f>
        <v>0</v>
      </c>
      <c r="C29" s="22" t="s">
        <v>238</v>
      </c>
      <c r="P29" s="559"/>
      <c r="Q29" s="560" t="str">
        <f>IF($K$90+1E-25&gt;=1000,"〇","")</f>
        <v>〇</v>
      </c>
      <c r="R29" s="561"/>
      <c r="S29" s="562"/>
      <c r="T29" s="372" t="str">
        <f>IF($K$90+1E-28&lt;1000,"〇","")</f>
        <v/>
      </c>
      <c r="U29" s="448"/>
      <c r="V29" s="21"/>
      <c r="X29" s="21"/>
      <c r="Y29" s="21"/>
      <c r="Z29" s="23"/>
      <c r="AA29" s="329"/>
    </row>
    <row r="30" spans="1:27" ht="13.2" x14ac:dyDescent="0.2">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2"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2">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2">
      <c r="C34" s="86"/>
      <c r="U34" s="87"/>
      <c r="W34" s="21"/>
      <c r="X34" s="21"/>
      <c r="Y34" s="23"/>
    </row>
    <row r="35" spans="1:25" ht="14.4" x14ac:dyDescent="0.2">
      <c r="C35" s="86"/>
      <c r="P35" s="572" t="s">
        <v>464</v>
      </c>
      <c r="Q35" s="573"/>
      <c r="R35" s="573"/>
      <c r="S35" s="573"/>
      <c r="T35" s="574"/>
      <c r="U35" s="575"/>
      <c r="W35" s="21"/>
      <c r="X35" s="21"/>
      <c r="Y35" s="23"/>
    </row>
    <row r="36" spans="1:25" ht="13.2" x14ac:dyDescent="0.2">
      <c r="C36" s="86"/>
      <c r="S36" s="43"/>
      <c r="T36" s="43"/>
      <c r="U36" s="88"/>
      <c r="W36" s="21"/>
      <c r="X36" s="21"/>
      <c r="Y36" s="23"/>
    </row>
    <row r="37" spans="1:25" ht="13.2" x14ac:dyDescent="0.2">
      <c r="C37" s="570" t="s">
        <v>41</v>
      </c>
      <c r="D37" s="571"/>
      <c r="E37" s="571"/>
      <c r="F37" s="571"/>
      <c r="G37" s="328" t="s">
        <v>5</v>
      </c>
      <c r="H37" s="328"/>
      <c r="U37" s="87"/>
      <c r="W37" s="21"/>
      <c r="X37" s="21"/>
      <c r="Y37" s="23"/>
    </row>
    <row r="38" spans="1:25" ht="13.2" x14ac:dyDescent="0.2">
      <c r="C38" s="86"/>
      <c r="U38" s="87"/>
      <c r="W38" s="21"/>
      <c r="X38" s="21"/>
      <c r="Y38" s="23"/>
    </row>
    <row r="39" spans="1:25" ht="13.2" x14ac:dyDescent="0.2">
      <c r="A39" s="24">
        <v>3</v>
      </c>
      <c r="C39" s="86"/>
      <c r="I39" s="79"/>
      <c r="J39" s="79" t="s">
        <v>328</v>
      </c>
      <c r="K39" s="79"/>
      <c r="U39" s="87"/>
      <c r="W39" s="21"/>
      <c r="X39" s="21"/>
      <c r="Y39" s="23"/>
    </row>
    <row r="40" spans="1:25" ht="26.25" customHeight="1" x14ac:dyDescent="0.2">
      <c r="C40" s="86"/>
      <c r="I40" s="25"/>
      <c r="J40" s="25" t="s">
        <v>6</v>
      </c>
      <c r="K40" s="25"/>
      <c r="L40" s="576" t="s">
        <v>448</v>
      </c>
      <c r="M40" s="576"/>
      <c r="N40" s="576"/>
      <c r="O40" s="576"/>
      <c r="P40" s="576"/>
      <c r="Q40" s="576"/>
      <c r="R40" s="576"/>
      <c r="S40" s="576"/>
      <c r="T40" s="576"/>
      <c r="U40" s="577"/>
      <c r="W40" s="21"/>
      <c r="X40" s="21"/>
    </row>
    <row r="41" spans="1:25" ht="26.25" customHeight="1" x14ac:dyDescent="0.15">
      <c r="C41" s="86"/>
      <c r="I41" s="25"/>
      <c r="J41" s="25" t="s">
        <v>7</v>
      </c>
      <c r="K41" s="25"/>
      <c r="L41" s="576" t="s">
        <v>449</v>
      </c>
      <c r="M41" s="576"/>
      <c r="N41" s="576"/>
      <c r="O41" s="576"/>
      <c r="P41" s="576"/>
      <c r="Q41" s="576"/>
      <c r="R41" s="576"/>
      <c r="S41" s="576"/>
      <c r="T41" s="576"/>
      <c r="U41" s="577"/>
    </row>
    <row r="42" spans="1:25" x14ac:dyDescent="0.15">
      <c r="C42" s="86"/>
      <c r="L42" s="22" t="s">
        <v>8</v>
      </c>
      <c r="U42" s="87"/>
    </row>
    <row r="43" spans="1:25" ht="13.2" x14ac:dyDescent="0.2">
      <c r="C43" s="86"/>
      <c r="L43" s="26"/>
      <c r="M43" s="26" t="s">
        <v>9</v>
      </c>
      <c r="N43" s="26"/>
      <c r="O43" s="578" t="s">
        <v>450</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451</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2191</v>
      </c>
      <c r="Q49" s="556"/>
      <c r="R49" s="556"/>
      <c r="S49" s="556"/>
      <c r="T49" s="556"/>
      <c r="U49" s="557"/>
    </row>
    <row r="50" spans="3:23" ht="26.25" customHeight="1" x14ac:dyDescent="0.15">
      <c r="C50" s="538" t="s">
        <v>11</v>
      </c>
      <c r="D50" s="539"/>
      <c r="E50" s="540"/>
      <c r="F50" s="585" t="s">
        <v>452</v>
      </c>
      <c r="G50" s="586"/>
      <c r="H50" s="586"/>
      <c r="I50" s="586"/>
      <c r="J50" s="586"/>
      <c r="K50" s="586"/>
      <c r="L50" s="586"/>
      <c r="M50" s="586"/>
      <c r="N50" s="341" t="s">
        <v>172</v>
      </c>
      <c r="O50" s="449"/>
      <c r="P50" s="450"/>
      <c r="Q50" s="589" t="s">
        <v>450</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636" t="s">
        <v>119</v>
      </c>
      <c r="G54" s="637"/>
      <c r="H54" s="637"/>
      <c r="I54" s="637"/>
      <c r="J54" s="637"/>
      <c r="K54" s="637"/>
      <c r="L54" s="32" t="s">
        <v>48</v>
      </c>
      <c r="M54" s="32"/>
      <c r="N54" s="645" t="s">
        <v>453</v>
      </c>
      <c r="O54" s="645"/>
      <c r="P54" s="645"/>
      <c r="Q54" s="645"/>
      <c r="R54" s="645"/>
      <c r="S54" s="645"/>
      <c r="T54" s="645"/>
      <c r="U54" s="646"/>
      <c r="V54" s="28"/>
    </row>
    <row r="55" spans="3:23" ht="27" customHeight="1" x14ac:dyDescent="0.2">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2">
      <c r="C56" s="188"/>
      <c r="D56" s="189"/>
      <c r="E56" s="190"/>
      <c r="F56" s="601" t="s">
        <v>279</v>
      </c>
      <c r="G56" s="602"/>
      <c r="H56" s="602"/>
      <c r="I56" s="603"/>
      <c r="J56" s="638" t="s">
        <v>284</v>
      </c>
      <c r="K56" s="639"/>
      <c r="L56" s="639"/>
      <c r="M56" s="640"/>
      <c r="N56" s="599"/>
      <c r="O56" s="600"/>
      <c r="P56" s="600"/>
      <c r="Q56" s="600"/>
      <c r="R56" s="600"/>
      <c r="S56" s="32" t="s">
        <v>285</v>
      </c>
      <c r="T56" s="32"/>
      <c r="U56" s="198"/>
      <c r="W56" s="28"/>
    </row>
    <row r="57" spans="3:23" ht="27" customHeight="1" x14ac:dyDescent="0.2">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2">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2">
      <c r="C60" s="188"/>
      <c r="D60" s="284"/>
      <c r="E60" s="338"/>
      <c r="F60" s="620" t="s">
        <v>462</v>
      </c>
      <c r="G60" s="621"/>
      <c r="H60" s="621"/>
      <c r="I60" s="621"/>
      <c r="J60" s="621"/>
      <c r="K60" s="621"/>
      <c r="L60" s="621"/>
      <c r="M60" s="621"/>
      <c r="N60" s="621"/>
      <c r="O60" s="621"/>
      <c r="P60" s="621"/>
      <c r="Q60" s="621"/>
      <c r="R60" s="621"/>
      <c r="S60" s="621"/>
      <c r="T60" s="621"/>
      <c r="U60" s="622"/>
      <c r="W60" s="28"/>
    </row>
    <row r="61" spans="3:23" ht="18" customHeight="1" x14ac:dyDescent="0.2">
      <c r="C61" s="451"/>
      <c r="D61" s="340" t="s">
        <v>290</v>
      </c>
      <c r="E61" s="342" t="s">
        <v>241</v>
      </c>
      <c r="F61" s="623" t="s">
        <v>463</v>
      </c>
      <c r="G61" s="624"/>
      <c r="H61" s="624"/>
      <c r="I61" s="624"/>
      <c r="J61" s="624"/>
      <c r="K61" s="624"/>
      <c r="L61" s="624"/>
      <c r="M61" s="624"/>
      <c r="N61" s="624"/>
      <c r="O61" s="624"/>
      <c r="P61" s="624"/>
      <c r="Q61" s="624"/>
      <c r="R61" s="624"/>
      <c r="S61" s="624"/>
      <c r="T61" s="624"/>
      <c r="U61" s="625"/>
      <c r="W61" s="28"/>
    </row>
    <row r="62" spans="3:23" ht="14.1" customHeight="1" x14ac:dyDescent="0.2">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2">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2">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2">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2">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2">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2">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2">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2">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2">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2">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2">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2">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2">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2">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2">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2">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2">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2">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2">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2">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2">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618"/>
      <c r="D89" s="629"/>
      <c r="E89" s="592"/>
      <c r="F89" s="180" t="s">
        <v>252</v>
      </c>
      <c r="G89" s="37"/>
      <c r="H89" s="37"/>
      <c r="I89" s="37"/>
      <c r="J89" s="37"/>
      <c r="K89" s="617">
        <f>+COUNTIF(別紙!G9:Z9,"&gt;0")</f>
        <v>10</v>
      </c>
      <c r="L89" s="617"/>
      <c r="M89" s="617"/>
      <c r="N89" s="35" t="s">
        <v>47</v>
      </c>
      <c r="O89" s="35"/>
      <c r="P89" s="455"/>
      <c r="Q89" s="613" t="s">
        <v>353</v>
      </c>
      <c r="R89" s="613"/>
      <c r="S89" s="613"/>
      <c r="T89" s="613"/>
      <c r="U89" s="614"/>
      <c r="V89" s="292"/>
      <c r="W89" s="292"/>
      <c r="Y89" s="28"/>
    </row>
    <row r="90" spans="1:29" ht="18" customHeight="1" x14ac:dyDescent="0.2">
      <c r="A90" s="24">
        <v>6</v>
      </c>
      <c r="C90" s="618"/>
      <c r="D90" s="629"/>
      <c r="E90" s="592"/>
      <c r="F90" s="186" t="s">
        <v>200</v>
      </c>
      <c r="G90" s="193"/>
      <c r="H90" s="193"/>
      <c r="I90" s="193"/>
      <c r="J90" s="193"/>
      <c r="K90" s="596">
        <f>+別紙!AA9</f>
        <v>5027.8</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2">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454</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10"/>
      <c r="W101" s="511"/>
      <c r="X101" s="511"/>
      <c r="Y101" s="511"/>
      <c r="Z101" s="511"/>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12" t="s">
        <v>289</v>
      </c>
      <c r="E103" s="515"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13"/>
      <c r="E104" s="516"/>
      <c r="F104" s="180" t="s">
        <v>252</v>
      </c>
      <c r="G104" s="37"/>
      <c r="H104" s="37"/>
      <c r="I104" s="37"/>
      <c r="J104" s="37"/>
      <c r="K104" s="595">
        <f>+COUNTIF(別紙!G19:Z19,"&gt;0")</f>
        <v>10</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2">
      <c r="A105" s="24">
        <v>8</v>
      </c>
      <c r="C105" s="619"/>
      <c r="D105" s="513"/>
      <c r="E105" s="516"/>
      <c r="F105" s="186" t="s">
        <v>200</v>
      </c>
      <c r="G105" s="193"/>
      <c r="H105" s="193"/>
      <c r="I105" s="193"/>
      <c r="J105" s="193"/>
      <c r="K105" s="596">
        <f>+別紙!AA19</f>
        <v>4273.8</v>
      </c>
      <c r="L105" s="596"/>
      <c r="M105" s="596"/>
      <c r="N105" s="596"/>
      <c r="O105" s="596"/>
      <c r="P105" s="457" t="s">
        <v>291</v>
      </c>
      <c r="Q105" s="615"/>
      <c r="R105" s="615"/>
      <c r="S105" s="615"/>
      <c r="T105" s="615"/>
      <c r="U105" s="616"/>
      <c r="V105" s="292"/>
      <c r="W105" s="292"/>
      <c r="X105" s="102"/>
    </row>
    <row r="106" spans="1:27" ht="14.1" customHeight="1" x14ac:dyDescent="0.2">
      <c r="C106" s="619"/>
      <c r="D106" s="513"/>
      <c r="E106" s="516"/>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13"/>
      <c r="E107" s="516"/>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13"/>
      <c r="E108" s="516"/>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13"/>
      <c r="E109" s="516"/>
      <c r="F109" s="484" t="s">
        <v>455</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13"/>
      <c r="E110" s="516"/>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13"/>
      <c r="E111" s="516"/>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13"/>
      <c r="E112" s="516"/>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13"/>
      <c r="E113" s="516"/>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13"/>
      <c r="E114" s="516"/>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13"/>
      <c r="E115" s="516"/>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13"/>
      <c r="E116" s="516"/>
      <c r="F116" s="484"/>
      <c r="G116" s="485"/>
      <c r="H116" s="485"/>
      <c r="I116" s="485"/>
      <c r="J116" s="485"/>
      <c r="K116" s="485"/>
      <c r="L116" s="485"/>
      <c r="M116" s="485"/>
      <c r="N116" s="485"/>
      <c r="O116" s="485"/>
      <c r="P116" s="485"/>
      <c r="Q116" s="485"/>
      <c r="R116" s="485"/>
      <c r="S116" s="485"/>
      <c r="T116" s="485"/>
      <c r="U116" s="486"/>
      <c r="V116" s="511"/>
      <c r="W116" s="511"/>
      <c r="X116" s="511"/>
      <c r="Y116" s="511"/>
      <c r="Z116" s="511"/>
    </row>
    <row r="117" spans="3:27" ht="14.1" customHeight="1" x14ac:dyDescent="0.15">
      <c r="C117" s="463"/>
      <c r="D117" s="514"/>
      <c r="E117" s="517"/>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12" t="s">
        <v>288</v>
      </c>
      <c r="E119" s="515"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13"/>
      <c r="E120" s="516"/>
      <c r="F120" s="484" t="s">
        <v>456</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13"/>
      <c r="E121" s="516"/>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13"/>
      <c r="E122" s="516"/>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13"/>
      <c r="E123" s="516"/>
      <c r="F123" s="484"/>
      <c r="G123" s="485"/>
      <c r="H123" s="485"/>
      <c r="I123" s="485"/>
      <c r="J123" s="485"/>
      <c r="K123" s="485"/>
      <c r="L123" s="485"/>
      <c r="M123" s="485"/>
      <c r="N123" s="485"/>
      <c r="O123" s="485"/>
      <c r="P123" s="485"/>
      <c r="Q123" s="485"/>
      <c r="R123" s="485"/>
      <c r="S123" s="485"/>
      <c r="T123" s="485"/>
      <c r="U123" s="486"/>
      <c r="V123" s="511"/>
      <c r="W123" s="511"/>
      <c r="X123" s="511"/>
      <c r="Y123" s="511"/>
      <c r="Z123" s="511"/>
      <c r="AA123" s="511"/>
    </row>
    <row r="124" spans="3:27" ht="14.1" customHeight="1" x14ac:dyDescent="0.15">
      <c r="C124" s="467"/>
      <c r="D124" s="514"/>
      <c r="E124" s="517"/>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12" t="s">
        <v>289</v>
      </c>
      <c r="E125" s="515"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13"/>
      <c r="E126" s="516"/>
      <c r="F126" s="484" t="s">
        <v>457</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13"/>
      <c r="E127" s="516"/>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13"/>
      <c r="E128" s="516"/>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13"/>
      <c r="E129" s="516"/>
      <c r="F129" s="484"/>
      <c r="G129" s="485"/>
      <c r="H129" s="485"/>
      <c r="I129" s="485"/>
      <c r="J129" s="485"/>
      <c r="K129" s="485"/>
      <c r="L129" s="485"/>
      <c r="M129" s="485"/>
      <c r="N129" s="485"/>
      <c r="O129" s="485"/>
      <c r="P129" s="485"/>
      <c r="Q129" s="485"/>
      <c r="R129" s="485"/>
      <c r="S129" s="485"/>
      <c r="T129" s="485"/>
      <c r="U129" s="486"/>
      <c r="V129" s="511"/>
      <c r="W129" s="511"/>
      <c r="X129" s="511"/>
      <c r="Y129" s="511"/>
      <c r="Z129" s="511"/>
      <c r="AA129" s="511"/>
    </row>
    <row r="130" spans="3:27" ht="14.1" customHeight="1" x14ac:dyDescent="0.15">
      <c r="C130" s="472"/>
      <c r="D130" s="514"/>
      <c r="E130" s="517"/>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12" t="s">
        <v>17</v>
      </c>
      <c r="E133" s="518"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13"/>
      <c r="E134" s="519"/>
      <c r="F134" s="506" t="s">
        <v>259</v>
      </c>
      <c r="G134" s="507"/>
      <c r="H134" s="507"/>
      <c r="I134" s="507"/>
      <c r="J134" s="507"/>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13"/>
      <c r="E135" s="519"/>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13"/>
      <c r="E136" s="519"/>
      <c r="F136" s="484" t="s">
        <v>458</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13"/>
      <c r="E137" s="519"/>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13"/>
      <c r="E138" s="519"/>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13"/>
      <c r="E139" s="519"/>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13"/>
      <c r="E140" s="519"/>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13"/>
      <c r="E141" s="519"/>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13"/>
      <c r="E142" s="519"/>
      <c r="F142" s="484"/>
      <c r="G142" s="485"/>
      <c r="H142" s="485"/>
      <c r="I142" s="485"/>
      <c r="J142" s="485"/>
      <c r="K142" s="485"/>
      <c r="L142" s="485"/>
      <c r="M142" s="485"/>
      <c r="N142" s="485"/>
      <c r="O142" s="485"/>
      <c r="P142" s="485"/>
      <c r="Q142" s="485"/>
      <c r="R142" s="485"/>
      <c r="S142" s="485"/>
      <c r="T142" s="485"/>
      <c r="U142" s="486"/>
      <c r="V142" s="510"/>
      <c r="W142" s="511"/>
      <c r="X142" s="511"/>
      <c r="Y142" s="511"/>
      <c r="Z142" s="511"/>
    </row>
    <row r="143" spans="3:27" ht="14.1" customHeight="1" x14ac:dyDescent="0.15">
      <c r="C143" s="195"/>
      <c r="D143" s="514"/>
      <c r="E143" s="520"/>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12" t="s">
        <v>19</v>
      </c>
      <c r="E144" s="515"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13"/>
      <c r="E145" s="516"/>
      <c r="F145" s="506" t="s">
        <v>260</v>
      </c>
      <c r="G145" s="507"/>
      <c r="H145" s="507"/>
      <c r="I145" s="507"/>
      <c r="J145" s="507"/>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13"/>
      <c r="E146" s="516"/>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13"/>
      <c r="E147" s="516"/>
      <c r="F147" s="484" t="s">
        <v>459</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13"/>
      <c r="E148" s="516"/>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13"/>
      <c r="E149" s="516"/>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13"/>
      <c r="E150" s="516"/>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13"/>
      <c r="E151" s="516"/>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13"/>
      <c r="E152" s="516"/>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13"/>
      <c r="E153" s="516"/>
      <c r="F153" s="484"/>
      <c r="G153" s="485"/>
      <c r="H153" s="485"/>
      <c r="I153" s="485"/>
      <c r="J153" s="485"/>
      <c r="K153" s="485"/>
      <c r="L153" s="485"/>
      <c r="M153" s="485"/>
      <c r="N153" s="485"/>
      <c r="O153" s="485"/>
      <c r="P153" s="485"/>
      <c r="Q153" s="485"/>
      <c r="R153" s="485"/>
      <c r="S153" s="485"/>
      <c r="T153" s="485"/>
      <c r="U153" s="486"/>
      <c r="V153" s="510"/>
      <c r="W153" s="511"/>
      <c r="X153" s="511"/>
      <c r="Y153" s="511"/>
      <c r="Z153" s="511"/>
      <c r="AA153" s="511"/>
    </row>
    <row r="154" spans="3:27" ht="14.1" customHeight="1" x14ac:dyDescent="0.15">
      <c r="C154" s="197"/>
      <c r="D154" s="514"/>
      <c r="E154" s="517"/>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12" t="s">
        <v>17</v>
      </c>
      <c r="E156" s="515"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13"/>
      <c r="E157" s="516"/>
      <c r="F157" s="506" t="s">
        <v>257</v>
      </c>
      <c r="G157" s="507"/>
      <c r="H157" s="507"/>
      <c r="I157" s="507"/>
      <c r="J157" s="507"/>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13"/>
      <c r="E158" s="516"/>
      <c r="F158" s="506" t="s">
        <v>258</v>
      </c>
      <c r="G158" s="507"/>
      <c r="H158" s="507"/>
      <c r="I158" s="507"/>
      <c r="J158" s="507"/>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13"/>
      <c r="E159" s="516"/>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13"/>
      <c r="E160" s="516"/>
      <c r="F160" s="484" t="s">
        <v>460</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13"/>
      <c r="E161" s="516"/>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13"/>
      <c r="E162" s="516"/>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13"/>
      <c r="E163" s="516"/>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13"/>
      <c r="E164" s="516"/>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13"/>
      <c r="E165" s="516"/>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13"/>
      <c r="E166" s="516"/>
      <c r="F166" s="484"/>
      <c r="G166" s="485"/>
      <c r="H166" s="485"/>
      <c r="I166" s="485"/>
      <c r="J166" s="485"/>
      <c r="K166" s="485"/>
      <c r="L166" s="485"/>
      <c r="M166" s="485"/>
      <c r="N166" s="485"/>
      <c r="O166" s="485"/>
      <c r="P166" s="485"/>
      <c r="Q166" s="485"/>
      <c r="R166" s="485"/>
      <c r="S166" s="485"/>
      <c r="T166" s="485"/>
      <c r="U166" s="486"/>
      <c r="V166" s="510"/>
      <c r="W166" s="511"/>
      <c r="X166" s="511"/>
      <c r="Y166" s="511"/>
      <c r="Z166" s="511"/>
    </row>
    <row r="167" spans="3:27" ht="14.1" customHeight="1" x14ac:dyDescent="0.15">
      <c r="C167" s="195"/>
      <c r="D167" s="514"/>
      <c r="E167" s="517"/>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12" t="s">
        <v>19</v>
      </c>
      <c r="E168" s="515"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13"/>
      <c r="E169" s="516"/>
      <c r="F169" s="506" t="s">
        <v>261</v>
      </c>
      <c r="G169" s="507"/>
      <c r="H169" s="507"/>
      <c r="I169" s="507"/>
      <c r="J169" s="507"/>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13"/>
      <c r="E170" s="516"/>
      <c r="F170" s="506" t="s">
        <v>262</v>
      </c>
      <c r="G170" s="507"/>
      <c r="H170" s="507"/>
      <c r="I170" s="507"/>
      <c r="J170" s="507"/>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13"/>
      <c r="E171" s="516"/>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13"/>
      <c r="E172" s="516"/>
      <c r="F172" s="484" t="s">
        <v>460</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13"/>
      <c r="E173" s="516"/>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13"/>
      <c r="E174" s="516"/>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13"/>
      <c r="E175" s="516"/>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13"/>
      <c r="E176" s="516"/>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13"/>
      <c r="E177" s="516"/>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13"/>
      <c r="E178" s="516"/>
      <c r="F178" s="484"/>
      <c r="G178" s="485"/>
      <c r="H178" s="485"/>
      <c r="I178" s="485"/>
      <c r="J178" s="485"/>
      <c r="K178" s="485"/>
      <c r="L178" s="485"/>
      <c r="M178" s="485"/>
      <c r="N178" s="485"/>
      <c r="O178" s="485"/>
      <c r="P178" s="485"/>
      <c r="Q178" s="485"/>
      <c r="R178" s="485"/>
      <c r="S178" s="485"/>
      <c r="T178" s="485"/>
      <c r="U178" s="486"/>
      <c r="V178" s="510"/>
      <c r="W178" s="511"/>
      <c r="X178" s="511"/>
      <c r="Y178" s="511"/>
      <c r="Z178" s="511"/>
      <c r="AA178" s="511"/>
    </row>
    <row r="179" spans="3:27" ht="14.1" customHeight="1" x14ac:dyDescent="0.15">
      <c r="C179" s="197"/>
      <c r="D179" s="514"/>
      <c r="E179" s="517"/>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12" t="s">
        <v>17</v>
      </c>
      <c r="E182" s="518"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13"/>
      <c r="E183" s="519"/>
      <c r="F183" s="506" t="s">
        <v>264</v>
      </c>
      <c r="G183" s="507"/>
      <c r="H183" s="507"/>
      <c r="I183" s="507"/>
      <c r="J183" s="507"/>
      <c r="K183" s="521" t="str">
        <f>+別紙!AA13</f>
        <v>0</v>
      </c>
      <c r="L183" s="521"/>
      <c r="M183" s="521"/>
      <c r="N183" s="521"/>
      <c r="O183" s="521"/>
      <c r="P183" s="196" t="s">
        <v>13</v>
      </c>
      <c r="Q183" s="522" t="s">
        <v>363</v>
      </c>
      <c r="R183" s="522"/>
      <c r="S183" s="522"/>
      <c r="T183" s="522"/>
      <c r="U183" s="523"/>
      <c r="V183" s="292"/>
      <c r="W183" s="179"/>
      <c r="X183" s="165"/>
      <c r="Y183" s="165"/>
      <c r="Z183" s="165"/>
    </row>
    <row r="184" spans="3:27" ht="14.1" customHeight="1" x14ac:dyDescent="0.15">
      <c r="C184" s="195"/>
      <c r="D184" s="513"/>
      <c r="E184" s="519"/>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13"/>
      <c r="E185" s="519"/>
      <c r="F185" s="484" t="s">
        <v>460</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13"/>
      <c r="E186" s="519"/>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13"/>
      <c r="E187" s="519"/>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13"/>
      <c r="E188" s="519"/>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13"/>
      <c r="E189" s="519"/>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13"/>
      <c r="E190" s="519"/>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13"/>
      <c r="E191" s="519"/>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13"/>
      <c r="E192" s="519"/>
      <c r="F192" s="484"/>
      <c r="G192" s="485"/>
      <c r="H192" s="485"/>
      <c r="I192" s="485"/>
      <c r="J192" s="485"/>
      <c r="K192" s="485"/>
      <c r="L192" s="485"/>
      <c r="M192" s="485"/>
      <c r="N192" s="485"/>
      <c r="O192" s="485"/>
      <c r="P192" s="485"/>
      <c r="Q192" s="485"/>
      <c r="R192" s="485"/>
      <c r="S192" s="485"/>
      <c r="T192" s="485"/>
      <c r="U192" s="486"/>
      <c r="V192" s="510"/>
      <c r="W192" s="511"/>
      <c r="X192" s="511"/>
      <c r="Y192" s="511"/>
      <c r="Z192" s="511"/>
    </row>
    <row r="193" spans="3:27" ht="14.1" customHeight="1" x14ac:dyDescent="0.15">
      <c r="C193" s="195"/>
      <c r="D193" s="514"/>
      <c r="E193" s="520"/>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12" t="s">
        <v>19</v>
      </c>
      <c r="E194" s="515"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13"/>
      <c r="E195" s="516"/>
      <c r="F195" s="506" t="s">
        <v>265</v>
      </c>
      <c r="G195" s="507"/>
      <c r="H195" s="507"/>
      <c r="I195" s="507"/>
      <c r="J195" s="507"/>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13"/>
      <c r="E196" s="516"/>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13"/>
      <c r="E197" s="516"/>
      <c r="F197" s="484" t="s">
        <v>460</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13"/>
      <c r="E198" s="516"/>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13"/>
      <c r="E199" s="516"/>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13"/>
      <c r="E200" s="516"/>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13"/>
      <c r="E201" s="516"/>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13"/>
      <c r="E202" s="516"/>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13"/>
      <c r="E203" s="516"/>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13"/>
      <c r="E204" s="516"/>
      <c r="F204" s="484"/>
      <c r="G204" s="485"/>
      <c r="H204" s="485"/>
      <c r="I204" s="485"/>
      <c r="J204" s="485"/>
      <c r="K204" s="485"/>
      <c r="L204" s="485"/>
      <c r="M204" s="485"/>
      <c r="N204" s="485"/>
      <c r="O204" s="485"/>
      <c r="P204" s="485"/>
      <c r="Q204" s="485"/>
      <c r="R204" s="485"/>
      <c r="S204" s="485"/>
      <c r="T204" s="485"/>
      <c r="U204" s="486"/>
      <c r="V204" s="510"/>
      <c r="W204" s="511"/>
      <c r="X204" s="511"/>
      <c r="Y204" s="511"/>
      <c r="Z204" s="511"/>
      <c r="AA204" s="511"/>
    </row>
    <row r="205" spans="3:27" ht="14.1" customHeight="1" x14ac:dyDescent="0.15">
      <c r="C205" s="197"/>
      <c r="D205" s="514"/>
      <c r="E205" s="517"/>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12" t="s">
        <v>17</v>
      </c>
      <c r="E207" s="515"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13"/>
      <c r="E208" s="516"/>
      <c r="F208" s="508" t="s">
        <v>267</v>
      </c>
      <c r="G208" s="509"/>
      <c r="H208" s="509"/>
      <c r="I208" s="509"/>
      <c r="J208" s="509"/>
      <c r="K208" s="505">
        <f>+別紙!AA14</f>
        <v>5027.8</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13"/>
      <c r="E209" s="516"/>
      <c r="F209" s="263"/>
      <c r="G209" s="506" t="s">
        <v>223</v>
      </c>
      <c r="H209" s="507"/>
      <c r="I209" s="507"/>
      <c r="J209" s="507"/>
      <c r="K209" s="505">
        <f>+別紙!AA15</f>
        <v>531.79999999999995</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13"/>
      <c r="E210" s="516"/>
      <c r="F210" s="263"/>
      <c r="G210" s="506" t="s">
        <v>224</v>
      </c>
      <c r="H210" s="507"/>
      <c r="I210" s="507"/>
      <c r="J210" s="507"/>
      <c r="K210" s="505">
        <f>+別紙!AA16</f>
        <v>4864.3999999999996</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13"/>
      <c r="E211" s="516"/>
      <c r="F211" s="263"/>
      <c r="G211" s="506" t="s">
        <v>408</v>
      </c>
      <c r="H211" s="507"/>
      <c r="I211" s="507"/>
      <c r="J211" s="507"/>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13"/>
      <c r="E212" s="516"/>
      <c r="F212" s="264"/>
      <c r="G212" s="506" t="s">
        <v>409</v>
      </c>
      <c r="H212" s="507"/>
      <c r="I212" s="507"/>
      <c r="J212" s="507"/>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13"/>
      <c r="E213" s="516"/>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13"/>
      <c r="E214" s="516"/>
      <c r="F214" s="484" t="s">
        <v>461</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13"/>
      <c r="E215" s="516"/>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13"/>
      <c r="E216" s="516"/>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13"/>
      <c r="E217" s="516"/>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13"/>
      <c r="E218" s="516"/>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13"/>
      <c r="E219" s="516"/>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13"/>
      <c r="E220" s="516"/>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13"/>
      <c r="E221" s="516"/>
      <c r="F221" s="484"/>
      <c r="G221" s="485"/>
      <c r="H221" s="485"/>
      <c r="I221" s="485"/>
      <c r="J221" s="485"/>
      <c r="K221" s="485"/>
      <c r="L221" s="485"/>
      <c r="M221" s="485"/>
      <c r="N221" s="485"/>
      <c r="O221" s="485"/>
      <c r="P221" s="485"/>
      <c r="Q221" s="485"/>
      <c r="R221" s="485"/>
      <c r="S221" s="485"/>
      <c r="T221" s="485"/>
      <c r="U221" s="486"/>
      <c r="V221" s="510"/>
      <c r="W221" s="511"/>
      <c r="X221" s="511"/>
      <c r="Y221" s="511"/>
      <c r="Z221" s="511"/>
    </row>
    <row r="222" spans="3:26" ht="14.1" customHeight="1" x14ac:dyDescent="0.15">
      <c r="C222" s="197"/>
      <c r="D222" s="514"/>
      <c r="E222" s="517"/>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12" t="s">
        <v>19</v>
      </c>
      <c r="E224" s="515"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13"/>
      <c r="E225" s="516"/>
      <c r="F225" s="508" t="s">
        <v>267</v>
      </c>
      <c r="G225" s="509"/>
      <c r="H225" s="509"/>
      <c r="I225" s="509"/>
      <c r="J225" s="509"/>
      <c r="K225" s="505">
        <f>+別紙!AA43</f>
        <v>4273.8</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13"/>
      <c r="E226" s="516"/>
      <c r="F226" s="263"/>
      <c r="G226" s="506" t="s">
        <v>223</v>
      </c>
      <c r="H226" s="507"/>
      <c r="I226" s="507"/>
      <c r="J226" s="507"/>
      <c r="K226" s="505">
        <f>+別紙!AA44</f>
        <v>452.1</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13"/>
      <c r="E227" s="516"/>
      <c r="F227" s="263"/>
      <c r="G227" s="506" t="s">
        <v>224</v>
      </c>
      <c r="H227" s="507"/>
      <c r="I227" s="507"/>
      <c r="J227" s="507"/>
      <c r="K227" s="505">
        <f>+別紙!AA45</f>
        <v>4134.9000000000005</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13"/>
      <c r="E228" s="516"/>
      <c r="F228" s="263"/>
      <c r="G228" s="506" t="s">
        <v>408</v>
      </c>
      <c r="H228" s="507"/>
      <c r="I228" s="507"/>
      <c r="J228" s="507"/>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13"/>
      <c r="E229" s="516"/>
      <c r="F229" s="264"/>
      <c r="G229" s="506" t="s">
        <v>409</v>
      </c>
      <c r="H229" s="507"/>
      <c r="I229" s="507"/>
      <c r="J229" s="507"/>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13"/>
      <c r="E230" s="516"/>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13"/>
      <c r="E231" s="516"/>
      <c r="F231" s="484" t="s">
        <v>457</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13"/>
      <c r="E232" s="516"/>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13"/>
      <c r="E233" s="516"/>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13"/>
      <c r="E234" s="516"/>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13"/>
      <c r="E235" s="516"/>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13"/>
      <c r="E236" s="516"/>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13"/>
      <c r="E237" s="516"/>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13"/>
      <c r="E238" s="516"/>
      <c r="F238" s="484"/>
      <c r="G238" s="485"/>
      <c r="H238" s="485"/>
      <c r="I238" s="485"/>
      <c r="J238" s="485"/>
      <c r="K238" s="485"/>
      <c r="L238" s="485"/>
      <c r="M238" s="485"/>
      <c r="N238" s="485"/>
      <c r="O238" s="485"/>
      <c r="P238" s="485"/>
      <c r="Q238" s="485"/>
      <c r="R238" s="485"/>
      <c r="S238" s="485"/>
      <c r="T238" s="485"/>
      <c r="U238" s="486"/>
      <c r="V238" s="510"/>
      <c r="W238" s="511"/>
      <c r="X238" s="511"/>
      <c r="Y238" s="511"/>
      <c r="Z238" s="511"/>
      <c r="AA238" s="511"/>
    </row>
    <row r="239" spans="3:27" ht="14.1" customHeight="1" x14ac:dyDescent="0.15">
      <c r="C239" s="195"/>
      <c r="D239" s="513"/>
      <c r="E239" s="516"/>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2"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2" x14ac:dyDescent="0.15">
      <c r="A264" s="22"/>
      <c r="B264" s="22"/>
      <c r="W264"/>
      <c r="X264"/>
      <c r="Y264"/>
      <c r="Z264"/>
      <c r="AA264"/>
      <c r="AB264"/>
      <c r="AC264"/>
      <c r="AD264"/>
      <c r="AE264"/>
      <c r="AF264"/>
    </row>
    <row r="265" spans="1:34" ht="13.2" x14ac:dyDescent="0.15">
      <c r="W265" s="312" t="s">
        <v>45</v>
      </c>
      <c r="X265" s="312" t="s">
        <v>102</v>
      </c>
      <c r="Y265" s="312"/>
      <c r="Z265"/>
      <c r="AA265"/>
      <c r="AB265"/>
      <c r="AC265"/>
      <c r="AD265"/>
      <c r="AE265"/>
      <c r="AF265"/>
    </row>
    <row r="266" spans="1:34" ht="13.2" x14ac:dyDescent="0.15">
      <c r="W266" s="312" t="s">
        <v>100</v>
      </c>
      <c r="X266" s="313" t="s">
        <v>378</v>
      </c>
      <c r="Y266" s="312"/>
      <c r="Z266"/>
      <c r="AA266"/>
      <c r="AB266"/>
      <c r="AC266"/>
      <c r="AD266"/>
      <c r="AE266"/>
      <c r="AF266"/>
    </row>
    <row r="267" spans="1:34" ht="13.2" x14ac:dyDescent="0.15">
      <c r="W267" s="312"/>
      <c r="X267" s="312"/>
      <c r="Y267" s="312"/>
      <c r="Z267"/>
      <c r="AA267"/>
      <c r="AB267"/>
      <c r="AC267"/>
      <c r="AD267"/>
      <c r="AE267"/>
      <c r="AF267"/>
    </row>
    <row r="268" spans="1:34" ht="13.2" x14ac:dyDescent="0.15">
      <c r="W268" s="312" t="s">
        <v>116</v>
      </c>
      <c r="X268" s="312"/>
      <c r="Y268" s="311"/>
    </row>
    <row r="269" spans="1:34" ht="13.2" x14ac:dyDescent="0.15">
      <c r="W269" s="312" t="s">
        <v>117</v>
      </c>
      <c r="X269" s="312"/>
      <c r="Y269" s="311"/>
    </row>
    <row r="270" spans="1:34" ht="13.2" x14ac:dyDescent="0.15">
      <c r="W270" s="312" t="s">
        <v>118</v>
      </c>
      <c r="X270" s="312"/>
      <c r="Y270" s="311"/>
    </row>
    <row r="271" spans="1:34" ht="13.2" x14ac:dyDescent="0.15">
      <c r="W271" s="312" t="s">
        <v>119</v>
      </c>
      <c r="X271" s="312"/>
      <c r="Y271" s="311"/>
    </row>
    <row r="272" spans="1:34" ht="13.2" x14ac:dyDescent="0.15">
      <c r="W272" s="312" t="s">
        <v>120</v>
      </c>
      <c r="X272" s="312"/>
      <c r="Y272" s="311"/>
    </row>
    <row r="273" spans="23:25" ht="13.2" x14ac:dyDescent="0.15">
      <c r="W273" s="312" t="s">
        <v>121</v>
      </c>
      <c r="X273" s="311"/>
      <c r="Y273" s="311"/>
    </row>
    <row r="274" spans="23:25" ht="13.2" x14ac:dyDescent="0.15">
      <c r="W274" s="312" t="s">
        <v>122</v>
      </c>
      <c r="X274" s="311"/>
      <c r="Y274" s="311"/>
    </row>
    <row r="275" spans="23:25" ht="13.2" x14ac:dyDescent="0.15">
      <c r="W275" s="312" t="s">
        <v>123</v>
      </c>
      <c r="X275" s="311"/>
      <c r="Y275" s="311"/>
    </row>
    <row r="276" spans="23:25" ht="13.2" x14ac:dyDescent="0.15">
      <c r="W276" s="312" t="s">
        <v>124</v>
      </c>
      <c r="X276" s="311"/>
      <c r="Y276" s="311"/>
    </row>
    <row r="277" spans="23:25" ht="13.2" x14ac:dyDescent="0.15">
      <c r="W277" s="312" t="s">
        <v>127</v>
      </c>
      <c r="X277" s="311"/>
      <c r="Y277" s="311"/>
    </row>
    <row r="278" spans="23:25" ht="13.2" x14ac:dyDescent="0.15">
      <c r="W278" s="312" t="s">
        <v>128</v>
      </c>
      <c r="X278" s="311"/>
      <c r="Y278" s="311"/>
    </row>
    <row r="279" spans="23:25" ht="13.2" x14ac:dyDescent="0.15">
      <c r="W279" s="312" t="s">
        <v>129</v>
      </c>
      <c r="X279" s="311"/>
      <c r="Y279" s="311"/>
    </row>
    <row r="280" spans="23:25" ht="13.2" x14ac:dyDescent="0.15">
      <c r="W280" s="312" t="s">
        <v>130</v>
      </c>
      <c r="X280" s="311"/>
      <c r="Y280" s="311"/>
    </row>
    <row r="281" spans="23:25" ht="13.2" x14ac:dyDescent="0.15">
      <c r="W281" s="312" t="s">
        <v>131</v>
      </c>
      <c r="X281" s="311"/>
      <c r="Y281" s="311"/>
    </row>
    <row r="282" spans="23:25" ht="13.2" x14ac:dyDescent="0.15">
      <c r="W282" s="312" t="s">
        <v>132</v>
      </c>
      <c r="X282" s="311"/>
      <c r="Y282" s="311"/>
    </row>
    <row r="283" spans="23:25" ht="13.2" x14ac:dyDescent="0.15">
      <c r="W283" s="312" t="s">
        <v>125</v>
      </c>
      <c r="X283" s="311"/>
      <c r="Y283" s="311"/>
    </row>
    <row r="284" spans="23:25" ht="13.2" x14ac:dyDescent="0.15">
      <c r="W284" s="312" t="s">
        <v>133</v>
      </c>
      <c r="X284" s="311"/>
      <c r="Y284" s="311"/>
    </row>
    <row r="285" spans="23:25" ht="13.2" x14ac:dyDescent="0.15">
      <c r="W285" s="312" t="s">
        <v>134</v>
      </c>
      <c r="X285" s="311"/>
      <c r="Y285" s="311"/>
    </row>
    <row r="286" spans="23:25" ht="13.2" x14ac:dyDescent="0.15">
      <c r="W286" s="312" t="s">
        <v>135</v>
      </c>
      <c r="X286" s="311"/>
      <c r="Y286" s="311"/>
    </row>
    <row r="287" spans="23:25" ht="13.2" x14ac:dyDescent="0.15">
      <c r="W287" s="312" t="s">
        <v>136</v>
      </c>
      <c r="X287" s="311"/>
      <c r="Y287" s="311"/>
    </row>
    <row r="288" spans="23:25" ht="13.2" x14ac:dyDescent="0.15">
      <c r="W288" s="312" t="s">
        <v>137</v>
      </c>
      <c r="X288" s="311"/>
      <c r="Y288" s="311"/>
    </row>
    <row r="289" spans="23:25" ht="13.2" x14ac:dyDescent="0.15">
      <c r="W289" s="312" t="s">
        <v>138</v>
      </c>
      <c r="X289" s="311"/>
      <c r="Y289" s="311"/>
    </row>
    <row r="290" spans="23:25" ht="13.2" x14ac:dyDescent="0.15">
      <c r="W290" s="312" t="s">
        <v>139</v>
      </c>
      <c r="X290" s="311"/>
      <c r="Y290" s="311"/>
    </row>
    <row r="291" spans="23:25" ht="13.2" x14ac:dyDescent="0.15">
      <c r="W291" s="312" t="s">
        <v>140</v>
      </c>
      <c r="X291" s="311"/>
      <c r="Y291" s="311"/>
    </row>
    <row r="292" spans="23:25" ht="13.2" x14ac:dyDescent="0.15">
      <c r="W292" s="312" t="s">
        <v>141</v>
      </c>
      <c r="X292" s="311"/>
      <c r="Y292" s="311"/>
    </row>
    <row r="293" spans="23:25" ht="13.2" x14ac:dyDescent="0.15">
      <c r="W293" s="312" t="s">
        <v>142</v>
      </c>
      <c r="X293" s="311"/>
      <c r="Y293" s="311"/>
    </row>
    <row r="294" spans="23:25" ht="13.2" x14ac:dyDescent="0.15">
      <c r="W294" s="312" t="s">
        <v>143</v>
      </c>
      <c r="X294" s="311"/>
      <c r="Y294" s="311"/>
    </row>
    <row r="295" spans="23:25" ht="13.2" x14ac:dyDescent="0.15">
      <c r="W295" s="312" t="s">
        <v>126</v>
      </c>
      <c r="X295" s="311"/>
      <c r="Y295" s="311"/>
    </row>
    <row r="296" spans="23:25" ht="13.2" x14ac:dyDescent="0.15">
      <c r="W296" s="312" t="s">
        <v>144</v>
      </c>
      <c r="X296" s="311"/>
      <c r="Y296" s="311"/>
    </row>
    <row r="297" spans="23:25" ht="13.2" x14ac:dyDescent="0.15">
      <c r="W297" s="312" t="s">
        <v>145</v>
      </c>
      <c r="X297" s="311"/>
      <c r="Y297" s="311"/>
    </row>
    <row r="298" spans="23:25" ht="13.2" x14ac:dyDescent="0.15">
      <c r="W298" s="312" t="s">
        <v>146</v>
      </c>
      <c r="X298" s="311"/>
      <c r="Y298" s="311"/>
    </row>
    <row r="299" spans="23:25" ht="13.2" x14ac:dyDescent="0.15">
      <c r="W299" s="312" t="s">
        <v>147</v>
      </c>
      <c r="X299" s="311"/>
      <c r="Y299" s="311"/>
    </row>
    <row r="300" spans="23:25" ht="13.2" x14ac:dyDescent="0.15">
      <c r="W300" s="312" t="s">
        <v>148</v>
      </c>
      <c r="X300" s="311"/>
      <c r="Y300" s="311"/>
    </row>
    <row r="301" spans="23:25" ht="13.2" x14ac:dyDescent="0.15">
      <c r="W301" s="312" t="s">
        <v>149</v>
      </c>
      <c r="X301" s="311"/>
      <c r="Y301" s="311"/>
    </row>
    <row r="302" spans="23:25" ht="13.2" x14ac:dyDescent="0.2">
      <c r="W302" s="314" t="s">
        <v>150</v>
      </c>
      <c r="X302" s="311"/>
      <c r="Y302" s="311"/>
    </row>
    <row r="303" spans="23:25" ht="13.2" x14ac:dyDescent="0.2">
      <c r="W303" s="314" t="s">
        <v>151</v>
      </c>
      <c r="X303" s="311"/>
      <c r="Y303" s="311"/>
    </row>
    <row r="304" spans="23:25" ht="13.2" x14ac:dyDescent="0.2">
      <c r="W304" s="314" t="s">
        <v>152</v>
      </c>
      <c r="X304" s="311"/>
      <c r="Y304" s="311"/>
    </row>
    <row r="305" spans="23:25" ht="13.2" x14ac:dyDescent="0.2">
      <c r="W305" s="314" t="s">
        <v>153</v>
      </c>
      <c r="X305" s="311"/>
      <c r="Y305" s="311"/>
    </row>
    <row r="306" spans="23:25" ht="13.2" x14ac:dyDescent="0.2">
      <c r="W306" s="314" t="s">
        <v>154</v>
      </c>
      <c r="X306" s="311"/>
      <c r="Y306" s="311"/>
    </row>
    <row r="307" spans="23:25" ht="13.2" x14ac:dyDescent="0.2">
      <c r="W307" s="314" t="s">
        <v>155</v>
      </c>
      <c r="X307" s="311"/>
      <c r="Y307" s="311"/>
    </row>
    <row r="308" spans="23:25" ht="13.2" x14ac:dyDescent="0.2">
      <c r="W308" s="314" t="s">
        <v>401</v>
      </c>
      <c r="X308" s="311"/>
      <c r="Y308" s="311"/>
    </row>
    <row r="309" spans="23:25" ht="13.2" x14ac:dyDescent="0.2">
      <c r="W309" s="314" t="s">
        <v>400</v>
      </c>
      <c r="X309" s="311"/>
      <c r="Y309" s="311"/>
    </row>
    <row r="310" spans="23:25" ht="13.2" x14ac:dyDescent="0.2">
      <c r="W310" s="314" t="s">
        <v>399</v>
      </c>
      <c r="X310" s="311"/>
      <c r="Y310" s="311"/>
    </row>
    <row r="311" spans="23:25" ht="13.2"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0.3</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0.3</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0.3</v>
      </c>
      <c r="P27" s="718"/>
      <c r="Q27" s="718"/>
      <c r="R27" s="718"/>
      <c r="S27" s="49" t="s">
        <v>38</v>
      </c>
      <c r="T27" s="70"/>
      <c r="U27" s="70"/>
      <c r="X27" s="68" t="s">
        <v>39</v>
      </c>
      <c r="Y27" s="71"/>
      <c r="AG27" s="58"/>
      <c r="AH27" s="58"/>
      <c r="AI27" s="58"/>
      <c r="AJ27" s="58"/>
      <c r="AK27" s="668">
        <f>+AG18+O27</f>
        <v>0.3</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0.3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0.3</v>
      </c>
      <c r="G30" s="674"/>
      <c r="H30" s="214" t="s">
        <v>198</v>
      </c>
      <c r="L30" s="682"/>
      <c r="O30" s="61"/>
      <c r="Q30" s="684">
        <f>+ROUND(Z28,1)+ROUND(Z29,1)+ROUND(Z30,1)</f>
        <v>0.3</v>
      </c>
      <c r="R30" s="718"/>
      <c r="S30" s="718"/>
      <c r="T30" s="718"/>
      <c r="U30" s="49" t="s">
        <v>16</v>
      </c>
      <c r="X30" s="726" t="s">
        <v>186</v>
      </c>
      <c r="Y30" s="727"/>
      <c r="Z30" s="670"/>
      <c r="AA30" s="671"/>
      <c r="AB30" s="671"/>
      <c r="AC30" s="671"/>
      <c r="AD30" s="671"/>
      <c r="AE30" s="49" t="s">
        <v>13</v>
      </c>
      <c r="AK30" s="655">
        <v>0.3</v>
      </c>
      <c r="AL30" s="656"/>
      <c r="AM30" s="656"/>
      <c r="AN30" s="656"/>
      <c r="AO30" s="57" t="s">
        <v>13</v>
      </c>
      <c r="AR30" s="667"/>
      <c r="AS30" s="664"/>
      <c r="AT30" s="664"/>
      <c r="AU30" s="665"/>
    </row>
    <row r="31" spans="2:48" ht="27" customHeight="1" thickTop="1" thickBot="1" x14ac:dyDescent="0.2">
      <c r="B31" s="690" t="s">
        <v>375</v>
      </c>
      <c r="C31" s="679"/>
      <c r="D31" s="679"/>
      <c r="E31" s="680"/>
      <c r="F31" s="673">
        <v>0.3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3.4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3.4</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3.4</v>
      </c>
      <c r="P27" s="718"/>
      <c r="Q27" s="718"/>
      <c r="R27" s="718"/>
      <c r="S27" s="49" t="s">
        <v>38</v>
      </c>
      <c r="T27" s="70"/>
      <c r="U27" s="70"/>
      <c r="X27" s="68" t="s">
        <v>39</v>
      </c>
      <c r="Y27" s="71"/>
      <c r="AG27" s="58"/>
      <c r="AH27" s="58"/>
      <c r="AI27" s="58"/>
      <c r="AJ27" s="58"/>
      <c r="AK27" s="668">
        <f>+AG18+O27</f>
        <v>3.4</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3.4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2.9</v>
      </c>
      <c r="G30" s="674"/>
      <c r="H30" s="214" t="s">
        <v>198</v>
      </c>
      <c r="L30" s="682"/>
      <c r="O30" s="61"/>
      <c r="Q30" s="684">
        <f>+ROUND(Z28,1)+ROUND(Z29,1)+ROUND(Z30,1)</f>
        <v>3.4</v>
      </c>
      <c r="R30" s="718"/>
      <c r="S30" s="718"/>
      <c r="T30" s="718"/>
      <c r="U30" s="49" t="s">
        <v>16</v>
      </c>
      <c r="X30" s="726" t="s">
        <v>186</v>
      </c>
      <c r="Y30" s="727"/>
      <c r="Z30" s="670"/>
      <c r="AA30" s="671"/>
      <c r="AB30" s="671"/>
      <c r="AC30" s="671"/>
      <c r="AD30" s="671"/>
      <c r="AE30" s="49" t="s">
        <v>13</v>
      </c>
      <c r="AK30" s="655">
        <v>2.5</v>
      </c>
      <c r="AL30" s="656"/>
      <c r="AM30" s="656"/>
      <c r="AN30" s="656"/>
      <c r="AO30" s="57" t="s">
        <v>13</v>
      </c>
      <c r="AR30" s="667"/>
      <c r="AS30" s="664"/>
      <c r="AT30" s="664"/>
      <c r="AU30" s="665"/>
    </row>
    <row r="31" spans="2:48" ht="27" customHeight="1" thickTop="1" thickBot="1" x14ac:dyDescent="0.2">
      <c r="B31" s="690" t="s">
        <v>375</v>
      </c>
      <c r="C31" s="679"/>
      <c r="D31" s="679"/>
      <c r="E31" s="680"/>
      <c r="F31" s="673">
        <v>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84.7</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99.6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84.7</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84.7</v>
      </c>
      <c r="P27" s="718"/>
      <c r="Q27" s="718"/>
      <c r="R27" s="718"/>
      <c r="S27" s="49" t="s">
        <v>38</v>
      </c>
      <c r="T27" s="70"/>
      <c r="U27" s="70"/>
      <c r="X27" s="68" t="s">
        <v>39</v>
      </c>
      <c r="Y27" s="71"/>
      <c r="AG27" s="58"/>
      <c r="AH27" s="58"/>
      <c r="AI27" s="58"/>
      <c r="AJ27" s="58"/>
      <c r="AK27" s="668">
        <f>+AG18+O27</f>
        <v>84.7</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84.7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99.6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99.6</v>
      </c>
      <c r="G30" s="674"/>
      <c r="H30" s="214" t="s">
        <v>198</v>
      </c>
      <c r="L30" s="682"/>
      <c r="O30" s="61"/>
      <c r="Q30" s="684">
        <f>+ROUND(Z28,1)+ROUND(Z29,1)+ROUND(Z30,1)</f>
        <v>84.7</v>
      </c>
      <c r="R30" s="718"/>
      <c r="S30" s="718"/>
      <c r="T30" s="718"/>
      <c r="U30" s="49" t="s">
        <v>16</v>
      </c>
      <c r="X30" s="726" t="s">
        <v>186</v>
      </c>
      <c r="Y30" s="727"/>
      <c r="Z30" s="670"/>
      <c r="AA30" s="671"/>
      <c r="AB30" s="671"/>
      <c r="AC30" s="671"/>
      <c r="AD30" s="671"/>
      <c r="AE30" s="49" t="s">
        <v>13</v>
      </c>
      <c r="AK30" s="655">
        <v>84.7</v>
      </c>
      <c r="AL30" s="656"/>
      <c r="AM30" s="656"/>
      <c r="AN30" s="656"/>
      <c r="AO30" s="57" t="s">
        <v>13</v>
      </c>
      <c r="AR30" s="667"/>
      <c r="AS30" s="664"/>
      <c r="AT30" s="664"/>
      <c r="AU30" s="665"/>
    </row>
    <row r="31" spans="2:48" ht="27" customHeight="1" thickTop="1" thickBot="1" x14ac:dyDescent="0.2">
      <c r="B31" s="690" t="s">
        <v>375</v>
      </c>
      <c r="C31" s="679"/>
      <c r="D31" s="679"/>
      <c r="E31" s="680"/>
      <c r="F31" s="673">
        <v>99.6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2629.5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3093.5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2629.5</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2629.5</v>
      </c>
      <c r="P27" s="718"/>
      <c r="Q27" s="718"/>
      <c r="R27" s="718"/>
      <c r="S27" s="49" t="s">
        <v>38</v>
      </c>
      <c r="T27" s="70"/>
      <c r="U27" s="70"/>
      <c r="X27" s="68" t="s">
        <v>39</v>
      </c>
      <c r="Y27" s="71"/>
      <c r="AG27" s="58"/>
      <c r="AH27" s="58"/>
      <c r="AI27" s="58"/>
      <c r="AJ27" s="58"/>
      <c r="AK27" s="668">
        <f>+AG18+O27</f>
        <v>2629.5</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2629.5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3093.5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217.4</v>
      </c>
      <c r="G30" s="674"/>
      <c r="H30" s="214" t="s">
        <v>198</v>
      </c>
      <c r="L30" s="682"/>
      <c r="O30" s="61"/>
      <c r="Q30" s="684">
        <f>+ROUND(Z28,1)+ROUND(Z29,1)+ROUND(Z30,1)</f>
        <v>2629.5</v>
      </c>
      <c r="R30" s="718"/>
      <c r="S30" s="718"/>
      <c r="T30" s="718"/>
      <c r="U30" s="49" t="s">
        <v>16</v>
      </c>
      <c r="X30" s="726" t="s">
        <v>186</v>
      </c>
      <c r="Y30" s="727"/>
      <c r="Z30" s="670"/>
      <c r="AA30" s="671"/>
      <c r="AB30" s="671"/>
      <c r="AC30" s="671"/>
      <c r="AD30" s="671"/>
      <c r="AE30" s="49" t="s">
        <v>13</v>
      </c>
      <c r="AK30" s="655">
        <v>184.8</v>
      </c>
      <c r="AL30" s="656"/>
      <c r="AM30" s="656"/>
      <c r="AN30" s="656"/>
      <c r="AO30" s="57" t="s">
        <v>13</v>
      </c>
      <c r="AR30" s="667"/>
      <c r="AS30" s="664"/>
      <c r="AT30" s="664"/>
      <c r="AU30" s="665"/>
    </row>
    <row r="31" spans="2:48" ht="27" customHeight="1" thickTop="1" thickBot="1" x14ac:dyDescent="0.2">
      <c r="B31" s="690" t="s">
        <v>375</v>
      </c>
      <c r="C31" s="679"/>
      <c r="D31" s="679"/>
      <c r="E31" s="680"/>
      <c r="F31" s="673">
        <v>3093.5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49" width="9" style="45" customWidth="1"/>
    <col min="50" max="50" width="49.88671875" style="45" bestFit="1" customWidth="1"/>
    <col min="51" max="52" width="9" style="45" customWidth="1"/>
    <col min="53" max="53" width="54.44140625" style="45" bestFit="1" customWidth="1"/>
    <col min="54" max="54" width="13" style="45" bestFit="1" customWidth="1"/>
    <col min="55" max="55" width="24.33203125" style="45" bestFit="1" customWidth="1"/>
    <col min="56" max="57" width="9" style="45" customWidth="1"/>
    <col min="58" max="58" width="16.10937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5">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2">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3.8"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戸田建設株式会社　横浜支店</v>
      </c>
      <c r="AF5" s="733"/>
      <c r="AG5" s="733"/>
      <c r="AH5" s="733"/>
      <c r="AI5" s="733"/>
      <c r="AJ5" s="733"/>
      <c r="AK5" s="733"/>
      <c r="AL5" s="733"/>
      <c r="AM5" s="733"/>
      <c r="AN5" s="733"/>
      <c r="AO5" s="733"/>
      <c r="AP5" s="733"/>
      <c r="AQ5" s="733"/>
      <c r="AR5" s="733"/>
      <c r="AS5" s="733"/>
      <c r="AT5" s="733"/>
      <c r="AU5" s="733"/>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5">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5">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2"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2" x14ac:dyDescent="0.2">
      <c r="H45" s="75"/>
      <c r="I45" s="75"/>
      <c r="J45" s="75"/>
      <c r="Q45" s="75"/>
      <c r="R45" s="75"/>
      <c r="S45" s="75"/>
      <c r="AX45" s="76"/>
      <c r="AY45" s="76"/>
      <c r="AZ45" s="76"/>
      <c r="BA45" s="76"/>
      <c r="BB45" s="76"/>
      <c r="BC45" s="76"/>
    </row>
    <row r="46" spans="2:61" ht="13.2" x14ac:dyDescent="0.2">
      <c r="H46" s="75"/>
      <c r="I46" s="75"/>
      <c r="J46" s="75"/>
      <c r="Q46" s="75"/>
      <c r="R46" s="75"/>
      <c r="S46" s="75"/>
      <c r="AX46" s="76"/>
      <c r="AY46" s="76"/>
      <c r="AZ46" s="76"/>
      <c r="BA46" s="76"/>
      <c r="BB46" s="76"/>
      <c r="BC46" s="76"/>
    </row>
    <row r="47" spans="2:61" ht="13.2"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159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5">
      <c r="B24" s="690" t="s">
        <v>200</v>
      </c>
      <c r="C24" s="679"/>
      <c r="D24" s="679"/>
      <c r="E24" s="680"/>
      <c r="F24" s="673">
        <v>187.1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139.80000000000001</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159</v>
      </c>
      <c r="P27" s="718"/>
      <c r="Q27" s="718"/>
      <c r="R27" s="718"/>
      <c r="S27" s="49" t="s">
        <v>38</v>
      </c>
      <c r="T27" s="70"/>
      <c r="U27" s="70"/>
      <c r="X27" s="68" t="s">
        <v>39</v>
      </c>
      <c r="Y27" s="71"/>
      <c r="AG27" s="58"/>
      <c r="AH27" s="58"/>
      <c r="AI27" s="58"/>
      <c r="AJ27" s="58"/>
      <c r="AK27" s="668">
        <f>+AG18+O27</f>
        <v>159</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139.80000000000001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187.1</v>
      </c>
      <c r="G29" s="674"/>
      <c r="H29" s="214" t="s">
        <v>198</v>
      </c>
      <c r="L29" s="682"/>
      <c r="O29" s="61"/>
      <c r="P29" s="148"/>
      <c r="Q29" s="56" t="s">
        <v>183</v>
      </c>
      <c r="R29" s="679" t="s">
        <v>33</v>
      </c>
      <c r="S29" s="721"/>
      <c r="T29" s="721"/>
      <c r="U29" s="722"/>
      <c r="V29" s="53"/>
      <c r="W29" s="72"/>
      <c r="X29" s="726" t="s">
        <v>315</v>
      </c>
      <c r="Y29" s="727"/>
      <c r="Z29" s="670">
        <v>0.2</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160.4</v>
      </c>
      <c r="G30" s="674"/>
      <c r="H30" s="214" t="s">
        <v>198</v>
      </c>
      <c r="L30" s="682"/>
      <c r="O30" s="61"/>
      <c r="Q30" s="684">
        <f>+ROUND(Z28,1)+ROUND(Z29,1)+ROUND(Z30,1)</f>
        <v>140</v>
      </c>
      <c r="R30" s="718"/>
      <c r="S30" s="718"/>
      <c r="T30" s="718"/>
      <c r="U30" s="49" t="s">
        <v>16</v>
      </c>
      <c r="X30" s="726" t="s">
        <v>186</v>
      </c>
      <c r="Y30" s="727"/>
      <c r="Z30" s="670"/>
      <c r="AA30" s="671"/>
      <c r="AB30" s="671"/>
      <c r="AC30" s="671"/>
      <c r="AD30" s="671"/>
      <c r="AE30" s="49" t="s">
        <v>13</v>
      </c>
      <c r="AK30" s="655">
        <v>136.30000000000001</v>
      </c>
      <c r="AL30" s="656"/>
      <c r="AM30" s="656"/>
      <c r="AN30" s="656"/>
      <c r="AO30" s="57" t="s">
        <v>13</v>
      </c>
      <c r="AR30" s="667"/>
      <c r="AS30" s="664"/>
      <c r="AT30" s="664"/>
      <c r="AU30" s="665"/>
    </row>
    <row r="31" spans="2:48" ht="27" customHeight="1" thickTop="1" thickBot="1" x14ac:dyDescent="0.2">
      <c r="B31" s="690" t="s">
        <v>375</v>
      </c>
      <c r="C31" s="679"/>
      <c r="D31" s="679"/>
      <c r="E31" s="680"/>
      <c r="F31" s="673">
        <v>164.5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19</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view="pageBreakPreview" topLeftCell="B3" zoomScaleNormal="100" zoomScaleSheetLayoutView="100" workbookViewId="0">
      <selection activeCell="B3" sqref="B3:F4"/>
    </sheetView>
  </sheetViews>
  <sheetFormatPr defaultColWidth="9" defaultRowHeight="10.8" x14ac:dyDescent="0.2"/>
  <cols>
    <col min="1" max="1" width="2.44140625" style="10" customWidth="1"/>
    <col min="2" max="3" width="3.88671875" style="10" customWidth="1"/>
    <col min="4" max="4" width="4.44140625" style="10" customWidth="1"/>
    <col min="5" max="5" width="3.88671875" style="10" customWidth="1"/>
    <col min="6" max="6" width="40.88671875" style="10" customWidth="1"/>
    <col min="7" max="7" width="9.88671875" style="10" customWidth="1"/>
    <col min="8" max="8" width="10.33203125" style="10" customWidth="1"/>
    <col min="9" max="26" width="9.88671875" style="10" customWidth="1"/>
    <col min="27" max="27" width="11.88671875" style="10" customWidth="1"/>
    <col min="28" max="28" width="9" style="10" customWidth="1"/>
    <col min="29" max="16384" width="9" style="10"/>
  </cols>
  <sheetData>
    <row r="1" spans="2:27" ht="21" x14ac:dyDescent="0.25">
      <c r="C1" s="20" t="s">
        <v>381</v>
      </c>
      <c r="D1" s="20"/>
      <c r="E1" s="20"/>
    </row>
    <row r="2" spans="2:27" ht="22.5" customHeight="1" x14ac:dyDescent="0.2">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2">
      <c r="B4" s="780"/>
      <c r="C4" s="780"/>
      <c r="D4" s="780"/>
      <c r="E4" s="780"/>
      <c r="F4" s="780"/>
      <c r="G4" s="116"/>
      <c r="H4" s="116"/>
      <c r="I4" s="116"/>
      <c r="J4" s="116"/>
      <c r="K4" s="116"/>
      <c r="Y4" s="784" t="s">
        <v>355</v>
      </c>
      <c r="Z4" s="118" t="s">
        <v>114</v>
      </c>
      <c r="AA4" s="119" t="s">
        <v>115</v>
      </c>
    </row>
    <row r="5" spans="2:27" ht="14.1" customHeight="1" thickBot="1" x14ac:dyDescent="0.25">
      <c r="C5" s="116"/>
      <c r="D5" s="116"/>
      <c r="E5" s="116"/>
      <c r="F5" s="116"/>
      <c r="G5" s="116"/>
      <c r="H5" s="116"/>
      <c r="I5" s="116"/>
      <c r="J5" s="116"/>
      <c r="K5" s="116"/>
      <c r="Y5" s="785"/>
      <c r="Z5" s="120" t="str">
        <f>+表紙!Q29</f>
        <v>〇</v>
      </c>
      <c r="AA5" s="120" t="str">
        <f>+表紙!T29</f>
        <v/>
      </c>
    </row>
    <row r="6" spans="2:27" ht="15" customHeight="1" thickBot="1" x14ac:dyDescent="0.25">
      <c r="B6" s="168" t="s">
        <v>101</v>
      </c>
      <c r="C6" s="168"/>
      <c r="D6" s="168"/>
      <c r="E6" s="168"/>
      <c r="F6" s="168"/>
      <c r="G6" s="168"/>
      <c r="H6" s="168"/>
      <c r="I6" s="168"/>
      <c r="J6" s="168"/>
      <c r="K6" s="168"/>
      <c r="L6" s="94"/>
      <c r="M6" s="781"/>
      <c r="N6" s="781"/>
      <c r="O6" s="94" t="s">
        <v>99</v>
      </c>
      <c r="P6" s="786" t="str">
        <f>+表紙!F48</f>
        <v>戸田建設株式会社　横浜支店</v>
      </c>
      <c r="Q6" s="786"/>
      <c r="R6" s="786"/>
      <c r="S6" s="786"/>
      <c r="T6" s="786"/>
      <c r="U6" s="786"/>
      <c r="V6" s="781"/>
      <c r="W6" s="781"/>
      <c r="X6" s="781"/>
      <c r="Y6" s="781"/>
      <c r="Z6" s="781"/>
      <c r="AA6" s="204" t="s">
        <v>98</v>
      </c>
    </row>
    <row r="7" spans="2:27" ht="14.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782" t="s">
        <v>230</v>
      </c>
      <c r="D9" s="782"/>
      <c r="E9" s="782"/>
      <c r="F9" s="783"/>
      <c r="G9" s="377">
        <f>IF(OR(ｱ.燃え殻!F24&gt;0,ｱ.燃え殻!F24&lt;0),ｱ.燃え殻!F24,IF(G$19&gt;0,"0",0))</f>
        <v>0</v>
      </c>
      <c r="H9" s="377">
        <f>IF(OR(ｲ.汚泥!F24&gt;0,ｲ.汚泥!F24&lt;0),ｲ.汚泥!F24,IF(H$19&gt;0,"0",0))</f>
        <v>1588.8</v>
      </c>
      <c r="I9" s="377">
        <f>IF(OR(ｳ.廃油!F24&gt;0,ｳ.廃油!F24&lt;0),ｳ.廃油!F24,IF(I$19&gt;0,"0",0))</f>
        <v>1</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16</v>
      </c>
      <c r="M9" s="377">
        <f>IF(OR(ｷ.紙くず!F24&gt;0,ｷ.紙くず!F24&lt;0),ｷ.紙くず!F24,IF(M$19&gt;0,"0",0))</f>
        <v>4.0999999999999996</v>
      </c>
      <c r="N9" s="377">
        <f>IF(OR(ｸ.木くず!F24&gt;0,ｸ.木くず!F24&lt;0),ｸ.木くず!F24,IF(N$19&gt;0,"0",0))</f>
        <v>33.4</v>
      </c>
      <c r="O9" s="377">
        <f>IF(OR(ｹ.繊維くず!F24&gt;0,ｹ.繊維くず!F24&lt;0),ｹ.繊維くず!F24,IF(O$19&gt;0,"0",0))</f>
        <v>0.3</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4</v>
      </c>
      <c r="T9" s="377">
        <f>IF(OR(ｾ.ｶﾞﾗｽ･ｺﾝｸﾘ･陶磁器くず!F24&gt;0,ｾ.ｶﾞﾗｽ･ｺﾝｸﾘ･陶磁器くず!F24&lt;0),ｾ.ｶﾞﾗｽ･ｺﾝｸﾘ･陶磁器くず!F24,IF(T$19&gt;0,"0",0))</f>
        <v>99.6</v>
      </c>
      <c r="U9" s="377">
        <f>IF(OR(ｿ.鉱さい!F24&gt;0,ｿ.鉱さい!F24&lt;0),ｿ.鉱さい!F24,IF(U$19&gt;0,"0",0))</f>
        <v>0</v>
      </c>
      <c r="V9" s="377">
        <f>IF(OR(ﾀ.がれき類!F24&gt;0,ﾀ.がれき類!F24&lt;0),ﾀ.がれき類!F24,IF(V$19&gt;0,"0",0))</f>
        <v>3093.5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187.1</v>
      </c>
      <c r="AA9" s="379">
        <f t="shared" ref="AA9:AA18" si="0">IF(SUM(G9:Z9)&gt;0,SUM(G9:Z9),IF(AA$19&gt;0,"0",0))</f>
        <v>5027.8</v>
      </c>
    </row>
    <row r="10" spans="2:27" ht="24" customHeight="1" x14ac:dyDescent="0.2">
      <c r="B10" s="172" t="s">
        <v>393</v>
      </c>
      <c r="C10" s="776" t="s">
        <v>294</v>
      </c>
      <c r="D10" s="776"/>
      <c r="E10" s="776"/>
      <c r="F10" s="777"/>
      <c r="G10" s="380">
        <f>IF(OR(ｱ.燃え殻!F25&gt;0,ｱ.燃え殻!F25&lt;0),ｱ.燃え殻!F25,IF(G$19&gt;0,"0",0))</f>
        <v>0</v>
      </c>
      <c r="H10" s="380" t="str">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2">
      <c r="B11" s="172" t="s">
        <v>394</v>
      </c>
      <c r="C11" s="778" t="s">
        <v>295</v>
      </c>
      <c r="D11" s="778"/>
      <c r="E11" s="778"/>
      <c r="F11" s="779"/>
      <c r="G11" s="383">
        <f>IF(OR(ｱ.燃え殻!F26&gt;0,ｱ.燃え殻!F26&lt;0),ｱ.燃え殻!F26,IF(G$19&gt;0,"0",0))</f>
        <v>0</v>
      </c>
      <c r="H11" s="383" t="str">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2">
      <c r="B12" s="172">
        <v>6</v>
      </c>
      <c r="C12" s="778" t="s">
        <v>296</v>
      </c>
      <c r="D12" s="778"/>
      <c r="E12" s="778"/>
      <c r="F12" s="779"/>
      <c r="G12" s="383">
        <f>IF(OR(ｱ.燃え殻!F27&gt;0,ｱ.燃え殻!F27&lt;0),ｱ.燃え殻!F27,IF(G$19&gt;0,"0",0))</f>
        <v>0</v>
      </c>
      <c r="H12" s="383" t="str">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2">
      <c r="B13" s="172" t="s">
        <v>226</v>
      </c>
      <c r="C13" s="808" t="s">
        <v>297</v>
      </c>
      <c r="D13" s="801"/>
      <c r="E13" s="801"/>
      <c r="F13" s="802"/>
      <c r="G13" s="383">
        <f>IF(OR(ｱ.燃え殻!F28&gt;0,ｱ.燃え殻!F28&lt;0),ｱ.燃え殻!F28,IF(G$19&gt;0,"0",0))</f>
        <v>0</v>
      </c>
      <c r="H13" s="383" t="str">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2">
      <c r="B14" s="172" t="s">
        <v>227</v>
      </c>
      <c r="C14" s="778" t="s">
        <v>298</v>
      </c>
      <c r="D14" s="778"/>
      <c r="E14" s="778"/>
      <c r="F14" s="779"/>
      <c r="G14" s="383">
        <f>IF(OR(ｱ.燃え殻!F29&gt;0,ｱ.燃え殻!F29&lt;0),ｱ.燃え殻!F29,IF(G$19&gt;0,"0",0))</f>
        <v>0</v>
      </c>
      <c r="H14" s="383">
        <f>IF(OR(ｲ.汚泥!F29&gt;0,ｲ.汚泥!F29&lt;0),ｲ.汚泥!F29,IF(H$19&gt;0,"0",0))</f>
        <v>1588.8</v>
      </c>
      <c r="I14" s="383">
        <f>IF(OR(ｳ.廃油!F29&gt;0,ｳ.廃油!F29&lt;0),ｳ.廃油!F29,IF(I$19&gt;0,"0",0))</f>
        <v>1</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16</v>
      </c>
      <c r="M14" s="383">
        <f>IF(OR(ｷ.紙くず!F29&gt;0,ｷ.紙くず!F29&lt;0),ｷ.紙くず!F29,IF(M$19&gt;0,"0",0))</f>
        <v>4.0999999999999996</v>
      </c>
      <c r="N14" s="383">
        <f>IF(OR(ｸ.木くず!F29&gt;0,ｸ.木くず!F29&lt;0),ｸ.木くず!F29,IF(N$19&gt;0,"0",0))</f>
        <v>33.4</v>
      </c>
      <c r="O14" s="383">
        <f>IF(OR(ｹ.繊維くず!F29&gt;0,ｹ.繊維くず!F29&lt;0),ｹ.繊維くず!F29,IF(O$19&gt;0,"0",0))</f>
        <v>0.3</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4</v>
      </c>
      <c r="T14" s="383">
        <f>IF(OR(ｾ.ｶﾞﾗｽ･ｺﾝｸﾘ･陶磁器くず!F29&gt;0,ｾ.ｶﾞﾗｽ･ｺﾝｸﾘ･陶磁器くず!F29&lt;0),ｾ.ｶﾞﾗｽ･ｺﾝｸﾘ･陶磁器くず!F29,IF(T$19&gt;0,"0",0))</f>
        <v>99.6</v>
      </c>
      <c r="U14" s="383">
        <f>IF(OR(ｿ.鉱さい!F29&gt;0,ｿ.鉱さい!F29&lt;0),ｿ.鉱さい!F29,IF(U$19&gt;0,"0",0))</f>
        <v>0</v>
      </c>
      <c r="V14" s="383">
        <f>IF(OR(ﾀ.がれき類!F29&gt;0,ﾀ.がれき類!F29&lt;0),ﾀ.がれき類!F29,IF(V$19&gt;0,"0",0))</f>
        <v>3093.5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187.1</v>
      </c>
      <c r="AA14" s="385">
        <f t="shared" si="0"/>
        <v>5027.8</v>
      </c>
    </row>
    <row r="15" spans="2:27" ht="24" customHeight="1" x14ac:dyDescent="0.2">
      <c r="B15" s="172" t="s">
        <v>228</v>
      </c>
      <c r="C15" s="778" t="s">
        <v>299</v>
      </c>
      <c r="D15" s="778"/>
      <c r="E15" s="778"/>
      <c r="F15" s="779"/>
      <c r="G15" s="383">
        <f>IF(OR(ｱ.燃え殻!F30&gt;0,ｱ.燃え殻!F30&lt;0),ｱ.燃え殻!F30,IF(G$19&gt;0,"0",0))</f>
        <v>0</v>
      </c>
      <c r="H15" s="383">
        <f>IF(OR(ｲ.汚泥!F30&gt;0,ｲ.汚泥!F30&lt;0),ｲ.汚泥!F30,IF(H$19&gt;0,"0",0))</f>
        <v>1.3</v>
      </c>
      <c r="I15" s="383" t="str">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16</v>
      </c>
      <c r="M15" s="383">
        <f>IF(OR(ｷ.紙くず!F30&gt;0,ｷ.紙くず!F30&lt;0),ｷ.紙くず!F30,IF(M$19&gt;0,"0",0))</f>
        <v>4.0999999999999996</v>
      </c>
      <c r="N15" s="383">
        <f>IF(OR(ｸ.木くず!F30&gt;0,ｸ.木くず!F30&lt;0),ｸ.木くず!F30,IF(N$19&gt;0,"0",0))</f>
        <v>29.8</v>
      </c>
      <c r="O15" s="383">
        <f>IF(OR(ｹ.繊維くず!F30&gt;0,ｹ.繊維くず!F30&lt;0),ｹ.繊維くず!F30,IF(O$19&gt;0,"0",0))</f>
        <v>0.3</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2.9</v>
      </c>
      <c r="T15" s="383">
        <f>IF(OR(ｾ.ｶﾞﾗｽ･ｺﾝｸﾘ･陶磁器くず!F30&gt;0,ｾ.ｶﾞﾗｽ･ｺﾝｸﾘ･陶磁器くず!F30&lt;0),ｾ.ｶﾞﾗｽ･ｺﾝｸﾘ･陶磁器くず!F30,IF(T$19&gt;0,"0",0))</f>
        <v>99.6</v>
      </c>
      <c r="U15" s="383">
        <f>IF(OR(ｿ.鉱さい!F30&gt;0,ｿ.鉱さい!F30&lt;0),ｿ.鉱さい!F30,IF(U$19&gt;0,"0",0))</f>
        <v>0</v>
      </c>
      <c r="V15" s="383">
        <f>IF(OR(ﾀ.がれき類!F30&gt;0,ﾀ.がれき類!F30&lt;0),ﾀ.がれき類!F30,IF(V$19&gt;0,"0",0))</f>
        <v>217.4</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160.4</v>
      </c>
      <c r="AA15" s="385">
        <f t="shared" si="0"/>
        <v>531.79999999999995</v>
      </c>
    </row>
    <row r="16" spans="2:27" ht="24" customHeight="1" x14ac:dyDescent="0.2">
      <c r="B16" s="172" t="s">
        <v>229</v>
      </c>
      <c r="C16" s="778" t="s">
        <v>300</v>
      </c>
      <c r="D16" s="778"/>
      <c r="E16" s="778"/>
      <c r="F16" s="779"/>
      <c r="G16" s="383">
        <f>IF(OR(ｱ.燃え殻!F31&gt;0,ｱ.燃え殻!F31&lt;0),ｱ.燃え殻!F31,IF(G$19&gt;0,"0",0))</f>
        <v>0</v>
      </c>
      <c r="H16" s="383">
        <f>IF(OR(ｲ.汚泥!F31&gt;0,ｲ.汚泥!F31&lt;0),ｲ.汚泥!F31,IF(H$19&gt;0,"0",0))</f>
        <v>1448</v>
      </c>
      <c r="I16" s="383">
        <f>IF(OR(ｳ.廃油!F31&gt;0,ｳ.廃油!F31&lt;0),ｳ.廃油!F31,IF(I$19&gt;0,"0",0))</f>
        <v>1</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16</v>
      </c>
      <c r="M16" s="383">
        <f>IF(OR(ｷ.紙くず!F31&gt;0,ｷ.紙くず!F31&lt;0),ｷ.紙くず!F31,IF(M$19&gt;0,"0",0))</f>
        <v>4.0999999999999996</v>
      </c>
      <c r="N16" s="383">
        <f>IF(OR(ｸ.木くず!F31&gt;0,ｸ.木くず!F31&lt;0),ｸ.木くず!F31,IF(N$19&gt;0,"0",0))</f>
        <v>33.4</v>
      </c>
      <c r="O16" s="383">
        <f>IF(OR(ｹ.繊維くず!F31&gt;0,ｹ.繊維くず!F31&lt;0),ｹ.繊維くず!F31,IF(O$19&gt;0,"0",0))</f>
        <v>0.3</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4</v>
      </c>
      <c r="T16" s="383">
        <f>IF(OR(ｾ.ｶﾞﾗｽ･ｺﾝｸﾘ･陶磁器くず!F31&gt;0,ｾ.ｶﾞﾗｽ･ｺﾝｸﾘ･陶磁器くず!F31&lt;0),ｾ.ｶﾞﾗｽ･ｺﾝｸﾘ･陶磁器くず!F31,IF(T$19&gt;0,"0",0))</f>
        <v>99.6</v>
      </c>
      <c r="U16" s="383">
        <f>IF(OR(ｿ.鉱さい!F31&gt;0,ｿ.鉱さい!F31&lt;0),ｿ.鉱さい!F31,IF(U$19&gt;0,"0",0))</f>
        <v>0</v>
      </c>
      <c r="V16" s="383">
        <f>IF(OR(ﾀ.がれき類!F31&gt;0,ﾀ.がれき類!F31&lt;0),ﾀ.がれき類!F31,IF(V$19&gt;0,"0",0))</f>
        <v>3093.5</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164.5</v>
      </c>
      <c r="AA16" s="385">
        <f t="shared" si="0"/>
        <v>4864.3999999999996</v>
      </c>
    </row>
    <row r="17" spans="2:27" ht="24" customHeight="1" x14ac:dyDescent="0.2">
      <c r="B17" s="172"/>
      <c r="C17" s="778" t="s">
        <v>408</v>
      </c>
      <c r="D17" s="778"/>
      <c r="E17" s="778"/>
      <c r="F17" s="779"/>
      <c r="G17" s="383">
        <f>IF(OR(ｱ.燃え殻!F32&gt;0,ｱ.燃え殻!F32&lt;0),ｱ.燃え殻!F32,IF(G$19&gt;0,"0",0))</f>
        <v>0</v>
      </c>
      <c r="H17" s="383" t="str">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5">
      <c r="B18" s="173"/>
      <c r="C18" s="217" t="s">
        <v>326</v>
      </c>
      <c r="D18" s="811" t="s">
        <v>428</v>
      </c>
      <c r="E18" s="811"/>
      <c r="F18" s="812"/>
      <c r="G18" s="386">
        <f>IF(OR(ｱ.燃え殻!F33&gt;0,ｱ.燃え殻!F33&lt;0),ｱ.燃え殻!F33,IF(G$19&gt;0,"0",0))</f>
        <v>0</v>
      </c>
      <c r="H18" s="386" t="str">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2">
      <c r="B19" s="169"/>
      <c r="C19" s="174" t="s">
        <v>376</v>
      </c>
      <c r="D19" s="793" t="s">
        <v>377</v>
      </c>
      <c r="E19" s="793"/>
      <c r="F19" s="794"/>
      <c r="G19" s="389">
        <f t="shared" ref="G19:Z19" si="1">+G37+G25+G23+G22+G21-G20</f>
        <v>0</v>
      </c>
      <c r="H19" s="389">
        <f t="shared" si="1"/>
        <v>1350.5</v>
      </c>
      <c r="I19" s="389">
        <f t="shared" si="1"/>
        <v>0.9</v>
      </c>
      <c r="J19" s="389">
        <f t="shared" si="1"/>
        <v>0</v>
      </c>
      <c r="K19" s="389">
        <f t="shared" si="1"/>
        <v>0</v>
      </c>
      <c r="L19" s="389">
        <f t="shared" si="1"/>
        <v>13.6</v>
      </c>
      <c r="M19" s="389">
        <f t="shared" si="1"/>
        <v>3.5</v>
      </c>
      <c r="N19" s="389">
        <f t="shared" si="1"/>
        <v>28.4</v>
      </c>
      <c r="O19" s="389">
        <f t="shared" si="1"/>
        <v>0.3</v>
      </c>
      <c r="P19" s="389">
        <f t="shared" si="1"/>
        <v>0</v>
      </c>
      <c r="Q19" s="389">
        <f t="shared" si="1"/>
        <v>0</v>
      </c>
      <c r="R19" s="389">
        <f t="shared" si="1"/>
        <v>0</v>
      </c>
      <c r="S19" s="389">
        <f t="shared" si="1"/>
        <v>3.4</v>
      </c>
      <c r="T19" s="389">
        <f t="shared" si="1"/>
        <v>84.7</v>
      </c>
      <c r="U19" s="389">
        <f t="shared" si="1"/>
        <v>0</v>
      </c>
      <c r="V19" s="389">
        <f t="shared" si="1"/>
        <v>2629.5</v>
      </c>
      <c r="W19" s="389">
        <f t="shared" si="1"/>
        <v>0</v>
      </c>
      <c r="X19" s="389">
        <f t="shared" si="1"/>
        <v>0</v>
      </c>
      <c r="Y19" s="389">
        <f t="shared" si="1"/>
        <v>0</v>
      </c>
      <c r="Z19" s="390">
        <f t="shared" si="1"/>
        <v>159</v>
      </c>
      <c r="AA19" s="391">
        <f t="shared" ref="AA19:AA47" si="2">SUM(G19:Z19)</f>
        <v>4273.8</v>
      </c>
    </row>
    <row r="20" spans="2:27" ht="24" customHeight="1" thickBot="1" x14ac:dyDescent="0.25">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2">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2">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2">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2">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2">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2">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2">
      <c r="B37" s="170"/>
      <c r="C37" s="809" t="s">
        <v>173</v>
      </c>
      <c r="D37" s="129" t="s">
        <v>179</v>
      </c>
      <c r="E37" s="791" t="s">
        <v>234</v>
      </c>
      <c r="F37" s="792"/>
      <c r="G37" s="424">
        <f t="shared" ref="G37:Z37" si="7">+G38+G42</f>
        <v>0</v>
      </c>
      <c r="H37" s="424">
        <f t="shared" si="7"/>
        <v>1350.5</v>
      </c>
      <c r="I37" s="424">
        <f t="shared" si="7"/>
        <v>0.9</v>
      </c>
      <c r="J37" s="424">
        <f t="shared" si="7"/>
        <v>0</v>
      </c>
      <c r="K37" s="424">
        <f t="shared" si="7"/>
        <v>0</v>
      </c>
      <c r="L37" s="424">
        <f t="shared" si="7"/>
        <v>13.6</v>
      </c>
      <c r="M37" s="424">
        <f t="shared" si="7"/>
        <v>3.5</v>
      </c>
      <c r="N37" s="424">
        <f t="shared" si="7"/>
        <v>28.4</v>
      </c>
      <c r="O37" s="424">
        <f t="shared" si="7"/>
        <v>0.3</v>
      </c>
      <c r="P37" s="424">
        <f t="shared" si="7"/>
        <v>0</v>
      </c>
      <c r="Q37" s="424">
        <f t="shared" si="7"/>
        <v>0</v>
      </c>
      <c r="R37" s="424">
        <f t="shared" si="7"/>
        <v>0</v>
      </c>
      <c r="S37" s="424">
        <f t="shared" si="7"/>
        <v>3.4</v>
      </c>
      <c r="T37" s="424">
        <f t="shared" si="7"/>
        <v>84.7</v>
      </c>
      <c r="U37" s="424">
        <f t="shared" si="7"/>
        <v>0</v>
      </c>
      <c r="V37" s="424">
        <f t="shared" si="7"/>
        <v>2629.5</v>
      </c>
      <c r="W37" s="424">
        <f t="shared" si="7"/>
        <v>0</v>
      </c>
      <c r="X37" s="424">
        <f t="shared" si="7"/>
        <v>0</v>
      </c>
      <c r="Y37" s="424">
        <f t="shared" si="7"/>
        <v>0</v>
      </c>
      <c r="Z37" s="425">
        <f t="shared" si="7"/>
        <v>159</v>
      </c>
      <c r="AA37" s="426">
        <f t="shared" si="2"/>
        <v>4273.8</v>
      </c>
    </row>
    <row r="38" spans="2:27" ht="24" customHeight="1" x14ac:dyDescent="0.2">
      <c r="B38" s="170"/>
      <c r="C38" s="809"/>
      <c r="D38" s="227"/>
      <c r="E38" s="225" t="s">
        <v>319</v>
      </c>
      <c r="F38" s="443"/>
      <c r="G38" s="415">
        <f t="shared" ref="G38:Z38" si="8">SUM(G39:G41)</f>
        <v>0</v>
      </c>
      <c r="H38" s="415">
        <f t="shared" si="8"/>
        <v>1350.5</v>
      </c>
      <c r="I38" s="415">
        <f t="shared" si="8"/>
        <v>0.9</v>
      </c>
      <c r="J38" s="415">
        <f t="shared" si="8"/>
        <v>0</v>
      </c>
      <c r="K38" s="415">
        <f t="shared" si="8"/>
        <v>0</v>
      </c>
      <c r="L38" s="415">
        <f t="shared" si="8"/>
        <v>13.6</v>
      </c>
      <c r="M38" s="415">
        <f t="shared" si="8"/>
        <v>3.5</v>
      </c>
      <c r="N38" s="415">
        <f t="shared" si="8"/>
        <v>28.4</v>
      </c>
      <c r="O38" s="415">
        <f t="shared" si="8"/>
        <v>0.3</v>
      </c>
      <c r="P38" s="415">
        <f t="shared" si="8"/>
        <v>0</v>
      </c>
      <c r="Q38" s="415">
        <f t="shared" si="8"/>
        <v>0</v>
      </c>
      <c r="R38" s="415">
        <f t="shared" si="8"/>
        <v>0</v>
      </c>
      <c r="S38" s="415">
        <f t="shared" si="8"/>
        <v>3.4</v>
      </c>
      <c r="T38" s="415">
        <f t="shared" si="8"/>
        <v>84.7</v>
      </c>
      <c r="U38" s="415">
        <f t="shared" si="8"/>
        <v>0</v>
      </c>
      <c r="V38" s="415">
        <f t="shared" si="8"/>
        <v>2629.5</v>
      </c>
      <c r="W38" s="415">
        <f t="shared" si="8"/>
        <v>0</v>
      </c>
      <c r="X38" s="415">
        <f t="shared" si="8"/>
        <v>0</v>
      </c>
      <c r="Y38" s="415">
        <f t="shared" si="8"/>
        <v>0</v>
      </c>
      <c r="Z38" s="416">
        <f t="shared" si="8"/>
        <v>140</v>
      </c>
      <c r="AA38" s="417">
        <f t="shared" si="2"/>
        <v>4254.8</v>
      </c>
    </row>
    <row r="39" spans="2:27" ht="24" customHeight="1" x14ac:dyDescent="0.2">
      <c r="B39" s="170"/>
      <c r="C39" s="809"/>
      <c r="D39" s="228"/>
      <c r="E39" s="223"/>
      <c r="F39" s="221" t="s">
        <v>233</v>
      </c>
      <c r="G39" s="418">
        <f>+ｱ.燃え殻!$Z$28</f>
        <v>0</v>
      </c>
      <c r="H39" s="418">
        <f>+ｲ.汚泥!$Z$28</f>
        <v>1230.8</v>
      </c>
      <c r="I39" s="418">
        <f>+ｳ.廃油!$Z$28</f>
        <v>0.9</v>
      </c>
      <c r="J39" s="418">
        <f>+ｴ.廃酸!$Z$28</f>
        <v>0</v>
      </c>
      <c r="K39" s="418">
        <f>+ｵ.廃ｱﾙｶﾘ!$Z$28</f>
        <v>0</v>
      </c>
      <c r="L39" s="418">
        <f>+ｶ.廃ﾌﾟﾗ類!$Z$28</f>
        <v>13.6</v>
      </c>
      <c r="M39" s="418">
        <f>+ｷ.紙くず!$Z$28</f>
        <v>3.5</v>
      </c>
      <c r="N39" s="418">
        <f>+ｸ.木くず!$Z$28</f>
        <v>28.4</v>
      </c>
      <c r="O39" s="418">
        <f>+ｹ.繊維くず!$Z$28</f>
        <v>0.3</v>
      </c>
      <c r="P39" s="418">
        <f>+ｺ.動植物性残さ!$Z$28</f>
        <v>0</v>
      </c>
      <c r="Q39" s="418">
        <f>+ｻ.動物系固形不要物!$Z$28</f>
        <v>0</v>
      </c>
      <c r="R39" s="418">
        <f>+ｼ.ｺﾞﾑくず!$Z$28</f>
        <v>0</v>
      </c>
      <c r="S39" s="418">
        <f>+ｽ.金属くず!$Z$28</f>
        <v>3.4</v>
      </c>
      <c r="T39" s="418">
        <f>+ｾ.ｶﾞﾗｽ･ｺﾝｸﾘ･陶磁器くず!$Z$28</f>
        <v>84.7</v>
      </c>
      <c r="U39" s="418">
        <f>+ｿ.鉱さい!$Z$28</f>
        <v>0</v>
      </c>
      <c r="V39" s="418">
        <f>+ﾀ.がれき類!$Z$28</f>
        <v>2629.5</v>
      </c>
      <c r="W39" s="418">
        <f>+ﾁ.動物のふん尿!$Z$28</f>
        <v>0</v>
      </c>
      <c r="X39" s="418">
        <f>+ﾂ.動物の死体!$Z$28</f>
        <v>0</v>
      </c>
      <c r="Y39" s="418">
        <f>+ﾃ.ばいじん!$Z$28</f>
        <v>0</v>
      </c>
      <c r="Z39" s="419">
        <f>+ﾄ.混合廃棄物その他!$Z$28</f>
        <v>139.80000000000001</v>
      </c>
      <c r="AA39" s="420">
        <f t="shared" si="2"/>
        <v>4134.9000000000005</v>
      </c>
    </row>
    <row r="40" spans="2:27" ht="24" customHeight="1" x14ac:dyDescent="0.2">
      <c r="B40" s="170"/>
      <c r="C40" s="809"/>
      <c r="D40" s="228"/>
      <c r="E40" s="223"/>
      <c r="F40" s="221" t="s">
        <v>318</v>
      </c>
      <c r="G40" s="418">
        <f>+ｱ.燃え殻!$Z$29</f>
        <v>0</v>
      </c>
      <c r="H40" s="418">
        <f>+ｲ.汚泥!$Z$29</f>
        <v>119.7</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0.2</v>
      </c>
      <c r="AA40" s="420">
        <f t="shared" si="2"/>
        <v>119.9</v>
      </c>
    </row>
    <row r="41" spans="2:27" ht="24" customHeight="1" x14ac:dyDescent="0.2">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5">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19</v>
      </c>
      <c r="AA42" s="423">
        <f t="shared" si="2"/>
        <v>19</v>
      </c>
    </row>
    <row r="43" spans="2:27" ht="24" customHeight="1" x14ac:dyDescent="0.2">
      <c r="B43" s="170"/>
      <c r="C43" s="128" t="s">
        <v>235</v>
      </c>
      <c r="D43" s="789" t="s">
        <v>349</v>
      </c>
      <c r="E43" s="789"/>
      <c r="F43" s="790"/>
      <c r="G43" s="427">
        <f>+ｱ.燃え殻!$AK$27</f>
        <v>0</v>
      </c>
      <c r="H43" s="427">
        <f>+ｲ.汚泥!$AK$27</f>
        <v>1350.5</v>
      </c>
      <c r="I43" s="427">
        <f>+ｳ.廃油!$AK$27</f>
        <v>0.9</v>
      </c>
      <c r="J43" s="427">
        <f>+ｴ.廃酸!$AK$27</f>
        <v>0</v>
      </c>
      <c r="K43" s="427">
        <f>+ｵ.廃ｱﾙｶﾘ!$AK$27</f>
        <v>0</v>
      </c>
      <c r="L43" s="427">
        <f>+ｶ.廃ﾌﾟﾗ類!$AK$27</f>
        <v>13.6</v>
      </c>
      <c r="M43" s="427">
        <f>+ｷ.紙くず!$AK$27</f>
        <v>3.5</v>
      </c>
      <c r="N43" s="427">
        <f>+ｸ.木くず!$AK$27</f>
        <v>28.4</v>
      </c>
      <c r="O43" s="427">
        <f>+ｹ.繊維くず!$AK$27</f>
        <v>0.3</v>
      </c>
      <c r="P43" s="427">
        <f>+ｺ.動植物性残さ!$AK$27</f>
        <v>0</v>
      </c>
      <c r="Q43" s="427">
        <f>+ｻ.動物系固形不要物!$AK$27</f>
        <v>0</v>
      </c>
      <c r="R43" s="427">
        <f>+ｼ.ｺﾞﾑくず!$AK$27</f>
        <v>0</v>
      </c>
      <c r="S43" s="427">
        <f>+ｽ.金属くず!$AK$27</f>
        <v>3.4</v>
      </c>
      <c r="T43" s="427">
        <f>+ｾ.ｶﾞﾗｽ･ｺﾝｸﾘ･陶磁器くず!$AK$27</f>
        <v>84.7</v>
      </c>
      <c r="U43" s="427">
        <f>+ｿ.鉱さい!$AK$27</f>
        <v>0</v>
      </c>
      <c r="V43" s="427">
        <f>+ﾀ.がれき類!$AK$27</f>
        <v>2629.5</v>
      </c>
      <c r="W43" s="427">
        <f>+ﾁ.動物のふん尿!$AK$27</f>
        <v>0</v>
      </c>
      <c r="X43" s="427">
        <f>+ﾂ.動物の死体!$AK$27</f>
        <v>0</v>
      </c>
      <c r="Y43" s="427">
        <f>+ﾃ.ばいじん!$AK$27</f>
        <v>0</v>
      </c>
      <c r="Z43" s="428">
        <f>+ﾄ.混合廃棄物その他!$AK$27</f>
        <v>159</v>
      </c>
      <c r="AA43" s="429">
        <f t="shared" si="2"/>
        <v>4273.8</v>
      </c>
    </row>
    <row r="44" spans="2:27" ht="24" customHeight="1" x14ac:dyDescent="0.2">
      <c r="B44" s="170"/>
      <c r="C44" s="177"/>
      <c r="D44" s="175" t="s">
        <v>188</v>
      </c>
      <c r="E44" s="806" t="s">
        <v>236</v>
      </c>
      <c r="F44" s="807"/>
      <c r="G44" s="430">
        <f>+ｱ.燃え殻!$AK$30</f>
        <v>0</v>
      </c>
      <c r="H44" s="430">
        <f>+ｲ.汚泥!$AK$30</f>
        <v>1.1000000000000001</v>
      </c>
      <c r="I44" s="430">
        <f>+ｳ.廃油!$AK$30</f>
        <v>0</v>
      </c>
      <c r="J44" s="430">
        <f>+ｴ.廃酸!$AK$30</f>
        <v>0</v>
      </c>
      <c r="K44" s="430">
        <f>+ｵ.廃ｱﾙｶﾘ!$AK$30</f>
        <v>0</v>
      </c>
      <c r="L44" s="430">
        <f>+ｶ.廃ﾌﾟﾗ類!$AK$30</f>
        <v>13.6</v>
      </c>
      <c r="M44" s="430">
        <f>+ｷ.紙くず!$AK$30</f>
        <v>3.5</v>
      </c>
      <c r="N44" s="430">
        <f>+ｸ.木くず!$AK$30</f>
        <v>25.3</v>
      </c>
      <c r="O44" s="430">
        <f>+ｹ.繊維くず!$AK$30</f>
        <v>0.3</v>
      </c>
      <c r="P44" s="430">
        <f>+ｺ.動植物性残さ!$AK$30</f>
        <v>0</v>
      </c>
      <c r="Q44" s="430">
        <f>+ｻ.動物系固形不要物!$AK$30</f>
        <v>0</v>
      </c>
      <c r="R44" s="430">
        <f>+ｼ.ｺﾞﾑくず!$AK$30</f>
        <v>0</v>
      </c>
      <c r="S44" s="430">
        <f>+ｽ.金属くず!$AK$30</f>
        <v>2.5</v>
      </c>
      <c r="T44" s="430">
        <f>+ｾ.ｶﾞﾗｽ･ｺﾝｸﾘ･陶磁器くず!$AK$30</f>
        <v>84.7</v>
      </c>
      <c r="U44" s="430">
        <f>+ｿ.鉱さい!$AK$30</f>
        <v>0</v>
      </c>
      <c r="V44" s="430">
        <f>+ﾀ.がれき類!$AK$30</f>
        <v>184.8</v>
      </c>
      <c r="W44" s="430">
        <f>+ﾁ.動物のふん尿!$AK$30</f>
        <v>0</v>
      </c>
      <c r="X44" s="430">
        <f>+ﾂ.動物の死体!$AK$30</f>
        <v>0</v>
      </c>
      <c r="Y44" s="430">
        <f>+ﾃ.ばいじん!$AK$30</f>
        <v>0</v>
      </c>
      <c r="Z44" s="431">
        <f>+ﾄ.混合廃棄物その他!$AK$30</f>
        <v>136.30000000000001</v>
      </c>
      <c r="AA44" s="432">
        <f t="shared" si="2"/>
        <v>452.1</v>
      </c>
    </row>
    <row r="45" spans="2:27" ht="24" customHeight="1" x14ac:dyDescent="0.2">
      <c r="B45" s="170"/>
      <c r="C45" s="177"/>
      <c r="D45" s="442" t="s">
        <v>190</v>
      </c>
      <c r="E45" s="799" t="s">
        <v>237</v>
      </c>
      <c r="F45" s="800"/>
      <c r="G45" s="433">
        <f>+ｱ.燃え殻!$AR$24</f>
        <v>0</v>
      </c>
      <c r="H45" s="433">
        <f>+ｲ.汚泥!$AR$24</f>
        <v>1230.8</v>
      </c>
      <c r="I45" s="433">
        <f>+ｳ.廃油!$AR$24</f>
        <v>0.9</v>
      </c>
      <c r="J45" s="433">
        <f>+ｴ.廃酸!$AR$24</f>
        <v>0</v>
      </c>
      <c r="K45" s="433">
        <f>+ｵ.廃ｱﾙｶﾘ!$AR$24</f>
        <v>0</v>
      </c>
      <c r="L45" s="433">
        <f>+ｶ.廃ﾌﾟﾗ類!$AR$24</f>
        <v>13.6</v>
      </c>
      <c r="M45" s="433">
        <f>+ｷ.紙くず!$AR$24</f>
        <v>3.5</v>
      </c>
      <c r="N45" s="433">
        <f>+ｸ.木くず!$AR$24</f>
        <v>28.4</v>
      </c>
      <c r="O45" s="433">
        <f>+ｹ.繊維くず!$AR$24</f>
        <v>0.3</v>
      </c>
      <c r="P45" s="433">
        <f>+ｺ.動植物性残さ!$AR$24</f>
        <v>0</v>
      </c>
      <c r="Q45" s="433">
        <f>+ｻ.動物系固形不要物!$AR$24</f>
        <v>0</v>
      </c>
      <c r="R45" s="433">
        <f>+ｼ.ｺﾞﾑくず!$AR$24</f>
        <v>0</v>
      </c>
      <c r="S45" s="433">
        <f>+ｽ.金属くず!$AR$24</f>
        <v>3.4</v>
      </c>
      <c r="T45" s="433">
        <f>+ｾ.ｶﾞﾗｽ･ｺﾝｸﾘ･陶磁器くず!$AR$24</f>
        <v>84.7</v>
      </c>
      <c r="U45" s="433">
        <f>+ｿ.鉱さい!$AR$24</f>
        <v>0</v>
      </c>
      <c r="V45" s="433">
        <f>+ﾀ.がれき類!$AR$24</f>
        <v>2629.5</v>
      </c>
      <c r="W45" s="433">
        <f>+ﾁ.動物のふん尿!$AR$24</f>
        <v>0</v>
      </c>
      <c r="X45" s="433">
        <f>+ﾂ.動物の死体!$AR$24</f>
        <v>0</v>
      </c>
      <c r="Y45" s="433">
        <f>+ﾃ.ばいじん!$AR$24</f>
        <v>0</v>
      </c>
      <c r="Z45" s="434">
        <f>+ﾄ.混合廃棄物その他!$AR$24</f>
        <v>139.80000000000001</v>
      </c>
      <c r="AA45" s="435">
        <f t="shared" si="2"/>
        <v>4134.9000000000005</v>
      </c>
    </row>
    <row r="46" spans="2:27" ht="24" customHeight="1" x14ac:dyDescent="0.2">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5">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 t="shared" ref="G55:Z55" si="9">IF(G9="0",+G19+G20,+G9+G19+G20)</f>
        <v>0</v>
      </c>
      <c r="H55" s="480">
        <f t="shared" si="9"/>
        <v>2939.3</v>
      </c>
      <c r="I55" s="480">
        <f t="shared" si="9"/>
        <v>1.9</v>
      </c>
      <c r="J55" s="480">
        <f t="shared" si="9"/>
        <v>0</v>
      </c>
      <c r="K55" s="480">
        <f t="shared" si="9"/>
        <v>0</v>
      </c>
      <c r="L55" s="480">
        <f t="shared" si="9"/>
        <v>29.6</v>
      </c>
      <c r="M55" s="480">
        <f t="shared" si="9"/>
        <v>7.6</v>
      </c>
      <c r="N55" s="480">
        <f t="shared" si="9"/>
        <v>61.8</v>
      </c>
      <c r="O55" s="480">
        <f t="shared" si="9"/>
        <v>0.6</v>
      </c>
      <c r="P55" s="480">
        <f t="shared" si="9"/>
        <v>0</v>
      </c>
      <c r="Q55" s="480">
        <f t="shared" si="9"/>
        <v>0</v>
      </c>
      <c r="R55" s="480">
        <f t="shared" si="9"/>
        <v>0</v>
      </c>
      <c r="S55" s="480">
        <f t="shared" si="9"/>
        <v>7.4</v>
      </c>
      <c r="T55" s="480">
        <f t="shared" si="9"/>
        <v>184.3</v>
      </c>
      <c r="U55" s="480">
        <f t="shared" si="9"/>
        <v>0</v>
      </c>
      <c r="V55" s="480">
        <f t="shared" si="9"/>
        <v>5723</v>
      </c>
      <c r="W55" s="480">
        <f t="shared" si="9"/>
        <v>0</v>
      </c>
      <c r="X55" s="480">
        <f t="shared" si="9"/>
        <v>0</v>
      </c>
      <c r="Y55" s="480">
        <f t="shared" si="9"/>
        <v>0</v>
      </c>
      <c r="Z55" s="480">
        <f t="shared" si="9"/>
        <v>346.1</v>
      </c>
      <c r="AA55" s="481">
        <f>+AA9+AA19+AA20</f>
        <v>9301.6</v>
      </c>
    </row>
    <row r="56" spans="6:27" ht="13.2" x14ac:dyDescent="0.2">
      <c r="F56" s="76"/>
    </row>
    <row r="57" spans="6:27" ht="13.2" x14ac:dyDescent="0.2">
      <c r="F57" s="76"/>
    </row>
    <row r="58" spans="6:27" ht="13.2" x14ac:dyDescent="0.2">
      <c r="F58" s="76"/>
    </row>
    <row r="59" spans="6:27" ht="13.2" x14ac:dyDescent="0.2">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3203125" style="22" customWidth="1"/>
    <col min="3" max="3" width="2.88671875" style="22" customWidth="1"/>
    <col min="4" max="4" width="3.33203125" style="22" customWidth="1"/>
    <col min="5" max="5" width="8.88671875" style="22" customWidth="1"/>
    <col min="6" max="6" width="2.88671875" style="22" customWidth="1"/>
    <col min="7" max="7" width="9.88671875" style="22" customWidth="1"/>
    <col min="8" max="8" width="1.88671875" style="22" customWidth="1"/>
    <col min="9" max="9" width="3.88671875" style="22" customWidth="1"/>
    <col min="10" max="10" width="9.88671875" style="22" customWidth="1"/>
    <col min="11" max="11" width="1.88671875" style="22" customWidth="1"/>
    <col min="12" max="12" width="3.88671875" style="22" customWidth="1"/>
    <col min="13" max="13" width="9.88671875" style="22" customWidth="1"/>
    <col min="14" max="14" width="1.88671875" style="22" customWidth="1"/>
    <col min="15" max="15" width="4.88671875" style="22" customWidth="1"/>
    <col min="16" max="16" width="8.88671875" style="22" customWidth="1"/>
    <col min="17" max="17" width="1.88671875" style="22" customWidth="1"/>
    <col min="18" max="18" width="4.88671875" style="22" customWidth="1"/>
    <col min="19" max="19" width="0.88671875" style="22" customWidth="1"/>
    <col min="20" max="20" width="7.88671875" style="22" customWidth="1"/>
    <col min="21" max="21" width="1.33203125" style="22" customWidth="1"/>
    <col min="22" max="22" width="2.109375" style="22" customWidth="1"/>
    <col min="23" max="23" width="9" style="22" customWidth="1"/>
    <col min="24" max="16384" width="9" style="22"/>
  </cols>
  <sheetData>
    <row r="1" spans="1:23" ht="16.350000000000001" customHeight="1" x14ac:dyDescent="0.2">
      <c r="C1" s="82" t="s">
        <v>351</v>
      </c>
    </row>
    <row r="2" spans="1:23" ht="16.350000000000001" customHeight="1" x14ac:dyDescent="0.2">
      <c r="C2" s="82"/>
    </row>
    <row r="3" spans="1:23" ht="14.1" customHeight="1" thickBot="1" x14ac:dyDescent="0.2">
      <c r="U3" s="104"/>
      <c r="V3" s="104"/>
      <c r="W3" s="104"/>
    </row>
    <row r="4" spans="1:23" ht="13.2" x14ac:dyDescent="0.2">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2">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2" x14ac:dyDescent="0.2">
      <c r="C11" s="86"/>
      <c r="P11" s="875" t="str">
        <f>+表紙!P35</f>
        <v>令和7年  6月  9日</v>
      </c>
      <c r="Q11" s="876"/>
      <c r="R11" s="876"/>
      <c r="S11" s="876"/>
      <c r="T11" s="877"/>
      <c r="U11" s="281"/>
    </row>
    <row r="12" spans="1:23" ht="13.35" customHeight="1" x14ac:dyDescent="0.15">
      <c r="C12" s="86"/>
      <c r="S12" s="43"/>
      <c r="T12" s="43"/>
      <c r="U12" s="88"/>
    </row>
    <row r="13" spans="1:23" ht="13.2" x14ac:dyDescent="0.2">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神奈川県横浜市西区みなとみらい４－４－２　</v>
      </c>
      <c r="M16" s="884"/>
      <c r="N16" s="884"/>
      <c r="O16" s="884"/>
      <c r="P16" s="884"/>
      <c r="Q16" s="884"/>
      <c r="R16" s="884"/>
      <c r="S16" s="884"/>
      <c r="T16" s="884"/>
      <c r="U16" s="282"/>
    </row>
    <row r="17" spans="1:21" ht="26.25" customHeight="1" x14ac:dyDescent="0.15">
      <c r="C17" s="86"/>
      <c r="I17" s="25"/>
      <c r="J17" s="25" t="s">
        <v>7</v>
      </c>
      <c r="K17" s="25"/>
      <c r="L17" s="884" t="str">
        <f>+表紙!L41</f>
        <v>戸田建設株式会社　横浜支店
支店長　縄田　浩</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045-228-8937</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戸田建設株式会社　横浜支店</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2191</v>
      </c>
      <c r="Q25" s="891"/>
      <c r="R25" s="891"/>
      <c r="S25" s="891"/>
      <c r="T25" s="891"/>
      <c r="U25" s="892"/>
    </row>
    <row r="26" spans="1:21" ht="26.25" customHeight="1" x14ac:dyDescent="0.15">
      <c r="C26" s="538" t="s">
        <v>11</v>
      </c>
      <c r="D26" s="539"/>
      <c r="E26" s="540"/>
      <c r="F26" s="906" t="str">
        <f>+表紙!F50</f>
        <v>神奈川県横浜市西区みなとみらい4-4-2　</v>
      </c>
      <c r="G26" s="907"/>
      <c r="H26" s="907"/>
      <c r="I26" s="907"/>
      <c r="J26" s="907"/>
      <c r="K26" s="907"/>
      <c r="L26" s="907"/>
      <c r="M26" s="907"/>
      <c r="N26" s="341" t="s">
        <v>172</v>
      </c>
      <c r="O26"/>
      <c r="P26"/>
      <c r="Q26" s="901" t="str">
        <f>IF(+表紙!Q50="","",+表紙!Q50)</f>
        <v>045-228-8937</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7" t="str">
        <f>IF(COUNTA(表紙!N54)=1,+表紙!N54,"")</f>
        <v>建築業（一般建築建設工事事業）</v>
      </c>
      <c r="O30" s="507"/>
      <c r="P30" s="507"/>
      <c r="Q30" s="507"/>
      <c r="R30" s="507"/>
      <c r="S30" s="507"/>
      <c r="T30" s="507"/>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元請完成工事高　全社　　　　305,595百万円　　　　　　　当該事業所　　  31,500百万円</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全社　4,670人　当該事業所　180人</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10</v>
      </c>
      <c r="L65" s="874"/>
      <c r="M65" s="874"/>
      <c r="N65" s="35" t="s">
        <v>47</v>
      </c>
      <c r="O65" s="35"/>
      <c r="P65" s="4"/>
      <c r="Q65" s="869" t="s">
        <v>353</v>
      </c>
      <c r="R65" s="869"/>
      <c r="S65" s="869"/>
      <c r="T65" s="869"/>
      <c r="U65" s="870"/>
      <c r="V65" s="292"/>
      <c r="W65" s="292"/>
    </row>
    <row r="66" spans="1:24" ht="18" customHeight="1" x14ac:dyDescent="0.2">
      <c r="A66" s="22">
        <v>6</v>
      </c>
      <c r="C66" s="862"/>
      <c r="D66" s="629"/>
      <c r="E66" s="592"/>
      <c r="F66" s="186" t="s">
        <v>200</v>
      </c>
      <c r="G66" s="193"/>
      <c r="H66" s="193"/>
      <c r="I66" s="193"/>
      <c r="J66" s="193"/>
      <c r="K66" s="873">
        <f>+表紙!K90</f>
        <v>5027.8</v>
      </c>
      <c r="L66" s="873"/>
      <c r="M66" s="873"/>
      <c r="N66" s="873"/>
      <c r="O66" s="873"/>
      <c r="P66" s="193" t="s">
        <v>13</v>
      </c>
      <c r="Q66" s="871"/>
      <c r="R66" s="871"/>
      <c r="S66" s="871"/>
      <c r="T66" s="871"/>
      <c r="U66" s="872"/>
      <c r="V66" s="292"/>
      <c r="W66" s="292"/>
      <c r="X66" s="102"/>
    </row>
    <row r="67" spans="1:24" ht="14.1" customHeight="1" x14ac:dyDescent="0.2">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・型枠パネル等転用回数を検討、余分な資材を持ち込ませない
・工業化工法の検討
・本社主催による研修及びセミナーに参加し、情報収集を行っている。
・外部の講習会及びセミナーに参加し、情報収集を行っている。</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12" t="s">
        <v>19</v>
      </c>
      <c r="E79" s="515"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13"/>
      <c r="E80" s="516"/>
      <c r="F80" s="180" t="s">
        <v>252</v>
      </c>
      <c r="G80" s="37"/>
      <c r="H80" s="37"/>
      <c r="I80" s="37"/>
      <c r="J80" s="37"/>
      <c r="K80" s="874">
        <f>+表紙!K104</f>
        <v>10</v>
      </c>
      <c r="L80" s="874"/>
      <c r="M80" s="874"/>
      <c r="N80" s="35" t="s">
        <v>47</v>
      </c>
      <c r="O80" s="35"/>
      <c r="P80" s="4"/>
      <c r="Q80" s="869" t="s">
        <v>354</v>
      </c>
      <c r="R80" s="869"/>
      <c r="S80" s="869"/>
      <c r="T80" s="869"/>
      <c r="U80" s="870"/>
      <c r="V80" s="292"/>
      <c r="W80" s="292"/>
      <c r="X80" s="165"/>
    </row>
    <row r="81" spans="1:24" ht="18" customHeight="1" x14ac:dyDescent="0.2">
      <c r="A81" s="22">
        <v>8</v>
      </c>
      <c r="C81" s="866"/>
      <c r="D81" s="513"/>
      <c r="E81" s="516"/>
      <c r="F81" s="186" t="s">
        <v>200</v>
      </c>
      <c r="G81" s="193"/>
      <c r="H81" s="193"/>
      <c r="I81" s="193"/>
      <c r="J81" s="193"/>
      <c r="K81" s="873">
        <f>+表紙!K105</f>
        <v>4273.8</v>
      </c>
      <c r="L81" s="873"/>
      <c r="M81" s="873"/>
      <c r="N81" s="873"/>
      <c r="O81" s="873"/>
      <c r="P81" s="246" t="s">
        <v>13</v>
      </c>
      <c r="Q81" s="871"/>
      <c r="R81" s="871"/>
      <c r="S81" s="871"/>
      <c r="T81" s="871"/>
      <c r="U81" s="872"/>
      <c r="V81" s="292"/>
      <c r="W81" s="292"/>
      <c r="X81" s="102"/>
    </row>
    <row r="82" spans="1:24" ht="14.1" customHeight="1" x14ac:dyDescent="0.2">
      <c r="C82" s="866"/>
      <c r="D82" s="513"/>
      <c r="E82" s="516"/>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13"/>
      <c r="E83" s="516"/>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13"/>
      <c r="E84" s="516"/>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13"/>
      <c r="E85" s="516"/>
      <c r="F85" s="819" t="str">
        <f>IF(COUNTA(表紙!F109)=1,+表紙!F109,"")</f>
        <v>・上記内容を継続して実施する。
・資材搬入の際の梱包材の削減やリターナブル容器による搬入の検討。</v>
      </c>
      <c r="G85" s="820"/>
      <c r="H85" s="820"/>
      <c r="I85" s="820"/>
      <c r="J85" s="820"/>
      <c r="K85" s="820"/>
      <c r="L85" s="820"/>
      <c r="M85" s="820"/>
      <c r="N85" s="820"/>
      <c r="O85" s="820"/>
      <c r="P85" s="820"/>
      <c r="Q85" s="820"/>
      <c r="R85" s="820"/>
      <c r="S85" s="820"/>
      <c r="T85" s="820"/>
      <c r="U85" s="821"/>
      <c r="V85" s="179"/>
    </row>
    <row r="86" spans="1:24" ht="14.1" customHeight="1" x14ac:dyDescent="0.15">
      <c r="C86" s="349"/>
      <c r="D86" s="513"/>
      <c r="E86" s="516"/>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13"/>
      <c r="E87" s="516"/>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13"/>
      <c r="E88" s="516"/>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13"/>
      <c r="E89" s="516"/>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13"/>
      <c r="E90" s="516"/>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13"/>
      <c r="E91" s="516"/>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13"/>
      <c r="E92" s="516"/>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4"/>
      <c r="E93" s="517"/>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12" t="s">
        <v>17</v>
      </c>
      <c r="E95" s="515"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13"/>
      <c r="E96" s="516"/>
      <c r="F96" s="819" t="str">
        <f>IF(COUNTA(表紙!F120)=1,+表紙!F120,"")</f>
        <v>・分別品目については、がれき類、木くず、廃プラスチック、紙くず、
　ダンボール、金属くず、石膏ボード（混合廃棄物）を基本として、
　現場の規模、分別ヤードの状況を考慮して更なる品目を検討している。
・定期的に処分業者による分別指導を実施。
・委託契約前の施設確認の実施。</v>
      </c>
      <c r="G96" s="820"/>
      <c r="H96" s="820"/>
      <c r="I96" s="820"/>
      <c r="J96" s="820"/>
      <c r="K96" s="820"/>
      <c r="L96" s="820"/>
      <c r="M96" s="820"/>
      <c r="N96" s="820"/>
      <c r="O96" s="820"/>
      <c r="P96" s="820"/>
      <c r="Q96" s="820"/>
      <c r="R96" s="820"/>
      <c r="S96" s="820"/>
      <c r="T96" s="820"/>
      <c r="U96" s="821"/>
      <c r="V96" s="179"/>
    </row>
    <row r="97" spans="3:24" ht="14.1" customHeight="1" x14ac:dyDescent="0.15">
      <c r="C97" s="231"/>
      <c r="D97" s="513"/>
      <c r="E97" s="516"/>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13"/>
      <c r="E98" s="516"/>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13"/>
      <c r="E99" s="516"/>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4"/>
      <c r="E100" s="517"/>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12" t="s">
        <v>19</v>
      </c>
      <c r="E101" s="515"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13"/>
      <c r="E102" s="516"/>
      <c r="F102" s="839" t="str">
        <f>IF(COUNTA(表紙!F126)=1,+表紙!F126,"")</f>
        <v>・上記内容を継続して実施。</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13"/>
      <c r="E103" s="516"/>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13"/>
      <c r="E104" s="516"/>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13"/>
      <c r="E105" s="516"/>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4"/>
      <c r="E106" s="517"/>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12" t="s">
        <v>17</v>
      </c>
      <c r="E109" s="518"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13"/>
      <c r="E110" s="519"/>
      <c r="F110" s="506" t="s">
        <v>259</v>
      </c>
      <c r="G110" s="507"/>
      <c r="H110" s="507"/>
      <c r="I110" s="507"/>
      <c r="J110" s="507"/>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13"/>
      <c r="E111" s="519"/>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13"/>
      <c r="E112" s="519"/>
      <c r="F112" s="819" t="str">
        <f>IF(COUNTA(表紙!F136)=1,+表紙!F136,"")</f>
        <v>・外部の講習会及びセミナーに参加し、情報取集している。
・本社主催による研修会において教育を行っている他、都度通達などで
　フォローしている。</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13"/>
      <c r="E113" s="519"/>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13"/>
      <c r="E114" s="519"/>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13"/>
      <c r="E115" s="519"/>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13"/>
      <c r="E116" s="519"/>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13"/>
      <c r="E117" s="519"/>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13"/>
      <c r="E118" s="519"/>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4"/>
      <c r="E119" s="520"/>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12" t="s">
        <v>19</v>
      </c>
      <c r="E120" s="515"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13"/>
      <c r="E121" s="516"/>
      <c r="F121" s="506" t="s">
        <v>260</v>
      </c>
      <c r="G121" s="507"/>
      <c r="H121" s="507"/>
      <c r="I121" s="507"/>
      <c r="J121" s="507"/>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13"/>
      <c r="E122" s="516"/>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13"/>
      <c r="E123" s="516"/>
      <c r="F123" s="819" t="str">
        <f>IF(COUNTA(表紙!F147)=1,+表紙!F147,"")</f>
        <v>・建設汚泥の再生利用の検討。</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13"/>
      <c r="E124" s="516"/>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13"/>
      <c r="E125" s="516"/>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13"/>
      <c r="E126" s="516"/>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13"/>
      <c r="E127" s="516"/>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13"/>
      <c r="E128" s="516"/>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13"/>
      <c r="E129" s="516"/>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4"/>
      <c r="E130" s="517"/>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12" t="s">
        <v>17</v>
      </c>
      <c r="E132" s="515"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13"/>
      <c r="E133" s="516"/>
      <c r="F133" s="506" t="s">
        <v>257</v>
      </c>
      <c r="G133" s="507"/>
      <c r="H133" s="507"/>
      <c r="I133" s="507"/>
      <c r="J133" s="507"/>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13"/>
      <c r="E134" s="516"/>
      <c r="F134" s="506" t="s">
        <v>258</v>
      </c>
      <c r="G134" s="507"/>
      <c r="H134" s="507"/>
      <c r="I134" s="507"/>
      <c r="J134" s="507"/>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13"/>
      <c r="E135" s="516"/>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13"/>
      <c r="E136" s="516"/>
      <c r="F136" s="819" t="str">
        <f>IF(COUNTA(表紙!F160)=1,+表紙!F160,"")</f>
        <v>・特に無し。</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13"/>
      <c r="E137" s="516"/>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13"/>
      <c r="E138" s="516"/>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13"/>
      <c r="E139" s="516"/>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13"/>
      <c r="E140" s="516"/>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13"/>
      <c r="E141" s="516"/>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13"/>
      <c r="E142" s="516"/>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4"/>
      <c r="E143" s="517"/>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12" t="s">
        <v>19</v>
      </c>
      <c r="E144" s="515"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13"/>
      <c r="E145" s="516"/>
      <c r="F145" s="506" t="s">
        <v>261</v>
      </c>
      <c r="G145" s="507"/>
      <c r="H145" s="507"/>
      <c r="I145" s="507"/>
      <c r="J145" s="507"/>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13"/>
      <c r="E146" s="516"/>
      <c r="F146" s="506" t="s">
        <v>262</v>
      </c>
      <c r="G146" s="507"/>
      <c r="H146" s="507"/>
      <c r="I146" s="507"/>
      <c r="J146" s="507"/>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13"/>
      <c r="E147" s="516"/>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13"/>
      <c r="E148" s="516"/>
      <c r="F148" s="819" t="str">
        <f>IF(COUNTA(表紙!F172)=1,+表紙!F172,"")</f>
        <v>・特に無し。</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13"/>
      <c r="E149" s="516"/>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13"/>
      <c r="E150" s="516"/>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13"/>
      <c r="E151" s="516"/>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13"/>
      <c r="E152" s="516"/>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13"/>
      <c r="E153" s="516"/>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13"/>
      <c r="E154" s="516"/>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4"/>
      <c r="E155" s="517"/>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12" t="s">
        <v>17</v>
      </c>
      <c r="E158" s="518"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13"/>
      <c r="E159" s="519"/>
      <c r="F159" s="506" t="s">
        <v>264</v>
      </c>
      <c r="G159" s="507"/>
      <c r="H159" s="507"/>
      <c r="I159" s="507"/>
      <c r="J159" s="507"/>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13"/>
      <c r="E160" s="519"/>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13"/>
      <c r="E161" s="519"/>
      <c r="F161" s="819" t="str">
        <f>IF(COUNTA(表紙!F185)=1,+表紙!F185,"")</f>
        <v>・特に無し。</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13"/>
      <c r="E162" s="519"/>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13"/>
      <c r="E163" s="519"/>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13"/>
      <c r="E164" s="519"/>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13"/>
      <c r="E165" s="519"/>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13"/>
      <c r="E166" s="519"/>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13"/>
      <c r="E167" s="519"/>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13"/>
      <c r="E168" s="519"/>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4"/>
      <c r="E169" s="520"/>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12" t="s">
        <v>19</v>
      </c>
      <c r="E170" s="515"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13"/>
      <c r="E171" s="516"/>
      <c r="F171" s="506" t="s">
        <v>265</v>
      </c>
      <c r="G171" s="507"/>
      <c r="H171" s="507"/>
      <c r="I171" s="507"/>
      <c r="J171" s="507"/>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13"/>
      <c r="E172" s="516"/>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13"/>
      <c r="E173" s="516"/>
      <c r="F173" s="819" t="str">
        <f>IF(COUNTA(表紙!F197)=1,+表紙!F197,"")</f>
        <v>・特に無し。</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13"/>
      <c r="E174" s="516"/>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13"/>
      <c r="E175" s="516"/>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13"/>
      <c r="E176" s="516"/>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13"/>
      <c r="E177" s="516"/>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13"/>
      <c r="E178" s="516"/>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13"/>
      <c r="E179" s="516"/>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13"/>
      <c r="E180" s="516"/>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4"/>
      <c r="E181" s="517"/>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12" t="s">
        <v>17</v>
      </c>
      <c r="E183" s="515"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13"/>
      <c r="E184" s="516"/>
      <c r="F184" s="508" t="s">
        <v>267</v>
      </c>
      <c r="G184" s="509"/>
      <c r="H184" s="509"/>
      <c r="I184" s="509"/>
      <c r="J184" s="509"/>
      <c r="K184" s="838">
        <f>+表紙!K208</f>
        <v>5027.8</v>
      </c>
      <c r="L184" s="838"/>
      <c r="M184" s="838"/>
      <c r="N184" s="838"/>
      <c r="O184" s="838"/>
      <c r="P184" s="198" t="s">
        <v>13</v>
      </c>
      <c r="Q184" s="828" t="s">
        <v>293</v>
      </c>
      <c r="R184" s="829"/>
      <c r="S184" s="829"/>
      <c r="T184" s="829"/>
      <c r="U184" s="830"/>
      <c r="V184" s="292"/>
      <c r="W184" s="292"/>
      <c r="X184" s="179"/>
    </row>
    <row r="185" spans="3:24" ht="43.35" customHeight="1" x14ac:dyDescent="0.15">
      <c r="C185" s="195"/>
      <c r="D185" s="513"/>
      <c r="E185" s="516"/>
      <c r="F185" s="263"/>
      <c r="G185" s="506" t="s">
        <v>223</v>
      </c>
      <c r="H185" s="507"/>
      <c r="I185" s="507"/>
      <c r="J185" s="507"/>
      <c r="K185" s="838">
        <f>+表紙!K209</f>
        <v>531.79999999999995</v>
      </c>
      <c r="L185" s="838"/>
      <c r="M185" s="838"/>
      <c r="N185" s="838"/>
      <c r="O185" s="838"/>
      <c r="P185" s="346" t="s">
        <v>13</v>
      </c>
      <c r="Q185" s="831"/>
      <c r="R185" s="832"/>
      <c r="S185" s="832"/>
      <c r="T185" s="832"/>
      <c r="U185" s="833"/>
      <c r="V185" s="292"/>
      <c r="W185" s="292"/>
      <c r="X185" s="179"/>
    </row>
    <row r="186" spans="3:24" ht="43.35" customHeight="1" x14ac:dyDescent="0.15">
      <c r="C186" s="195"/>
      <c r="D186" s="513"/>
      <c r="E186" s="516"/>
      <c r="F186" s="263"/>
      <c r="G186" s="506" t="s">
        <v>224</v>
      </c>
      <c r="H186" s="507"/>
      <c r="I186" s="507"/>
      <c r="J186" s="507"/>
      <c r="K186" s="838">
        <f>+表紙!K210</f>
        <v>4864.3999999999996</v>
      </c>
      <c r="L186" s="838"/>
      <c r="M186" s="838"/>
      <c r="N186" s="838"/>
      <c r="O186" s="838"/>
      <c r="P186" s="346" t="s">
        <v>13</v>
      </c>
      <c r="Q186" s="831"/>
      <c r="R186" s="832"/>
      <c r="S186" s="832"/>
      <c r="T186" s="832"/>
      <c r="U186" s="833"/>
      <c r="V186" s="292"/>
      <c r="W186" s="292"/>
      <c r="X186" s="179"/>
    </row>
    <row r="187" spans="3:24" ht="43.35" customHeight="1" x14ac:dyDescent="0.15">
      <c r="C187" s="195"/>
      <c r="D187" s="513"/>
      <c r="E187" s="516"/>
      <c r="F187" s="263"/>
      <c r="G187" s="506" t="s">
        <v>408</v>
      </c>
      <c r="H187" s="507"/>
      <c r="I187" s="507"/>
      <c r="J187" s="507"/>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13"/>
      <c r="E188" s="516"/>
      <c r="F188" s="264"/>
      <c r="G188" s="506" t="s">
        <v>409</v>
      </c>
      <c r="H188" s="507"/>
      <c r="I188" s="507"/>
      <c r="J188" s="507"/>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13"/>
      <c r="E189" s="516"/>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13"/>
      <c r="E190" s="516"/>
      <c r="F190" s="819" t="str">
        <f>IF(COUNTA(表紙!F214)=1,+表紙!F214,"")</f>
        <v>・委託先の選定に関しては、支店を通して検討、選定している。
・委託契約前の施設確認の実施。
・着工前に副産物処理計画書を作成し、それに基づき実施している。
・スクラップ、ダンボール等は有価売却を行っている。</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13"/>
      <c r="E191" s="516"/>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13"/>
      <c r="E192" s="516"/>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13"/>
      <c r="E193" s="516"/>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13"/>
      <c r="E194" s="516"/>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13"/>
      <c r="E195" s="516"/>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13"/>
      <c r="E196" s="516"/>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13"/>
      <c r="E197" s="516"/>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4"/>
      <c r="E198" s="517"/>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12" t="s">
        <v>19</v>
      </c>
      <c r="E200" s="515"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13"/>
      <c r="E201" s="516"/>
      <c r="F201" s="508" t="s">
        <v>267</v>
      </c>
      <c r="G201" s="509"/>
      <c r="H201" s="509"/>
      <c r="I201" s="509"/>
      <c r="J201" s="509"/>
      <c r="K201" s="838">
        <f>+表紙!K225</f>
        <v>4273.8</v>
      </c>
      <c r="L201" s="838"/>
      <c r="M201" s="838"/>
      <c r="N201" s="838"/>
      <c r="O201" s="838"/>
      <c r="P201" s="198" t="s">
        <v>13</v>
      </c>
      <c r="Q201" s="828" t="s">
        <v>366</v>
      </c>
      <c r="R201" s="829"/>
      <c r="S201" s="829"/>
      <c r="T201" s="829"/>
      <c r="U201" s="830"/>
      <c r="V201" s="98"/>
      <c r="W201" s="98"/>
      <c r="X201" s="179"/>
    </row>
    <row r="202" spans="3:24" ht="45" customHeight="1" x14ac:dyDescent="0.15">
      <c r="C202" s="195"/>
      <c r="D202" s="513"/>
      <c r="E202" s="516"/>
      <c r="F202" s="263"/>
      <c r="G202" s="506" t="s">
        <v>223</v>
      </c>
      <c r="H202" s="507"/>
      <c r="I202" s="507"/>
      <c r="J202" s="507"/>
      <c r="K202" s="838">
        <f>+表紙!K226</f>
        <v>452.1</v>
      </c>
      <c r="L202" s="838"/>
      <c r="M202" s="838"/>
      <c r="N202" s="838"/>
      <c r="O202" s="838"/>
      <c r="P202" s="346" t="s">
        <v>13</v>
      </c>
      <c r="Q202" s="831"/>
      <c r="R202" s="832"/>
      <c r="S202" s="832"/>
      <c r="T202" s="832"/>
      <c r="U202" s="833"/>
      <c r="V202" s="98"/>
      <c r="W202" s="98"/>
      <c r="X202" s="179"/>
    </row>
    <row r="203" spans="3:24" ht="45" customHeight="1" x14ac:dyDescent="0.15">
      <c r="C203" s="195"/>
      <c r="D203" s="513"/>
      <c r="E203" s="516"/>
      <c r="F203" s="263"/>
      <c r="G203" s="506" t="s">
        <v>224</v>
      </c>
      <c r="H203" s="507"/>
      <c r="I203" s="507"/>
      <c r="J203" s="507"/>
      <c r="K203" s="838">
        <f>+表紙!K227</f>
        <v>4134.9000000000005</v>
      </c>
      <c r="L203" s="838"/>
      <c r="M203" s="838"/>
      <c r="N203" s="838"/>
      <c r="O203" s="838"/>
      <c r="P203" s="346" t="s">
        <v>13</v>
      </c>
      <c r="Q203" s="831"/>
      <c r="R203" s="832"/>
      <c r="S203" s="832"/>
      <c r="T203" s="832"/>
      <c r="U203" s="833"/>
      <c r="V203" s="98"/>
      <c r="W203" s="98"/>
      <c r="X203" s="179"/>
    </row>
    <row r="204" spans="3:24" ht="45" customHeight="1" x14ac:dyDescent="0.15">
      <c r="C204" s="195"/>
      <c r="D204" s="513"/>
      <c r="E204" s="516"/>
      <c r="F204" s="263"/>
      <c r="G204" s="506" t="s">
        <v>408</v>
      </c>
      <c r="H204" s="507"/>
      <c r="I204" s="507"/>
      <c r="J204" s="507"/>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13"/>
      <c r="E205" s="516"/>
      <c r="F205" s="264"/>
      <c r="G205" s="506" t="s">
        <v>409</v>
      </c>
      <c r="H205" s="507"/>
      <c r="I205" s="507"/>
      <c r="J205" s="507"/>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13"/>
      <c r="E206" s="516"/>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13"/>
      <c r="E207" s="516"/>
      <c r="F207" s="819" t="str">
        <f>IF(COUNTA(表紙!F231)=1,+表紙!F231,"")</f>
        <v>・上記内容を継続して実施。</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13"/>
      <c r="E208" s="516"/>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13"/>
      <c r="E209" s="516"/>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13"/>
      <c r="E210" s="516"/>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13"/>
      <c r="E211" s="516"/>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13"/>
      <c r="E212" s="516"/>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13"/>
      <c r="E213" s="516"/>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13"/>
      <c r="E214" s="516"/>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13"/>
      <c r="E215" s="516"/>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2"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910" t="s">
        <v>170</v>
      </c>
      <c r="C4" s="910"/>
    </row>
    <row r="5" spans="2:4" ht="13.8" thickBot="1" x14ac:dyDescent="0.25">
      <c r="B5" s="6"/>
    </row>
    <row r="6" spans="2:4" x14ac:dyDescent="0.2">
      <c r="B6" s="105" t="s">
        <v>160</v>
      </c>
      <c r="C6" s="7" t="s">
        <v>161</v>
      </c>
    </row>
    <row r="7" spans="2:4" ht="115.05" customHeight="1" x14ac:dyDescent="0.2">
      <c r="B7" s="106" t="s">
        <v>52</v>
      </c>
      <c r="C7" s="8" t="s">
        <v>163</v>
      </c>
    </row>
    <row r="8" spans="2:4" ht="125.1" customHeight="1" x14ac:dyDescent="0.2">
      <c r="B8" s="107" t="s">
        <v>53</v>
      </c>
      <c r="C8" s="8" t="s">
        <v>164</v>
      </c>
    </row>
    <row r="9" spans="2:4" ht="75" customHeight="1" x14ac:dyDescent="0.2">
      <c r="B9" s="108" t="s">
        <v>54</v>
      </c>
      <c r="C9" s="8" t="s">
        <v>165</v>
      </c>
    </row>
    <row r="10" spans="2:4" ht="65.099999999999994" customHeight="1" x14ac:dyDescent="0.2">
      <c r="B10" s="108" t="s">
        <v>55</v>
      </c>
      <c r="C10" s="8" t="s">
        <v>166</v>
      </c>
    </row>
    <row r="11" spans="2:4" ht="40.049999999999997"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1350.5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1588.8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1230.8</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1350.5</v>
      </c>
      <c r="P27" s="718"/>
      <c r="Q27" s="718"/>
      <c r="R27" s="718"/>
      <c r="S27" s="49" t="s">
        <v>38</v>
      </c>
      <c r="T27" s="70"/>
      <c r="U27" s="70"/>
      <c r="X27" s="68" t="s">
        <v>39</v>
      </c>
      <c r="Y27" s="71"/>
      <c r="AG27" s="58"/>
      <c r="AH27" s="58"/>
      <c r="AI27" s="58"/>
      <c r="AJ27" s="58"/>
      <c r="AK27" s="668">
        <f>+AG18+O27</f>
        <v>1350.5</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1230.8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1588.8</v>
      </c>
      <c r="G29" s="674"/>
      <c r="H29" s="214" t="s">
        <v>198</v>
      </c>
      <c r="L29" s="682"/>
      <c r="O29" s="61"/>
      <c r="P29" s="148"/>
      <c r="Q29" s="56" t="s">
        <v>183</v>
      </c>
      <c r="R29" s="679" t="s">
        <v>33</v>
      </c>
      <c r="S29" s="721"/>
      <c r="T29" s="721"/>
      <c r="U29" s="722"/>
      <c r="V29" s="53"/>
      <c r="W29" s="72"/>
      <c r="X29" s="726" t="s">
        <v>315</v>
      </c>
      <c r="Y29" s="727"/>
      <c r="Z29" s="670">
        <v>119.7</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1.3</v>
      </c>
      <c r="G30" s="674"/>
      <c r="H30" s="214" t="s">
        <v>198</v>
      </c>
      <c r="L30" s="682"/>
      <c r="O30" s="61"/>
      <c r="Q30" s="684">
        <f>+ROUND(Z28,1)+ROUND(Z29,1)+ROUND(Z30,1)</f>
        <v>1350.5</v>
      </c>
      <c r="R30" s="718"/>
      <c r="S30" s="718"/>
      <c r="T30" s="718"/>
      <c r="U30" s="49" t="s">
        <v>16</v>
      </c>
      <c r="X30" s="726" t="s">
        <v>186</v>
      </c>
      <c r="Y30" s="727"/>
      <c r="Z30" s="670"/>
      <c r="AA30" s="671"/>
      <c r="AB30" s="671"/>
      <c r="AC30" s="671"/>
      <c r="AD30" s="671"/>
      <c r="AE30" s="49" t="s">
        <v>13</v>
      </c>
      <c r="AK30" s="655">
        <v>1.1000000000000001</v>
      </c>
      <c r="AL30" s="656"/>
      <c r="AM30" s="656"/>
      <c r="AN30" s="656"/>
      <c r="AO30" s="57" t="s">
        <v>13</v>
      </c>
      <c r="AR30" s="667"/>
      <c r="AS30" s="664"/>
      <c r="AT30" s="664"/>
      <c r="AU30" s="665"/>
    </row>
    <row r="31" spans="2:48" ht="27" customHeight="1" thickTop="1" thickBot="1" x14ac:dyDescent="0.2">
      <c r="B31" s="690" t="s">
        <v>375</v>
      </c>
      <c r="C31" s="679"/>
      <c r="D31" s="679"/>
      <c r="E31" s="680"/>
      <c r="F31" s="673">
        <v>1448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0.9</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0.9</v>
      </c>
      <c r="P27" s="718"/>
      <c r="Q27" s="718"/>
      <c r="R27" s="718"/>
      <c r="S27" s="49" t="s">
        <v>38</v>
      </c>
      <c r="T27" s="70"/>
      <c r="U27" s="70"/>
      <c r="X27" s="68" t="s">
        <v>39</v>
      </c>
      <c r="Y27" s="71"/>
      <c r="AG27" s="58"/>
      <c r="AH27" s="58"/>
      <c r="AI27" s="58"/>
      <c r="AJ27" s="58"/>
      <c r="AK27" s="668">
        <f>+AG18+O27</f>
        <v>0.9</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0.9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1</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0.9</v>
      </c>
      <c r="R30" s="718"/>
      <c r="S30" s="718"/>
      <c r="T30" s="718"/>
      <c r="U30" s="49" t="s">
        <v>16</v>
      </c>
      <c r="X30" s="726" t="s">
        <v>186</v>
      </c>
      <c r="Y30" s="727"/>
      <c r="Z30" s="670"/>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13.6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16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13.6</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13.6</v>
      </c>
      <c r="P27" s="718"/>
      <c r="Q27" s="718"/>
      <c r="R27" s="718"/>
      <c r="S27" s="49" t="s">
        <v>38</v>
      </c>
      <c r="T27" s="70"/>
      <c r="U27" s="70"/>
      <c r="X27" s="68" t="s">
        <v>39</v>
      </c>
      <c r="Y27" s="71"/>
      <c r="AG27" s="58"/>
      <c r="AH27" s="58"/>
      <c r="AI27" s="58"/>
      <c r="AJ27" s="58"/>
      <c r="AK27" s="668">
        <f>+AG18+O27</f>
        <v>13.6</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13.6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16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16</v>
      </c>
      <c r="G30" s="674"/>
      <c r="H30" s="214" t="s">
        <v>198</v>
      </c>
      <c r="L30" s="682"/>
      <c r="O30" s="61"/>
      <c r="Q30" s="684">
        <f>+ROUND(Z28,1)+ROUND(Z29,1)+ROUND(Z30,1)</f>
        <v>13.6</v>
      </c>
      <c r="R30" s="718"/>
      <c r="S30" s="718"/>
      <c r="T30" s="718"/>
      <c r="U30" s="49" t="s">
        <v>16</v>
      </c>
      <c r="X30" s="726" t="s">
        <v>186</v>
      </c>
      <c r="Y30" s="727"/>
      <c r="Z30" s="670"/>
      <c r="AA30" s="671"/>
      <c r="AB30" s="671"/>
      <c r="AC30" s="671"/>
      <c r="AD30" s="671"/>
      <c r="AE30" s="49" t="s">
        <v>13</v>
      </c>
      <c r="AK30" s="655">
        <v>13.6</v>
      </c>
      <c r="AL30" s="656"/>
      <c r="AM30" s="656"/>
      <c r="AN30" s="656"/>
      <c r="AO30" s="57" t="s">
        <v>13</v>
      </c>
      <c r="AR30" s="667"/>
      <c r="AS30" s="664"/>
      <c r="AT30" s="664"/>
      <c r="AU30" s="665"/>
    </row>
    <row r="31" spans="2:48" ht="27" customHeight="1" thickTop="1" thickBot="1" x14ac:dyDescent="0.2">
      <c r="B31" s="690" t="s">
        <v>375</v>
      </c>
      <c r="C31" s="679"/>
      <c r="D31" s="679"/>
      <c r="E31" s="680"/>
      <c r="F31" s="673">
        <v>16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5">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3.5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4.0999999999999996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3.5</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3.5</v>
      </c>
      <c r="P27" s="718"/>
      <c r="Q27" s="718"/>
      <c r="R27" s="718"/>
      <c r="S27" s="49" t="s">
        <v>38</v>
      </c>
      <c r="T27" s="70"/>
      <c r="U27" s="70"/>
      <c r="X27" s="68" t="s">
        <v>39</v>
      </c>
      <c r="Y27" s="71"/>
      <c r="AG27" s="58"/>
      <c r="AH27" s="58"/>
      <c r="AI27" s="58"/>
      <c r="AJ27" s="58"/>
      <c r="AK27" s="668">
        <f>+AG18+O27</f>
        <v>3.5</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3.5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4.0999999999999996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4.0999999999999996</v>
      </c>
      <c r="G30" s="674"/>
      <c r="H30" s="214" t="s">
        <v>198</v>
      </c>
      <c r="L30" s="682"/>
      <c r="O30" s="61"/>
      <c r="Q30" s="684">
        <f>+ROUND(Z28,1)+ROUND(Z29,1)+ROUND(Z30,1)</f>
        <v>3.5</v>
      </c>
      <c r="R30" s="718"/>
      <c r="S30" s="718"/>
      <c r="T30" s="718"/>
      <c r="U30" s="49" t="s">
        <v>16</v>
      </c>
      <c r="X30" s="726" t="s">
        <v>186</v>
      </c>
      <c r="Y30" s="727"/>
      <c r="Z30" s="670"/>
      <c r="AA30" s="671"/>
      <c r="AB30" s="671"/>
      <c r="AC30" s="671"/>
      <c r="AD30" s="671"/>
      <c r="AE30" s="49" t="s">
        <v>13</v>
      </c>
      <c r="AK30" s="655">
        <v>3.5</v>
      </c>
      <c r="AL30" s="656"/>
      <c r="AM30" s="656"/>
      <c r="AN30" s="656"/>
      <c r="AO30" s="57" t="s">
        <v>13</v>
      </c>
      <c r="AR30" s="667"/>
      <c r="AS30" s="664"/>
      <c r="AT30" s="664"/>
      <c r="AU30" s="665"/>
    </row>
    <row r="31" spans="2:48" ht="27" customHeight="1" thickTop="1" thickBot="1" x14ac:dyDescent="0.2">
      <c r="B31" s="690" t="s">
        <v>375</v>
      </c>
      <c r="C31" s="679"/>
      <c r="D31" s="679"/>
      <c r="E31" s="680"/>
      <c r="F31" s="673">
        <v>4.0999999999999996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横浜支店</v>
      </c>
      <c r="AF5" s="732"/>
      <c r="AG5" s="732"/>
      <c r="AH5" s="732"/>
      <c r="AI5" s="732"/>
      <c r="AJ5" s="732"/>
      <c r="AK5" s="732"/>
      <c r="AL5" s="732"/>
      <c r="AM5" s="732"/>
      <c r="AN5" s="732"/>
      <c r="AO5" s="732"/>
      <c r="AP5" s="732"/>
      <c r="AQ5" s="732"/>
      <c r="AR5" s="732"/>
      <c r="AS5" s="732"/>
      <c r="AT5" s="732"/>
      <c r="AU5" s="732"/>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5">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5">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5">
      <c r="F12" s="748">
        <f>+ROUND(O12,1)+ROUND(O15,1)+ROUND(O18,1)+ROUND(O24,1)+O27-ROUND(F15,1)</f>
        <v>28.4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33.4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28.4</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28.4</v>
      </c>
      <c r="P27" s="718"/>
      <c r="Q27" s="718"/>
      <c r="R27" s="718"/>
      <c r="S27" s="49" t="s">
        <v>38</v>
      </c>
      <c r="T27" s="70"/>
      <c r="U27" s="70"/>
      <c r="X27" s="68" t="s">
        <v>39</v>
      </c>
      <c r="Y27" s="71"/>
      <c r="AG27" s="58"/>
      <c r="AH27" s="58"/>
      <c r="AI27" s="58"/>
      <c r="AJ27" s="58"/>
      <c r="AK27" s="668">
        <f>+AG18+O27</f>
        <v>28.4</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28.4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33.4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29.8</v>
      </c>
      <c r="G30" s="674"/>
      <c r="H30" s="214" t="s">
        <v>198</v>
      </c>
      <c r="L30" s="682"/>
      <c r="O30" s="61"/>
      <c r="Q30" s="684">
        <f>+ROUND(Z28,1)+ROUND(Z29,1)+ROUND(Z30,1)</f>
        <v>28.4</v>
      </c>
      <c r="R30" s="718"/>
      <c r="S30" s="718"/>
      <c r="T30" s="718"/>
      <c r="U30" s="49" t="s">
        <v>16</v>
      </c>
      <c r="X30" s="726" t="s">
        <v>186</v>
      </c>
      <c r="Y30" s="727"/>
      <c r="Z30" s="670"/>
      <c r="AA30" s="671"/>
      <c r="AB30" s="671"/>
      <c r="AC30" s="671"/>
      <c r="AD30" s="671"/>
      <c r="AE30" s="49" t="s">
        <v>13</v>
      </c>
      <c r="AK30" s="655">
        <v>25.3</v>
      </c>
      <c r="AL30" s="656"/>
      <c r="AM30" s="656"/>
      <c r="AN30" s="656"/>
      <c r="AO30" s="57" t="s">
        <v>13</v>
      </c>
      <c r="AR30" s="667"/>
      <c r="AS30" s="664"/>
      <c r="AT30" s="664"/>
      <c r="AU30" s="665"/>
    </row>
    <row r="31" spans="2:48" ht="27" customHeight="1" thickTop="1" thickBot="1" x14ac:dyDescent="0.2">
      <c r="B31" s="690" t="s">
        <v>375</v>
      </c>
      <c r="C31" s="679"/>
      <c r="D31" s="679"/>
      <c r="E31" s="680"/>
      <c r="F31" s="673">
        <v>33.4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3.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2025-06-09T03:33:07Z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