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478EE29E-B1F1-404C-91A1-2DB5B1CF742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3"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<sst xmlns="http://schemas.openxmlformats.org/spreadsheetml/2006/main" count="3182" uniqueCount="468">
  <si>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</si>
  <si>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</si>
  <si>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</si>
  <si>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</si>
  <si>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</si>
  <si>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</si>
  <si>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</si>
  <si>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</si>
  <si>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</si>
  <si>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</si>
  <si>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</si>
  <si>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</si>
  <si>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</si>
  <si>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</si>
  <si>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</si>
  <si>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</si>
  <si>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</si>
  <si>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</si>
  <si>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</si>
  <si>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</si>
  <si>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</si>
  <si>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</si>
  <si>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</si>
  <si>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</si>
  <si>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</si>
  <si>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</si>
  <si>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</si>
  <si>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</si>
  <si>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</si>
  <si>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</si>
  <si>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</si>
  <si>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</si>
  <si>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</si>
  <si>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</si>
  <si>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</si>
  <si>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</si>
  <si>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</si>
  <si>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</si>
  <si>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</si>
  <si>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</si>
  <si>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</si>
  <si>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</si>
  <si>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</si>
  <si>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</si>
  <si>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</si>
  <si>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</si>
  <si>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</si>
  <si>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</si>
  <si>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</si>
  <si>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</si>
  <si>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</si>
  <si>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</si>
  <si>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</si>
  <si>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</si>
  <si>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</si>
  <si>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</si>
  <si>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</si>
  <si>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</si>
  <si>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</si>
  <si>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</si>
  <si>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</si>
  <si>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</si>
  <si>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</si>
  <si>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</si>
  <si>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</si>
  <si>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</si>
  <si>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</si>
  <si>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</si>
  <si>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</si>
  <si>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</si>
  <si>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</si>
  <si>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</si>
  <si>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</si>
  <si>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</si>
  <si>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</si>
  <si>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</si>
  <si>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</si>
  <si>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</si>
  <si>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</si>
  <si>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</si>
  <si>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</si>
  <si>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</si>
  <si>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</si>
  <si>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</si>
  <si>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</si>
  <si>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</si>
  <si>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</si>
  <si>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</si>
  <si>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</si>
  <si>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</si>
  <si>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</si>
  <si>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</si>
  <si>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</si>
  <si>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</si>
  <si>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</si>
  <si>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</si>
  <si>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</si>
  <si>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</si>
  <si>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</si>
  <si>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</si>
  <si>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</si>
  <si>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</si>
  <si>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</si>
  <si>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</si>
  <si>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</si>
  <si>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</si>
  <si>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</si>
  <si>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</si>
  <si>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</si>
  <si>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</si>
  <si>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</si>
  <si>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</si>
  <si>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</si>
  <si>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</si>
  <si>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</si>
  <si>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</si>
  <si>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</si>
  <si>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</si>
  <si>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</si>
  <si>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</si>
  <si>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</si>
  <si>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</si>
  <si>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</si>
  <si>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</si>
  <si>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</si>
  <si>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</si>
  <si>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</si>
  <si>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</si>
  <si>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</si>
  <si>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</si>
  <si>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</si>
  <si>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</si>
  <si>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</si>
  <si>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</si>
  <si>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</si>
  <si>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</si>
  <si>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</si>
  <si>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</si>
  <si>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</si>
  <si>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</si>
  <si>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</si>
  <si>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</si>
  <si>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</si>
  <si>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</si>
  <si>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</si>
  <si>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</si>
  <si>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</si>
  <si>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</si>
  <si>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</si>
  <si>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</si>
  <si>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</si>
  <si>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</si>
  <si>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</si>
  <si>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</si>
  <si>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</si>
  <si>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</si>
  <si>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</si>
  <si>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</si>
  <si>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</si>
  <si>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</si>
  <si>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</si>
  <si>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</si>
  <si>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</si>
  <si>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</si>
  <si>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</si>
  <si>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</si>
  <si>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</si>
  <si>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</si>
  <si>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</si>
  <si>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</si>
  <si>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</si>
  <si>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</si>
  <si>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</si>
  <si>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</si>
  <si>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</si>
  <si>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</si>
  <si>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</si>
  <si>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</si>
  <si>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</si>
  <si>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</si>
  <si>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</si>
  <si>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</si>
  <si>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</si>
  <si>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</si>
  <si>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</si>
  <si>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</si>
  <si>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</si>
  <si>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</si>
  <si>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</si>
  <si>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</si>
  <si>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</si>
  <si>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</si>
  <si>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</si>
  <si>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</si>
  <si>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</si>
  <si>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</si>
  <si>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</si>
  <si>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</si>
  <si>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</si>
  <si>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</si>
  <si>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</si>
  <si>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</si>
  <si>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</si>
  <si>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</si>
  <si>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</si>
  <si>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</si>
  <si>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</si>
  <si>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</si>
  <si>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</si>
  <si>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</si>
  <si>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</si>
  <si>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</si>
  <si>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</si>
  <si>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</si>
  <si>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</si>
  <si>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</si>
  <si>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</si>
  <si>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</si>
  <si>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</si>
  <si>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</si>
  <si>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</si>
  <si>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</si>
  <si>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</si>
  <si>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</si>
  <si>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</si>
  <si>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</si>
  <si>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</si>
  <si>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</si>
  <si>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</si>
  <si>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</si>
  <si>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</si>
  <si>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</si>
  <si>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</si>
  <si>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</si>
  <si>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</si>
  <si>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</si>
  <si>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</si>
  <si>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</si>
  <si>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</si>
  <si>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</si>
  <si>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</si>
  <si>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</si>
  <si>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</si>
  <si>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</si>
  <si>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</si>
  <si>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</si>
  <si>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</si>
  <si>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</si>
  <si>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</si>
  <si>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</si>
  <si>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</si>
  <si>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</si>
  <si>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</si>
  <si>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</si>
  <si>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</si>
  <si>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</si>
  <si>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</si>
  <si>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</si>
  <si>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</si>
  <si>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</si>
  <si>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</si>
  <si>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</si>
  <si>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</si>
  <si>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</si>
  <si>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</si>
  <si>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</si>
  <si>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</si>
  <si>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</si>
  <si>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</si>
  <si>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</si>
  <si>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</si>
  <si>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</si>
  <si>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</si>
  <si>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</si>
  <si>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</si>
  <si>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</si>
  <si>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</si>
  <si>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</si>
  <si>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</si>
  <si>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</si>
  <si>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</si>
  <si>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</si>
  <si>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</si>
  <si>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</si>
  <si>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</si>
  <si>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</si>
  <si>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</si>
  <si>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</si>
  <si>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</si>
  <si>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</si>
  <si>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</si>
  <si>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</si>
  <si>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</si>
  <si>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</si>
  <si>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</si>
  <si>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</si>
  <si>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</si>
  <si>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</si>
  <si>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</si>
  <si>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</si>
  <si>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</si>
  <si>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</si>
  <si>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</si>
  <si>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</si>
  <si>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</si>
  <si>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</si>
  <si>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</si>
  <si>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</si>
  <si>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</si>
  <si>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</si>
  <si>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</si>
  <si>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</si>
  <si>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</si>
  <si>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</si>
  <si>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</si>
  <si>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</si>
  <si>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</si>
  <si>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</si>
  <si>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</si>
  <si>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</si>
  <si>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</si>
  <si>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</si>
  <si>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</si>
  <si>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</si>
  <si>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</si>
  <si>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</si>
  <si>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</si>
  <si>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</si>
  <si>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</si>
  <si>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</si>
  <si>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</si>
  <si>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</si>
  <si>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</si>
  <si>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</si>
  <si>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</si>
  <si>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</si>
  <si>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</si>
  <si>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</si>
  <si>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</si>
  <si>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</si>
  <si>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</si>
  <si>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</si>
  <si>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</si>
  <si>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</si>
  <si>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</si>
  <si>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</si>
  <si>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</si>
  <si>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</si>
  <si>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</si>
  <si>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</si>
  <si>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</si>
  <si>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</si>
  <si>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</si>
  <si>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</si>
  <si>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</si>
  <si>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</si>
  <si>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</si>
  <si>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</si>
  <si>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</si>
  <si>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</si>
  <si>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</si>
  <si>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</si>
  <si>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</si>
  <si>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</si>
  <si>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</si>
  <si>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</si>
  <si>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</si>
  <si>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</si>
  <si>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</si>
  <si>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</si>
  <si>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</si>
  <si>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</si>
  <si>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</si>
  <si>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</si>
  <si>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</si>
  <si>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</si>
  <si>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</si>
  <si>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</si>
  <si>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</si>
  <si>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</si>
  <si>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</si>
  <si>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</si>
  <si>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</si>
  <si>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</si>
  <si>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</si>
  <si>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</si>
  <si>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</si>
  <si>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</si>
  <si>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</si>
  <si>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</si>
  <si>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</si>
  <si>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</si>
  <si>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</si>
  <si>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</si>
  <si>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</si>
  <si>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</si>
  <si>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</si>
  <si>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</si>
  <si>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</si>
  <si>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</si>
  <si>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</si>
  <si>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</si>
  <si>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</si>
  <si>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</si>
  <si>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</si>
  <si>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</si>
  <si>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</si>
  <si>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</si>
  <si>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</si>
  <si>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</si>
  <si>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</si>
  <si>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</si>
  <si>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</si>
  <si>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</si>
  <si>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</si>
  <si>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</si>
  <si>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</si>
  <si>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</si>
  <si>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</si>
  <si>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</si>
  <si>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</si>
  <si>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</si>
  <si>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</si>
  <si>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</si>
  <si>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</si>
  <si>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</si>
  <si>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</si>
  <si>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</si>
  <si>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</si>
  <si>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</si>
  <si>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</si>
  <si>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</si>
  <si>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</si>
  <si>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</si>
  <si>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</si>
  <si>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</si>
  <si>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</si>
  <si>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</si>
  <si>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</si>
  <si>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</si>
  <si>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</si>
  <si>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</si>
  <si>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</si>
  <si>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</si>
  <si>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</si>
  <si>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</si>
  <si>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（別紙-1）添付</t>
    <phoneticPr fontId="3"/>
  </si>
  <si>
    <t>（別紙-2）添付</t>
    <phoneticPr fontId="3"/>
  </si>
  <si>
    <t>・資材のプレカット・ユニット化
・資材の簡易梱包・無梱包化
・仮設資材・型枠資材の転用回数の向上
・発生抑制に有効な工法の採用
・副産物研修・教育の実施
・副産物を重点とした内部環境監査の実施
・延床面積当りの産業廃棄物発生量(原単位)抑制目標の見直しの実施
・大型作業所におけるゼロ・エミッションの推進</t>
    <phoneticPr fontId="3"/>
  </si>
  <si>
    <t>・資材のプレカット・ユニット化
・資材の簡易梱包・無梱包化
・仮設資材・型枠資材の転用回数の向上
・発生抑制に有効な工法の採用
・副産物研修・教育の実施
・副産物を重点とした内部環境監査の実施
・大型作業所におけるゼロ・エミッションの推進
・産業廃棄物ヤードでの容積削減に向けた取組
・広域認定制度の活用（適用品目の拡大）</t>
    <rPh sb="143" eb="149">
      <t>コウイキニンテイセイド</t>
    </rPh>
    <rPh sb="150" eb="152">
      <t>カツヨウ</t>
    </rPh>
    <rPh sb="153" eb="157">
      <t>テキヨウヒンモク</t>
    </rPh>
    <rPh sb="158" eb="160">
      <t>カクダイ</t>
    </rPh>
    <phoneticPr fontId="3"/>
  </si>
  <si>
    <t>建設汚泥／コンクリートがら／アスファルト・コンクリートがら／その他がれき類／ガラス・陶磁器くず／廃石膏ボード／廃ＡＬＣ／廃グラスウール／金属くず／紙くず／ダンボールくず／木くず／繊維くず／硬質系非塩ビ系廃プラ／軟質系廃プラ／硬質系塩ビ系廃プラ／発泡スチロール／廃ウレタン材／廃塩ビ管／石綿含有廃棄物／その他（作業所の実情に合わせて実施）
・副産物研修・教育の実施　　・副産物を重点とした監査の実施</t>
    <phoneticPr fontId="3"/>
  </si>
  <si>
    <t>・取組実積無し</t>
    <phoneticPr fontId="3"/>
  </si>
  <si>
    <t>・施工条件及び発注者や土地所有者の了承が得られれば実施予定
・利用用途に応じた適正な品質を確保し、杭汚泥は建屋基礎の埋め戻しに
　がれき類（コンクリートがら）は仮設通路や路盤整備の砕石、または埋め戻しに再利用する予定</t>
    <rPh sb="96" eb="97">
      <t>ウ</t>
    </rPh>
    <rPh sb="98" eb="99">
      <t>モド</t>
    </rPh>
    <phoneticPr fontId="3"/>
  </si>
  <si>
    <t>・取組予定無し</t>
    <phoneticPr fontId="3"/>
  </si>
  <si>
    <t>・産業廃棄物の種類・性状に応じた適正な委託先の選定
・受入規模に応じた適正な収集運搬・処分施設の選定
・リサイクル率の高い処理施設の選定
・広域認定制度を活用した新品端材品の製造工場への直送
・廃プラスチック類の種類分別によるサーマルリサイクルだけではなく
　マテリアルリサイクルやケミカルリサイクルへの展開
・既存及び新規委託先施設の周辺状況や処理方法などの定期的な確認
・排出場所から近い施設の選定（案件による）</t>
    <rPh sb="19" eb="22">
      <t>イタクサキ</t>
    </rPh>
    <rPh sb="77" eb="79">
      <t>カツヨウ</t>
    </rPh>
    <rPh sb="87" eb="91">
      <t>セイゾウコウジョウ</t>
    </rPh>
    <phoneticPr fontId="3"/>
  </si>
  <si>
    <t xml:space="preserve">・産業廃棄物の種類・性状に応じた適正な委託先の選定
・受入規模に応じた適正な収集運搬・処分施設の選定
・リサイクル率の高い処理施設の選定
・広域認定制度を活用した新品端材品の製造工場への直送
・廃プラスチック類の種類分別によるサーマルリサイクルだけではなく
　マテリアルリサイクルやケミカルリサイクルへの展開
・既存及び新規委託先施設の周辺状況や処理方法などの定期的な確認
・排出場所から近い施設の選定（案件による）
</t>
    <phoneticPr fontId="3"/>
  </si>
  <si>
    <t>横浜市中区吉田町65番地
清水建設株式会社　横浜支店</t>
    <phoneticPr fontId="3"/>
  </si>
  <si>
    <t>執行役員支店長　富永　秀行</t>
    <phoneticPr fontId="3"/>
  </si>
  <si>
    <t>清水建設株式会社　横浜支店</t>
    <phoneticPr fontId="3"/>
  </si>
  <si>
    <t>横浜市中区吉田町65番地</t>
    <phoneticPr fontId="3"/>
  </si>
  <si>
    <t>045-261-3981</t>
    <phoneticPr fontId="3"/>
  </si>
  <si>
    <t>横浜市長</t>
    <phoneticPr fontId="3"/>
  </si>
  <si>
    <t>Ｄ－建設業</t>
    <phoneticPr fontId="3"/>
  </si>
  <si>
    <t>総合工事業</t>
    <phoneticPr fontId="3"/>
  </si>
  <si>
    <t>569名</t>
    <rPh sb="3" eb="4">
      <t>メイ</t>
    </rPh>
    <phoneticPr fontId="3"/>
  </si>
  <si>
    <t>045-253-2245</t>
  </si>
  <si>
    <t>令和  7年   6月  20日</t>
    <phoneticPr fontId="3"/>
  </si>
  <si>
    <t>・解体工事で発生したがれき類（コンクリートがら）を基礎撤去部の埋戻しに再生利用した。</t>
    <rPh sb="1" eb="5">
      <t>カイタイコウジ</t>
    </rPh>
    <rPh sb="6" eb="8">
      <t>ハッセイ</t>
    </rPh>
    <rPh sb="25" eb="30">
      <t>キソテッキョブ</t>
    </rPh>
    <rPh sb="31" eb="33">
      <t>ウメモド</t>
    </rPh>
    <rPh sb="35" eb="37">
      <t>サイセイ</t>
    </rPh>
    <rPh sb="37" eb="39">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</si>
</sst>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zoomScaleNormal="115" zoomScaleSheetLayoutView="100" workbookViewId="0">
      <selection activeCell="C27" sqref="C27"/>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466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461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460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2188</v>
      </c>
      <c r="Q49" s="726"/>
      <c r="R49" s="726"/>
      <c r="S49" s="726"/>
      <c r="T49" s="726"/>
      <c r="U49" s="727"/>
    </row>
    <row r="50" spans="3:54" ht="26.25" customHeight="1" x14ac:dyDescent="0.15">
      <c r="C50" s="697" t="s">
        <v>11</v>
      </c>
      <c r="D50" s="698"/>
      <c r="E50" s="699"/>
      <c r="F50" s="708" t="s">
        <v>459</v>
      </c>
      <c r="G50" s="709"/>
      <c r="H50" s="709"/>
      <c r="I50" s="709"/>
      <c r="J50" s="709"/>
      <c r="K50" s="709"/>
      <c r="L50" s="709"/>
      <c r="M50" s="709"/>
      <c r="N50" s="592" t="s">
        <v>172</v>
      </c>
      <c r="O50" s="595"/>
      <c r="P50" s="596"/>
      <c r="Q50" s="712" t="s">
        <v>465</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462</v>
      </c>
      <c r="G54" s="793"/>
      <c r="H54" s="793"/>
      <c r="I54" s="793"/>
      <c r="J54" s="793"/>
      <c r="K54" s="793"/>
      <c r="L54" s="38" t="s">
        <v>48</v>
      </c>
      <c r="M54" s="38"/>
      <c r="N54" s="797" t="s">
        <v>463</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97217</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t="s">
        <v>464</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446</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447</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10</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50683.8</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448</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10</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27609</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449</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450</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450</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f>+別紙!AA10</f>
        <v>2718.9</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467</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500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452</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451</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453</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451</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453</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47964.900000000009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2378.6</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47591.8</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454</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27109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2251</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26668</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455</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v>1</v>
      </c>
      <c r="AL30" s="819"/>
      <c r="AM30" s="819"/>
      <c r="AN30" s="819"/>
      <c r="AO30" s="67" t="s">
        <v>13</v>
      </c>
      <c r="AR30" s="830"/>
      <c r="AS30" s="827"/>
      <c r="AT30" s="827"/>
      <c r="AU30" s="828"/>
    </row>
    <row r="31" spans="2:48" ht="27" customHeight="1" thickTop="1" thickBot="1" x14ac:dyDescent="0.2">
      <c r="B31" s="853" t="s">
        <v>375</v>
      </c>
      <c r="C31" s="842"/>
      <c r="D31" s="842"/>
      <c r="E31" s="843"/>
      <c r="F31" s="836">
        <v>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97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100</v>
      </c>
      <c r="P27" s="881"/>
      <c r="Q27" s="881"/>
      <c r="R27" s="881"/>
      <c r="S27" s="59" t="s">
        <v>38</v>
      </c>
      <c r="T27" s="80"/>
      <c r="U27" s="80"/>
      <c r="X27" s="78" t="s">
        <v>39</v>
      </c>
      <c r="Y27" s="81"/>
      <c r="AG27" s="68"/>
      <c r="AH27" s="68"/>
      <c r="AI27" s="68"/>
      <c r="AJ27" s="68"/>
      <c r="AK27" s="831">
        <f>+AG18+O27</f>
        <v>100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61</v>
      </c>
      <c r="G30" s="837"/>
      <c r="H30" s="234" t="s">
        <v>198</v>
      </c>
      <c r="L30" s="845"/>
      <c r="O30" s="71"/>
      <c r="Q30" s="847">
        <f>+ROUND(Z28,1)+ROUND(Z29,1)+ROUND(Z30,1)</f>
        <v>100</v>
      </c>
      <c r="R30" s="881"/>
      <c r="S30" s="881"/>
      <c r="T30" s="881"/>
      <c r="U30" s="59" t="s">
        <v>16</v>
      </c>
      <c r="X30" s="889" t="s">
        <v>186</v>
      </c>
      <c r="Y30" s="890"/>
      <c r="Z30" s="833"/>
      <c r="AA30" s="834"/>
      <c r="AB30" s="834"/>
      <c r="AC30" s="834"/>
      <c r="AD30" s="834"/>
      <c r="AE30" s="59" t="s">
        <v>13</v>
      </c>
      <c r="AK30" s="818">
        <v>60</v>
      </c>
      <c r="AL30" s="819"/>
      <c r="AM30" s="819"/>
      <c r="AN30" s="819"/>
      <c r="AO30" s="67" t="s">
        <v>13</v>
      </c>
      <c r="AR30" s="830"/>
      <c r="AS30" s="827"/>
      <c r="AT30" s="827"/>
      <c r="AU30" s="828"/>
    </row>
    <row r="31" spans="2:48" ht="27" customHeight="1" thickTop="1" thickBot="1" x14ac:dyDescent="0.2">
      <c r="B31" s="853" t="s">
        <v>375</v>
      </c>
      <c r="C31" s="842"/>
      <c r="D31" s="842"/>
      <c r="E31" s="843"/>
      <c r="F31" s="836">
        <v>97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900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736.5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760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900</v>
      </c>
      <c r="P27" s="881"/>
      <c r="Q27" s="881"/>
      <c r="R27" s="881"/>
      <c r="S27" s="59" t="s">
        <v>38</v>
      </c>
      <c r="T27" s="80"/>
      <c r="U27" s="80"/>
      <c r="X27" s="78" t="s">
        <v>39</v>
      </c>
      <c r="Y27" s="81"/>
      <c r="AG27" s="68"/>
      <c r="AH27" s="68"/>
      <c r="AI27" s="68"/>
      <c r="AJ27" s="68"/>
      <c r="AK27" s="831">
        <f>+AG18+O27</f>
        <v>900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760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736.5</v>
      </c>
      <c r="G29" s="837"/>
      <c r="H29" s="234" t="s">
        <v>198</v>
      </c>
      <c r="L29" s="845"/>
      <c r="O29" s="71"/>
      <c r="P29" s="163"/>
      <c r="Q29" s="66" t="s">
        <v>183</v>
      </c>
      <c r="R29" s="842" t="s">
        <v>33</v>
      </c>
      <c r="S29" s="884"/>
      <c r="T29" s="884"/>
      <c r="U29" s="885"/>
      <c r="V29" s="63"/>
      <c r="W29" s="82"/>
      <c r="X29" s="889" t="s">
        <v>315</v>
      </c>
      <c r="Y29" s="890"/>
      <c r="Z29" s="833">
        <v>40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599.79999999999995</v>
      </c>
      <c r="G30" s="837"/>
      <c r="H30" s="234" t="s">
        <v>198</v>
      </c>
      <c r="L30" s="845"/>
      <c r="O30" s="71"/>
      <c r="Q30" s="847">
        <f>+ROUND(Z28,1)+ROUND(Z29,1)+ROUND(Z30,1)</f>
        <v>800</v>
      </c>
      <c r="R30" s="881"/>
      <c r="S30" s="881"/>
      <c r="T30" s="881"/>
      <c r="U30" s="59" t="s">
        <v>16</v>
      </c>
      <c r="X30" s="889" t="s">
        <v>186</v>
      </c>
      <c r="Y30" s="890"/>
      <c r="Z30" s="833"/>
      <c r="AA30" s="834"/>
      <c r="AB30" s="834"/>
      <c r="AC30" s="834"/>
      <c r="AD30" s="834"/>
      <c r="AE30" s="59" t="s">
        <v>13</v>
      </c>
      <c r="AK30" s="818">
        <v>600</v>
      </c>
      <c r="AL30" s="819"/>
      <c r="AM30" s="819"/>
      <c r="AN30" s="819"/>
      <c r="AO30" s="67" t="s">
        <v>13</v>
      </c>
      <c r="AR30" s="830"/>
      <c r="AS30" s="827"/>
      <c r="AT30" s="827"/>
      <c r="AU30" s="828"/>
    </row>
    <row r="31" spans="2:48" ht="27" customHeight="1" thickTop="1" thickBot="1" x14ac:dyDescent="0.2">
      <c r="B31" s="853" t="s">
        <v>375</v>
      </c>
      <c r="C31" s="842"/>
      <c r="D31" s="842"/>
      <c r="E31" s="843"/>
      <c r="F31" s="836">
        <v>626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100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15600</v>
      </c>
      <c r="G12" s="912"/>
      <c r="H12" s="67" t="s">
        <v>13</v>
      </c>
      <c r="I12" s="68"/>
      <c r="J12" s="69"/>
      <c r="K12" s="68"/>
      <c r="L12" s="874"/>
      <c r="M12" s="70"/>
      <c r="O12" s="818">
        <v>500</v>
      </c>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21030.400000000001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14850</v>
      </c>
      <c r="AS24" s="832"/>
      <c r="AT24" s="832"/>
      <c r="AU24" s="67" t="s">
        <v>13</v>
      </c>
    </row>
    <row r="25" spans="2:48" ht="27" customHeight="1" thickBot="1" x14ac:dyDescent="0.2">
      <c r="B25" s="854" t="s">
        <v>201</v>
      </c>
      <c r="C25" s="855"/>
      <c r="D25" s="855"/>
      <c r="E25" s="856"/>
      <c r="F25" s="836">
        <v>2718.9</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15100</v>
      </c>
      <c r="P27" s="881"/>
      <c r="Q27" s="881"/>
      <c r="R27" s="881"/>
      <c r="S27" s="59" t="s">
        <v>38</v>
      </c>
      <c r="T27" s="80"/>
      <c r="U27" s="80"/>
      <c r="X27" s="78" t="s">
        <v>39</v>
      </c>
      <c r="Y27" s="81"/>
      <c r="AG27" s="68"/>
      <c r="AH27" s="68"/>
      <c r="AI27" s="68"/>
      <c r="AJ27" s="68"/>
      <c r="AK27" s="831">
        <f>+AG18+O27</f>
        <v>15100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14850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18311.500000000004</v>
      </c>
      <c r="G29" s="837"/>
      <c r="H29" s="234" t="s">
        <v>198</v>
      </c>
      <c r="L29" s="845"/>
      <c r="O29" s="71"/>
      <c r="P29" s="163"/>
      <c r="Q29" s="66" t="s">
        <v>183</v>
      </c>
      <c r="R29" s="842" t="s">
        <v>33</v>
      </c>
      <c r="S29" s="884"/>
      <c r="T29" s="884"/>
      <c r="U29" s="885"/>
      <c r="V29" s="63"/>
      <c r="W29" s="82"/>
      <c r="X29" s="889" t="s">
        <v>315</v>
      </c>
      <c r="Y29" s="890"/>
      <c r="Z29" s="833">
        <v>150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1121.7</v>
      </c>
      <c r="G30" s="837"/>
      <c r="H30" s="234" t="s">
        <v>198</v>
      </c>
      <c r="L30" s="845"/>
      <c r="O30" s="71"/>
      <c r="Q30" s="847">
        <f>+ROUND(Z28,1)+ROUND(Z29,1)+ROUND(Z30,1)</f>
        <v>15000</v>
      </c>
      <c r="R30" s="881"/>
      <c r="S30" s="881"/>
      <c r="T30" s="881"/>
      <c r="U30" s="59" t="s">
        <v>16</v>
      </c>
      <c r="X30" s="889" t="s">
        <v>186</v>
      </c>
      <c r="Y30" s="890"/>
      <c r="Z30" s="833"/>
      <c r="AA30" s="834"/>
      <c r="AB30" s="834"/>
      <c r="AC30" s="834"/>
      <c r="AD30" s="834"/>
      <c r="AE30" s="59" t="s">
        <v>13</v>
      </c>
      <c r="AK30" s="818">
        <v>1000</v>
      </c>
      <c r="AL30" s="819"/>
      <c r="AM30" s="819"/>
      <c r="AN30" s="819"/>
      <c r="AO30" s="67" t="s">
        <v>13</v>
      </c>
      <c r="AR30" s="830"/>
      <c r="AS30" s="827"/>
      <c r="AT30" s="827"/>
      <c r="AU30" s="828"/>
    </row>
    <row r="31" spans="2:48" ht="27" customHeight="1" thickTop="1" thickBot="1" x14ac:dyDescent="0.2">
      <c r="B31" s="853" t="s">
        <v>375</v>
      </c>
      <c r="C31" s="842"/>
      <c r="D31" s="842"/>
      <c r="E31" s="843"/>
      <c r="F31" s="836">
        <v>18092.7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100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清水建設株式会社　横浜支店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390.3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380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415</v>
      </c>
      <c r="P27" s="881"/>
      <c r="Q27" s="881"/>
      <c r="R27" s="881"/>
      <c r="S27" s="59" t="s">
        <v>38</v>
      </c>
      <c r="T27" s="80"/>
      <c r="U27" s="80"/>
      <c r="X27" s="78" t="s">
        <v>39</v>
      </c>
      <c r="Y27" s="81"/>
      <c r="AG27" s="68"/>
      <c r="AH27" s="68"/>
      <c r="AI27" s="68"/>
      <c r="AJ27" s="68"/>
      <c r="AK27" s="831">
        <f>+AG18+O27</f>
        <v>415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380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390.3</v>
      </c>
      <c r="G29" s="837"/>
      <c r="H29" s="234" t="s">
        <v>198</v>
      </c>
      <c r="L29" s="845"/>
      <c r="O29" s="71"/>
      <c r="P29" s="163"/>
      <c r="Q29" s="66" t="s">
        <v>183</v>
      </c>
      <c r="R29" s="842" t="s">
        <v>33</v>
      </c>
      <c r="S29" s="884"/>
      <c r="T29" s="884"/>
      <c r="U29" s="885"/>
      <c r="V29" s="63"/>
      <c r="W29" s="82"/>
      <c r="X29" s="889" t="s">
        <v>315</v>
      </c>
      <c r="Y29" s="890"/>
      <c r="Z29" s="833">
        <v>20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271.7</v>
      </c>
      <c r="G30" s="837"/>
      <c r="H30" s="234" t="s">
        <v>198</v>
      </c>
      <c r="L30" s="845"/>
      <c r="O30" s="71"/>
      <c r="Q30" s="847">
        <f>+ROUND(Z28,1)+ROUND(Z29,1)+ROUND(Z30,1)</f>
        <v>400</v>
      </c>
      <c r="R30" s="881"/>
      <c r="S30" s="881"/>
      <c r="T30" s="881"/>
      <c r="U30" s="59" t="s">
        <v>16</v>
      </c>
      <c r="X30" s="889" t="s">
        <v>186</v>
      </c>
      <c r="Y30" s="890"/>
      <c r="Z30" s="833"/>
      <c r="AA30" s="834"/>
      <c r="AB30" s="834"/>
      <c r="AC30" s="834"/>
      <c r="AD30" s="834"/>
      <c r="AE30" s="59" t="s">
        <v>13</v>
      </c>
      <c r="AK30" s="818">
        <v>250</v>
      </c>
      <c r="AL30" s="819"/>
      <c r="AM30" s="819"/>
      <c r="AN30" s="819"/>
      <c r="AO30" s="67" t="s">
        <v>13</v>
      </c>
      <c r="AR30" s="830"/>
      <c r="AS30" s="827"/>
      <c r="AT30" s="827"/>
      <c r="AU30" s="828"/>
    </row>
    <row r="31" spans="2:48" ht="27" customHeight="1" thickTop="1" thickBot="1" x14ac:dyDescent="0.2">
      <c r="B31" s="853" t="s">
        <v>375</v>
      </c>
      <c r="C31" s="842"/>
      <c r="D31" s="842"/>
      <c r="E31" s="843"/>
      <c r="F31" s="836">
        <v>359.1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15</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清水建設株式会社　横浜支店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27721.4</v>
      </c>
      <c r="I9" s="507">
        <f>IF(OR(ｳ.廃油!F24&gt;0,ｳ.廃油!F24&lt;0),ｳ.廃油!F24,IF(I$19&gt;0,"0",0))</f>
        <v>4.4000000000000004</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149.70000000000002</v>
      </c>
      <c r="M9" s="507">
        <f>IF(OR(ｷ.紙くず!F24&gt;0,ｷ.紙くず!F24&lt;0),ｷ.紙くず!F24,IF(M$19&gt;0,"0",0))</f>
        <v>32.5</v>
      </c>
      <c r="N9" s="507">
        <f>IF(OR(ｸ.木くず!F24&gt;0,ｸ.木くず!F24&lt;0),ｸ.木くず!F24,IF(N$19&gt;0,"0",0))</f>
        <v>520.6</v>
      </c>
      <c r="O9" s="507">
        <f>IF(OR(ｹ.繊維くず!F24&gt;0,ｹ.繊維くず!F24&lt;0),ｹ.繊維くず!F24,IF(O$19&gt;0,"0",0))</f>
        <v>1</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97</v>
      </c>
      <c r="T9" s="507">
        <f>IF(OR(ｾ.ｶﾞﾗｽ･ｺﾝｸﾘ･陶磁器くず!F24&gt;0,ｾ.ｶﾞﾗｽ･ｺﾝｸﾘ･陶磁器くず!F24&lt;0),ｾ.ｶﾞﾗｽ･ｺﾝｸﾘ･陶磁器くず!F24,IF(T$19&gt;0,"0",0))</f>
        <v>736.5</v>
      </c>
      <c r="U9" s="507">
        <f>IF(OR(ｿ.鉱さい!F24&gt;0,ｿ.鉱さい!F24&lt;0),ｿ.鉱さい!F24,IF(U$19&gt;0,"0",0))</f>
        <v>0</v>
      </c>
      <c r="V9" s="507">
        <f>IF(OR(ﾀ.がれき類!F24&gt;0,ﾀ.がれき類!F24&lt;0),ﾀ.がれき類!F24,IF(V$19&gt;0,"0",0))</f>
        <v>21030.400000000001</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390.3</v>
      </c>
      <c r="AA9" s="509">
        <f>IF(SUM(G9:Z9)&gt;0,SUM(G9:Z9),IF(AA$19&gt;0,"0",0))</f>
        <v>50683.8</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2718.9</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f t="shared" ref="AA10:AA18" si="0">IF(SUM(G10:Z10)&gt;0,SUM(G10:Z10),IF(AA$19&gt;0,"0",0))</f>
        <v>2718.9</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27721.4</v>
      </c>
      <c r="I14" s="513">
        <f>IF(OR(ｳ.廃油!F29&gt;0,ｳ.廃油!F29&lt;0),ｳ.廃油!F29,IF(I$19&gt;0,"0",0))</f>
        <v>4.4000000000000004</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149.70000000000002</v>
      </c>
      <c r="M14" s="513">
        <f>IF(OR(ｷ.紙くず!F29&gt;0,ｷ.紙くず!F29&lt;0),ｷ.紙くず!F29,IF(M$19&gt;0,"0",0))</f>
        <v>32.5</v>
      </c>
      <c r="N14" s="513">
        <f>IF(OR(ｸ.木くず!F29&gt;0,ｸ.木くず!F29&lt;0),ｸ.木くず!F29,IF(N$19&gt;0,"0",0))</f>
        <v>520.6</v>
      </c>
      <c r="O14" s="513">
        <f>IF(OR(ｹ.繊維くず!F29&gt;0,ｹ.繊維くず!F29&lt;0),ｹ.繊維くず!F29,IF(O$19&gt;0,"0",0))</f>
        <v>1</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97</v>
      </c>
      <c r="T14" s="513">
        <f>IF(OR(ｾ.ｶﾞﾗｽ･ｺﾝｸﾘ･陶磁器くず!F29&gt;0,ｾ.ｶﾞﾗｽ･ｺﾝｸﾘ･陶磁器くず!F29&lt;0),ｾ.ｶﾞﾗｽ･ｺﾝｸﾘ･陶磁器くず!F29,IF(T$19&gt;0,"0",0))</f>
        <v>736.5</v>
      </c>
      <c r="U14" s="513">
        <f>IF(OR(ｿ.鉱さい!F29&gt;0,ｿ.鉱さい!F29&lt;0),ｿ.鉱さい!F29,IF(U$19&gt;0,"0",0))</f>
        <v>0</v>
      </c>
      <c r="V14" s="513">
        <f>IF(OR(ﾀ.がれき類!F29&gt;0,ﾀ.がれき類!F29&lt;0),ﾀ.がれき類!F29,IF(V$19&gt;0,"0",0))</f>
        <v>18311.500000000004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390.3</v>
      </c>
      <c r="AA14" s="515">
        <f t="shared" si="0"/>
        <v>47964.900000000009</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117.5</v>
      </c>
      <c r="M15" s="513">
        <f>IF(OR(ｷ.紙くず!F30&gt;0,ｷ.紙くず!F30&lt;0),ｷ.紙くず!F30,IF(M$19&gt;0,"0",0))</f>
        <v>21.7</v>
      </c>
      <c r="N15" s="513">
        <f>IF(OR(ｸ.木くず!F30&gt;0,ｸ.木くず!F30&lt;0),ｸ.木くず!F30,IF(N$19&gt;0,"0",0))</f>
        <v>184.2</v>
      </c>
      <c r="O15" s="513">
        <f>IF(OR(ｹ.繊維くず!F30&gt;0,ｹ.繊維くず!F30&lt;0),ｹ.繊維くず!F30,IF(O$19&gt;0,"0",0))</f>
        <v>1</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61</v>
      </c>
      <c r="T15" s="513">
        <f>IF(OR(ｾ.ｶﾞﾗｽ･ｺﾝｸﾘ･陶磁器くず!F30&gt;0,ｾ.ｶﾞﾗｽ･ｺﾝｸﾘ･陶磁器くず!F30&lt;0),ｾ.ｶﾞﾗｽ･ｺﾝｸﾘ･陶磁器くず!F30,IF(T$19&gt;0,"0",0))</f>
        <v>599.79999999999995</v>
      </c>
      <c r="U15" s="513">
        <f>IF(OR(ｿ.鉱さい!F30&gt;0,ｿ.鉱さい!F30&lt;0),ｿ.鉱さい!F30,IF(U$19&gt;0,"0",0))</f>
        <v>0</v>
      </c>
      <c r="V15" s="513">
        <f>IF(OR(ﾀ.がれき類!F30&gt;0,ﾀ.がれき類!F30&lt;0),ﾀ.がれき類!F30,IF(V$19&gt;0,"0",0))</f>
        <v>1121.7</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271.7</v>
      </c>
      <c r="AA15" s="515">
        <f t="shared" si="0"/>
        <v>2378.6</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27721.4</v>
      </c>
      <c r="I16" s="513">
        <f>IF(OR(ｳ.廃油!F31&gt;0,ｳ.廃油!F31&lt;0),ｳ.廃油!F31,IF(I$19&gt;0,"0",0))</f>
        <v>4.4000000000000004</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137.4</v>
      </c>
      <c r="M16" s="513">
        <f>IF(OR(ｷ.紙くず!F31&gt;0,ｷ.紙くず!F31&lt;0),ｷ.紙くず!F31,IF(M$19&gt;0,"0",0))</f>
        <v>32.200000000000003</v>
      </c>
      <c r="N16" s="513">
        <f>IF(OR(ｸ.木くず!F31&gt;0,ｸ.木くず!F31&lt;0),ｸ.木くず!F31,IF(N$19&gt;0,"0",0))</f>
        <v>520.6</v>
      </c>
      <c r="O16" s="513">
        <f>IF(OR(ｹ.繊維くず!F31&gt;0,ｹ.繊維くず!F31&lt;0),ｹ.繊維くず!F31,IF(O$19&gt;0,"0",0))</f>
        <v>1</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97</v>
      </c>
      <c r="T16" s="513">
        <f>IF(OR(ｾ.ｶﾞﾗｽ･ｺﾝｸﾘ･陶磁器くず!F31&gt;0,ｾ.ｶﾞﾗｽ･ｺﾝｸﾘ･陶磁器くず!F31&lt;0),ｾ.ｶﾞﾗｽ･ｺﾝｸﾘ･陶磁器くず!F31,IF(T$19&gt;0,"0",0))</f>
        <v>626</v>
      </c>
      <c r="U16" s="513">
        <f>IF(OR(ｿ.鉱さい!F31&gt;0,ｿ.鉱さい!F31&lt;0),ｿ.鉱さい!F31,IF(U$19&gt;0,"0",0))</f>
        <v>0</v>
      </c>
      <c r="V16" s="513">
        <f>IF(OR(ﾀ.がれき類!F31&gt;0,ﾀ.がれき類!F31&lt;0),ﾀ.がれき類!F31,IF(V$19&gt;0,"0",0))</f>
        <v>18092.7</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359.1</v>
      </c>
      <c r="AA16" s="515">
        <f t="shared" si="0"/>
        <v>47591.8</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10000</v>
      </c>
      <c r="I19" s="519">
        <f t="shared" si="1"/>
        <v>3</v>
      </c>
      <c r="J19" s="519">
        <f t="shared" si="1"/>
        <v>0</v>
      </c>
      <c r="K19" s="519">
        <f t="shared" si="1"/>
        <v>0</v>
      </c>
      <c r="L19" s="519">
        <f t="shared" si="1"/>
        <v>160</v>
      </c>
      <c r="M19" s="519">
        <f t="shared" si="1"/>
        <v>30</v>
      </c>
      <c r="N19" s="519">
        <f t="shared" si="1"/>
        <v>400</v>
      </c>
      <c r="O19" s="519">
        <f t="shared" si="1"/>
        <v>1</v>
      </c>
      <c r="P19" s="519">
        <f t="shared" si="1"/>
        <v>0</v>
      </c>
      <c r="Q19" s="519">
        <f t="shared" si="1"/>
        <v>0</v>
      </c>
      <c r="R19" s="519">
        <f t="shared" si="1"/>
        <v>0</v>
      </c>
      <c r="S19" s="519">
        <f t="shared" si="1"/>
        <v>100</v>
      </c>
      <c r="T19" s="519">
        <f t="shared" si="1"/>
        <v>900</v>
      </c>
      <c r="U19" s="519">
        <f t="shared" si="1"/>
        <v>0</v>
      </c>
      <c r="V19" s="519">
        <f t="shared" si="1"/>
        <v>15600</v>
      </c>
      <c r="W19" s="519">
        <f t="shared" si="1"/>
        <v>0</v>
      </c>
      <c r="X19" s="519">
        <f t="shared" si="1"/>
        <v>0</v>
      </c>
      <c r="Y19" s="519">
        <f t="shared" si="1"/>
        <v>0</v>
      </c>
      <c r="Z19" s="520">
        <f t="shared" si="1"/>
        <v>415</v>
      </c>
      <c r="AA19" s="521">
        <f t="shared" ref="AA19:AA25" si="2">SUM(G19:Z19)</f>
        <v>27609</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500</v>
      </c>
      <c r="W21" s="525">
        <f>+ﾁ.動物のふん尿!$O$12</f>
        <v>0</v>
      </c>
      <c r="X21" s="525">
        <f>+ﾂ.動物の死体!$O$12</f>
        <v>0</v>
      </c>
      <c r="Y21" s="525">
        <f>+ﾃ.ばいじん!$O$12</f>
        <v>0</v>
      </c>
      <c r="Z21" s="526">
        <f>+ﾄ.混合廃棄物その他!$O$12</f>
        <v>0</v>
      </c>
      <c r="AA21" s="527">
        <f t="shared" si="2"/>
        <v>500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10000</v>
      </c>
      <c r="I37" s="554">
        <f t="shared" si="8"/>
        <v>3</v>
      </c>
      <c r="J37" s="554">
        <f t="shared" si="8"/>
        <v>0</v>
      </c>
      <c r="K37" s="554">
        <f t="shared" si="8"/>
        <v>0</v>
      </c>
      <c r="L37" s="554">
        <f t="shared" si="8"/>
        <v>160</v>
      </c>
      <c r="M37" s="554">
        <f t="shared" si="8"/>
        <v>30</v>
      </c>
      <c r="N37" s="554">
        <f t="shared" si="8"/>
        <v>400</v>
      </c>
      <c r="O37" s="554">
        <f t="shared" si="8"/>
        <v>1</v>
      </c>
      <c r="P37" s="554">
        <f t="shared" si="8"/>
        <v>0</v>
      </c>
      <c r="Q37" s="554">
        <f t="shared" si="8"/>
        <v>0</v>
      </c>
      <c r="R37" s="554">
        <f t="shared" si="8"/>
        <v>0</v>
      </c>
      <c r="S37" s="554">
        <f t="shared" si="8"/>
        <v>100</v>
      </c>
      <c r="T37" s="554">
        <f t="shared" si="8"/>
        <v>900</v>
      </c>
      <c r="U37" s="554">
        <f t="shared" si="8"/>
        <v>0</v>
      </c>
      <c r="V37" s="554">
        <f t="shared" si="8"/>
        <v>15100</v>
      </c>
      <c r="W37" s="554">
        <f t="shared" si="8"/>
        <v>0</v>
      </c>
      <c r="X37" s="554">
        <f t="shared" si="8"/>
        <v>0</v>
      </c>
      <c r="Y37" s="554">
        <f t="shared" si="8"/>
        <v>0</v>
      </c>
      <c r="Z37" s="555">
        <f t="shared" si="8"/>
        <v>415</v>
      </c>
      <c r="AA37" s="556">
        <f t="shared" si="4"/>
        <v>27109</v>
      </c>
    </row>
    <row r="38" spans="2:27" ht="24" customHeight="1" x14ac:dyDescent="0.15">
      <c r="B38" s="186"/>
      <c r="C38" s="972"/>
      <c r="D38" s="247"/>
      <c r="E38" s="245" t="s">
        <v>319</v>
      </c>
      <c r="F38" s="585"/>
      <c r="G38" s="545">
        <f t="shared" ref="G38:Z38" si="9">SUM(G39:G41)</f>
        <v>0</v>
      </c>
      <c r="H38" s="545">
        <f t="shared" si="9"/>
        <v>10000</v>
      </c>
      <c r="I38" s="545">
        <f t="shared" si="9"/>
        <v>3</v>
      </c>
      <c r="J38" s="545">
        <f t="shared" si="9"/>
        <v>0</v>
      </c>
      <c r="K38" s="545">
        <f t="shared" si="9"/>
        <v>0</v>
      </c>
      <c r="L38" s="545">
        <f t="shared" si="9"/>
        <v>150</v>
      </c>
      <c r="M38" s="545">
        <f t="shared" si="9"/>
        <v>30</v>
      </c>
      <c r="N38" s="545">
        <f t="shared" si="9"/>
        <v>400</v>
      </c>
      <c r="O38" s="545">
        <f t="shared" si="9"/>
        <v>1</v>
      </c>
      <c r="P38" s="545">
        <f t="shared" si="9"/>
        <v>0</v>
      </c>
      <c r="Q38" s="545">
        <f t="shared" si="9"/>
        <v>0</v>
      </c>
      <c r="R38" s="545">
        <f t="shared" si="9"/>
        <v>0</v>
      </c>
      <c r="S38" s="545">
        <f t="shared" si="9"/>
        <v>100</v>
      </c>
      <c r="T38" s="545">
        <f t="shared" si="9"/>
        <v>800</v>
      </c>
      <c r="U38" s="545">
        <f t="shared" si="9"/>
        <v>0</v>
      </c>
      <c r="V38" s="545">
        <f t="shared" si="9"/>
        <v>15000</v>
      </c>
      <c r="W38" s="545">
        <f t="shared" si="9"/>
        <v>0</v>
      </c>
      <c r="X38" s="545">
        <f t="shared" si="9"/>
        <v>0</v>
      </c>
      <c r="Y38" s="545">
        <f t="shared" si="9"/>
        <v>0</v>
      </c>
      <c r="Z38" s="546">
        <f t="shared" si="9"/>
        <v>400</v>
      </c>
      <c r="AA38" s="547">
        <f t="shared" si="4"/>
        <v>26884</v>
      </c>
    </row>
    <row r="39" spans="2:27" ht="24" customHeight="1" x14ac:dyDescent="0.15">
      <c r="B39" s="186"/>
      <c r="C39" s="972"/>
      <c r="D39" s="248"/>
      <c r="E39" s="243"/>
      <c r="F39" s="241" t="s">
        <v>233</v>
      </c>
      <c r="G39" s="548">
        <f>+ｱ.燃え殻!$Z$28</f>
        <v>0</v>
      </c>
      <c r="H39" s="548">
        <f>+ｲ.汚泥!$Z$28</f>
        <v>10000</v>
      </c>
      <c r="I39" s="548">
        <f>+ｳ.廃油!$Z$28</f>
        <v>3</v>
      </c>
      <c r="J39" s="548">
        <f>+ｴ.廃酸!$Z$28</f>
        <v>0</v>
      </c>
      <c r="K39" s="548">
        <f>+ｵ.廃ｱﾙｶﾘ!$Z$28</f>
        <v>0</v>
      </c>
      <c r="L39" s="548">
        <f>+ｶ.廃ﾌﾟﾗ類!$Z$28</f>
        <v>145</v>
      </c>
      <c r="M39" s="548">
        <f>+ｷ.紙くず!$Z$28</f>
        <v>29</v>
      </c>
      <c r="N39" s="548">
        <f>+ｸ.木くず!$Z$28</f>
        <v>400</v>
      </c>
      <c r="O39" s="548">
        <f>+ｹ.繊維くず!$Z$28</f>
        <v>1</v>
      </c>
      <c r="P39" s="548">
        <f>+ｺ.動植物性残さ!$Z$28</f>
        <v>0</v>
      </c>
      <c r="Q39" s="548">
        <f>+ｻ.動物系固形不要物!$Z$28</f>
        <v>0</v>
      </c>
      <c r="R39" s="548">
        <f>+ｼ.ｺﾞﾑくず!$Z$28</f>
        <v>0</v>
      </c>
      <c r="S39" s="548">
        <f>+ｽ.金属くず!$Z$28</f>
        <v>100</v>
      </c>
      <c r="T39" s="548">
        <f>+ｾ.ｶﾞﾗｽ･ｺﾝｸﾘ･陶磁器くず!$Z$28</f>
        <v>760</v>
      </c>
      <c r="U39" s="548">
        <f>+ｿ.鉱さい!$Z$28</f>
        <v>0</v>
      </c>
      <c r="V39" s="548">
        <f>+ﾀ.がれき類!$Z$28</f>
        <v>14850</v>
      </c>
      <c r="W39" s="548">
        <f>+ﾁ.動物のふん尿!$Z$28</f>
        <v>0</v>
      </c>
      <c r="X39" s="548">
        <f>+ﾂ.動物の死体!$Z$28</f>
        <v>0</v>
      </c>
      <c r="Y39" s="548">
        <f>+ﾃ.ばいじん!$Z$28</f>
        <v>0</v>
      </c>
      <c r="Z39" s="549">
        <f>+ﾄ.混合廃棄物その他!$Z$28</f>
        <v>380</v>
      </c>
      <c r="AA39" s="550">
        <f t="shared" si="4"/>
        <v>26668</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5</v>
      </c>
      <c r="M40" s="548">
        <f>+ｷ.紙くず!$Z$29</f>
        <v>1</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40</v>
      </c>
      <c r="U40" s="548">
        <f>+ｿ.鉱さい!$Z$29</f>
        <v>0</v>
      </c>
      <c r="V40" s="548">
        <f>+ﾀ.がれき類!$Z$29</f>
        <v>150</v>
      </c>
      <c r="W40" s="548">
        <f>+ﾁ.動物のふん尿!$Z$29</f>
        <v>0</v>
      </c>
      <c r="X40" s="548">
        <f>+ﾂ.動物の死体!$Z$29</f>
        <v>0</v>
      </c>
      <c r="Y40" s="548">
        <f>+ﾃ.ばいじん!$Z$29</f>
        <v>0</v>
      </c>
      <c r="Z40" s="549">
        <f>+ﾄ.混合廃棄物その他!$Z$29</f>
        <v>20</v>
      </c>
      <c r="AA40" s="550">
        <f t="shared" si="4"/>
        <v>216</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10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100</v>
      </c>
      <c r="U42" s="551">
        <f>+ｿ.鉱さい!$Q$33</f>
        <v>0</v>
      </c>
      <c r="V42" s="551">
        <f>+ﾀ.がれき類!$Q$33</f>
        <v>100</v>
      </c>
      <c r="W42" s="551">
        <f>+ﾁ.動物のふん尿!$Q$33</f>
        <v>0</v>
      </c>
      <c r="X42" s="551">
        <f>+ﾂ.動物の死体!$Q$33</f>
        <v>0</v>
      </c>
      <c r="Y42" s="551">
        <f>+ﾃ.ばいじん!$Q$33</f>
        <v>0</v>
      </c>
      <c r="Z42" s="552">
        <f>+ﾄ.混合廃棄物その他!$Q$33</f>
        <v>15</v>
      </c>
      <c r="AA42" s="553">
        <f>SUM(G42:Z42)</f>
        <v>225</v>
      </c>
    </row>
    <row r="43" spans="2:27" ht="24" customHeight="1" x14ac:dyDescent="0.15">
      <c r="B43" s="186"/>
      <c r="C43" s="142" t="s">
        <v>235</v>
      </c>
      <c r="D43" s="952" t="s">
        <v>349</v>
      </c>
      <c r="E43" s="952"/>
      <c r="F43" s="953"/>
      <c r="G43" s="557">
        <f>+ｱ.燃え殻!$AK$27</f>
        <v>0</v>
      </c>
      <c r="H43" s="557">
        <f>+ｲ.汚泥!$AK$27</f>
        <v>10000</v>
      </c>
      <c r="I43" s="557">
        <f>+ｳ.廃油!$AK$27</f>
        <v>3</v>
      </c>
      <c r="J43" s="557">
        <f>+ｴ.廃酸!$AK$27</f>
        <v>0</v>
      </c>
      <c r="K43" s="557">
        <f>+ｵ.廃ｱﾙｶﾘ!$AK$27</f>
        <v>0</v>
      </c>
      <c r="L43" s="557">
        <f>+ｶ.廃ﾌﾟﾗ類!$AK$27</f>
        <v>160</v>
      </c>
      <c r="M43" s="557">
        <f>+ｷ.紙くず!$AK$27</f>
        <v>30</v>
      </c>
      <c r="N43" s="557">
        <f>+ｸ.木くず!$AK$27</f>
        <v>400</v>
      </c>
      <c r="O43" s="557">
        <f>+ｹ.繊維くず!$AK$27</f>
        <v>1</v>
      </c>
      <c r="P43" s="557">
        <f>+ｺ.動植物性残さ!$AK$27</f>
        <v>0</v>
      </c>
      <c r="Q43" s="557">
        <f>+ｻ.動物系固形不要物!$AK$27</f>
        <v>0</v>
      </c>
      <c r="R43" s="557">
        <f>+ｼ.ｺﾞﾑくず!$AK$27</f>
        <v>0</v>
      </c>
      <c r="S43" s="557">
        <f>+ｽ.金属くず!$AK$27</f>
        <v>100</v>
      </c>
      <c r="T43" s="557">
        <f>+ｾ.ｶﾞﾗｽ･ｺﾝｸﾘ･陶磁器くず!$AK$27</f>
        <v>900</v>
      </c>
      <c r="U43" s="557">
        <f>+ｿ.鉱さい!$AK$27</f>
        <v>0</v>
      </c>
      <c r="V43" s="557">
        <f>+ﾀ.がれき類!$AK$27</f>
        <v>15100</v>
      </c>
      <c r="W43" s="557">
        <f>+ﾁ.動物のふん尿!$AK$27</f>
        <v>0</v>
      </c>
      <c r="X43" s="557">
        <f>+ﾂ.動物の死体!$AK$27</f>
        <v>0</v>
      </c>
      <c r="Y43" s="557">
        <f>+ﾃ.ばいじん!$AK$27</f>
        <v>0</v>
      </c>
      <c r="Z43" s="558">
        <f>+ﾄ.混合廃棄物その他!$AK$27</f>
        <v>415</v>
      </c>
      <c r="AA43" s="559">
        <f t="shared" si="4"/>
        <v>27109</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120</v>
      </c>
      <c r="M44" s="560">
        <f>+ｷ.紙くず!$AK$30</f>
        <v>20</v>
      </c>
      <c r="N44" s="560">
        <f>+ｸ.木くず!$AK$30</f>
        <v>200</v>
      </c>
      <c r="O44" s="560">
        <f>+ｹ.繊維くず!$AK$30</f>
        <v>1</v>
      </c>
      <c r="P44" s="560">
        <f>+ｺ.動植物性残さ!$AK$30</f>
        <v>0</v>
      </c>
      <c r="Q44" s="560">
        <f>+ｻ.動物系固形不要物!$AK$30</f>
        <v>0</v>
      </c>
      <c r="R44" s="560">
        <f>+ｼ.ｺﾞﾑくず!$AK$30</f>
        <v>0</v>
      </c>
      <c r="S44" s="560">
        <f>+ｽ.金属くず!$AK$30</f>
        <v>60</v>
      </c>
      <c r="T44" s="560">
        <f>+ｾ.ｶﾞﾗｽ･ｺﾝｸﾘ･陶磁器くず!$AK$30</f>
        <v>600</v>
      </c>
      <c r="U44" s="560">
        <f>+ｿ.鉱さい!$AK$30</f>
        <v>0</v>
      </c>
      <c r="V44" s="560">
        <f>+ﾀ.がれき類!$AK$30</f>
        <v>1000</v>
      </c>
      <c r="W44" s="560">
        <f>+ﾁ.動物のふん尿!$AK$30</f>
        <v>0</v>
      </c>
      <c r="X44" s="560">
        <f>+ﾂ.動物の死体!$AK$30</f>
        <v>0</v>
      </c>
      <c r="Y44" s="560">
        <f>+ﾃ.ばいじん!$AK$30</f>
        <v>0</v>
      </c>
      <c r="Z44" s="561">
        <f>+ﾄ.混合廃棄物その他!$AK$30</f>
        <v>250</v>
      </c>
      <c r="AA44" s="562">
        <f t="shared" si="4"/>
        <v>2251</v>
      </c>
    </row>
    <row r="45" spans="2:27" ht="24" customHeight="1" x14ac:dyDescent="0.15">
      <c r="B45" s="186"/>
      <c r="C45" s="193"/>
      <c r="D45" s="584" t="s">
        <v>190</v>
      </c>
      <c r="E45" s="962" t="s">
        <v>237</v>
      </c>
      <c r="F45" s="963"/>
      <c r="G45" s="563">
        <f>+ｱ.燃え殻!$AR$24</f>
        <v>0</v>
      </c>
      <c r="H45" s="563">
        <f>+ｲ.汚泥!$AR$24</f>
        <v>10000</v>
      </c>
      <c r="I45" s="563">
        <f>+ｳ.廃油!$AR$24</f>
        <v>3</v>
      </c>
      <c r="J45" s="563">
        <f>+ｴ.廃酸!$AR$24</f>
        <v>0</v>
      </c>
      <c r="K45" s="563">
        <f>+ｵ.廃ｱﾙｶﾘ!$AR$24</f>
        <v>0</v>
      </c>
      <c r="L45" s="563">
        <f>+ｶ.廃ﾌﾟﾗ類!$AR$24</f>
        <v>145</v>
      </c>
      <c r="M45" s="563">
        <f>+ｷ.紙くず!$AR$24</f>
        <v>29</v>
      </c>
      <c r="N45" s="563">
        <f>+ｸ.木くず!$AR$24</f>
        <v>400</v>
      </c>
      <c r="O45" s="563">
        <f>+ｹ.繊維くず!$AR$24</f>
        <v>1</v>
      </c>
      <c r="P45" s="563">
        <f>+ｺ.動植物性残さ!$AR$24</f>
        <v>0</v>
      </c>
      <c r="Q45" s="563">
        <f>+ｻ.動物系固形不要物!$AR$24</f>
        <v>0</v>
      </c>
      <c r="R45" s="563">
        <f>+ｼ.ｺﾞﾑくず!$AR$24</f>
        <v>0</v>
      </c>
      <c r="S45" s="563">
        <f>+ｽ.金属くず!$AR$24</f>
        <v>100</v>
      </c>
      <c r="T45" s="563">
        <f>+ｾ.ｶﾞﾗｽ･ｺﾝｸﾘ･陶磁器くず!$AR$24</f>
        <v>760</v>
      </c>
      <c r="U45" s="563">
        <f>+ｿ.鉱さい!$AR$24</f>
        <v>0</v>
      </c>
      <c r="V45" s="563">
        <f>+ﾀ.がれき類!$AR$24</f>
        <v>14850</v>
      </c>
      <c r="W45" s="563">
        <f>+ﾁ.動物のふん尿!$AR$24</f>
        <v>0</v>
      </c>
      <c r="X45" s="563">
        <f>+ﾂ.動物の死体!$AR$24</f>
        <v>0</v>
      </c>
      <c r="Y45" s="563">
        <f>+ﾃ.ばいじん!$AR$24</f>
        <v>0</v>
      </c>
      <c r="Z45" s="564">
        <f>+ﾄ.混合廃棄物その他!$AR$24</f>
        <v>380</v>
      </c>
      <c r="AA45" s="565">
        <f t="shared" si="4"/>
        <v>26668</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37721.4</v>
      </c>
      <c r="I55" s="634">
        <f t="shared" si="10"/>
        <v>7.4</v>
      </c>
      <c r="J55" s="634">
        <f t="shared" si="10"/>
        <v>0</v>
      </c>
      <c r="K55" s="634">
        <f t="shared" si="10"/>
        <v>0</v>
      </c>
      <c r="L55" s="634">
        <f t="shared" si="10"/>
        <v>309.70000000000005</v>
      </c>
      <c r="M55" s="634">
        <f t="shared" si="10"/>
        <v>62.5</v>
      </c>
      <c r="N55" s="634">
        <f t="shared" si="10"/>
        <v>920.6</v>
      </c>
      <c r="O55" s="634">
        <f t="shared" si="10"/>
        <v>2</v>
      </c>
      <c r="P55" s="634">
        <f t="shared" si="10"/>
        <v>0</v>
      </c>
      <c r="Q55" s="634">
        <f t="shared" si="10"/>
        <v>0</v>
      </c>
      <c r="R55" s="634">
        <f t="shared" si="10"/>
        <v>0</v>
      </c>
      <c r="S55" s="634">
        <f t="shared" si="10"/>
        <v>197</v>
      </c>
      <c r="T55" s="634">
        <f t="shared" si="10"/>
        <v>1636.5</v>
      </c>
      <c r="U55" s="634">
        <f t="shared" si="10"/>
        <v>0</v>
      </c>
      <c r="V55" s="634">
        <f t="shared" si="10"/>
        <v>36630.400000000001</v>
      </c>
      <c r="W55" s="634">
        <f t="shared" si="10"/>
        <v>0</v>
      </c>
      <c r="X55" s="634">
        <f t="shared" si="10"/>
        <v>0</v>
      </c>
      <c r="Y55" s="634">
        <f t="shared" si="10"/>
        <v>0</v>
      </c>
      <c r="Z55" s="634">
        <f t="shared" si="10"/>
        <v>805.3</v>
      </c>
      <c r="AA55" s="633">
        <f>+AA9+AA19+AA20</f>
        <v>78292.800000000003</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C3" sqref="C3"/>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20日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横浜市中区吉田町65番地
清水建設株式会社　横浜支店</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執行役員支店長　富永　秀行</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045-261-3981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清水建設株式会社　横浜支店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2188</v>
      </c>
      <c r="Q25" s="1086"/>
      <c r="R25" s="1086"/>
      <c r="S25" s="1086"/>
      <c r="T25" s="1086"/>
      <c r="U25" s="1087"/>
    </row>
    <row r="26" spans="1:22" ht="26.25" customHeight="1" x14ac:dyDescent="0.15">
      <c r="C26" s="1099" t="s">
        <v>11</v>
      </c>
      <c r="D26" s="1100"/>
      <c r="E26" s="1101"/>
      <c r="F26" s="1118" t="str">
        <f>+表紙!F50</f>
        <v>横浜市中区吉田町65番地</v>
      </c>
      <c r="G26" s="1119"/>
      <c r="H26" s="1119"/>
      <c r="I26" s="1119"/>
      <c r="J26" s="1119"/>
      <c r="K26" s="1119"/>
      <c r="L26" s="1119"/>
      <c r="M26" s="1119"/>
      <c r="N26" s="454" t="s">
        <v>172</v>
      </c>
      <c r="O26" s="383"/>
      <c r="P26" s="383"/>
      <c r="Q26" s="1113" t="str">
        <f>IF(+表紙!Q50="","",+表紙!Q50)</f>
        <v>045-253-2245</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97217</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t="str">
        <f>IF(+表紙!F61="","",+表紙!F61)</f>
        <v>569名</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10</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50683.8</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・資材のプレカット・ユニット化
・資材の簡易梱包・無梱包化
・仮設資材・型枠資材の転用回数の向上
・発生抑制に有効な工法の採用
・副産物研修・教育の実施
・副産物を重点とした内部環境監査の実施
・延床面積当りの産業廃棄物発生量(原単位)抑制目標の見直しの実施
・大型作業所におけるゼロ・エミッションの推進</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10</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27609</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・資材のプレカット・ユニット化
・資材の簡易梱包・無梱包化
・仮設資材・型枠資材の転用回数の向上
・発生抑制に有効な工法の採用
・副産物研修・教育の実施
・副産物を重点とした内部環境監査の実施
・大型作業所におけるゼロ・エミッションの推進
・産業廃棄物ヤードでの容積削減に向けた取組
・広域認定制度の活用（適用品目の拡大）</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建設汚泥／コンクリートがら／アスファルト・コンクリートがら／その他がれき類／ガラス・陶磁器くず／廃石膏ボード／廃ＡＬＣ／廃グラスウール／金属くず／紙くず／ダンボールくず／木くず／繊維くず／硬質系非塩ビ系廃プラ／軟質系廃プラ／硬質系塩ビ系廃プラ／発泡スチロール／廃ウレタン材／廃塩ビ管／石綿含有廃棄物／その他（作業所の実情に合わせて実施）
・副産物研修・教育の実施　　・副産物を重点とした監査の実施</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建設汚泥／コンクリートがら／アスファルト・コンクリートがら／その他がれき類／ガラス・陶磁器くず／廃石膏ボード／廃ＡＬＣ／廃グラスウール／金属くず／紙くず／ダンボールくず／木くず／繊維くず／硬質系非塩ビ系廃プラ／軟質系廃プラ／硬質系塩ビ系廃プラ／発泡スチロール／廃ウレタン材／廃塩ビ管／石綿含有廃棄物／その他（作業所の実情に合わせて実施）
・副産物研修・教育の実施　　・副産物を重点とした監査の実施</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f>+表紙!K134</f>
        <v>2718.9</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・解体工事で発生したがれき類（コンクリートがら）を基礎撤去部の埋戻しに再生利用した。</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500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・施工条件及び発注者や土地所有者の了承が得られれば実施予定
・利用用途に応じた適正な品質を確保し、杭汚泥は建屋基礎の埋め戻しに
　がれき類（コンクリートがら）は仮設通路や路盤整備の砕石、または埋め戻しに再利用する予定</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・取組実積無し</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・取組予定無し</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・取組実積無し</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・取組予定無し</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47964.900000000009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2378.6</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47591.8</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・産業廃棄物の種類・性状に応じた適正な委託先の選定
・受入規模に応じた適正な収集運搬・処分施設の選定
・リサイクル率の高い処理施設の選定
・広域認定制度を活用した新品端材品の製造工場への直送
・廃プラスチック類の種類分別によるサーマルリサイクルだけではなく
　マテリアルリサイクルやケミカルリサイクルへの展開
・既存及び新規委託先施設の周辺状況や処理方法などの定期的な確認
・排出場所から近い施設の選定（案件による）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27109</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2251</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26668</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xml:space="preserve">・産業廃棄物の種類・性状に応じた適正な委託先の選定
・受入規模に応じた適正な収集運搬・処分施設の選定
・リサイクル率の高い処理施設の選定
・広域認定制度を活用した新品端材品の製造工場への直送
・廃プラスチック類の種類分別によるサーマルリサイクルだけではなく
　マテリアルリサイクルやケミカルリサイクルへの展開
・既存及び新規委託先施設の周辺状況や処理方法などの定期的な確認
・排出場所から近い施設の選定（案件による）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10000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27721.4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10000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10000</v>
      </c>
      <c r="P27" s="881"/>
      <c r="Q27" s="881"/>
      <c r="R27" s="881"/>
      <c r="S27" s="59" t="s">
        <v>38</v>
      </c>
      <c r="T27" s="80"/>
      <c r="U27" s="80"/>
      <c r="X27" s="78" t="s">
        <v>39</v>
      </c>
      <c r="Y27" s="81"/>
      <c r="AG27" s="68"/>
      <c r="AH27" s="68"/>
      <c r="AI27" s="68"/>
      <c r="AJ27" s="68"/>
      <c r="AK27" s="831">
        <f>+AG18+O27</f>
        <v>10000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10000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27721.4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10000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27721.4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4.4000000000000004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v>
      </c>
      <c r="P27" s="881"/>
      <c r="Q27" s="881"/>
      <c r="R27" s="881"/>
      <c r="S27" s="59" t="s">
        <v>38</v>
      </c>
      <c r="T27" s="80"/>
      <c r="U27" s="80"/>
      <c r="X27" s="78" t="s">
        <v>39</v>
      </c>
      <c r="Y27" s="81"/>
      <c r="AG27" s="68"/>
      <c r="AH27" s="68"/>
      <c r="AI27" s="68"/>
      <c r="AJ27" s="68"/>
      <c r="AK27" s="831">
        <f>+AG18+O27</f>
        <v>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4.4000000000000004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4.4000000000000004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160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149.70000000000002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160</v>
      </c>
      <c r="P27" s="881"/>
      <c r="Q27" s="881"/>
      <c r="R27" s="881"/>
      <c r="S27" s="59" t="s">
        <v>38</v>
      </c>
      <c r="T27" s="80"/>
      <c r="U27" s="80"/>
      <c r="X27" s="78" t="s">
        <v>39</v>
      </c>
      <c r="Y27" s="81"/>
      <c r="AG27" s="68"/>
      <c r="AH27" s="68"/>
      <c r="AI27" s="68"/>
      <c r="AJ27" s="68"/>
      <c r="AK27" s="831">
        <f>+AG18+O27</f>
        <v>160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145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149.70000000000002</v>
      </c>
      <c r="G29" s="837"/>
      <c r="H29" s="234" t="s">
        <v>198</v>
      </c>
      <c r="L29" s="845"/>
      <c r="O29" s="71"/>
      <c r="P29" s="163"/>
      <c r="Q29" s="66" t="s">
        <v>183</v>
      </c>
      <c r="R29" s="842" t="s">
        <v>33</v>
      </c>
      <c r="S29" s="884"/>
      <c r="T29" s="884"/>
      <c r="U29" s="885"/>
      <c r="V29" s="63"/>
      <c r="W29" s="82"/>
      <c r="X29" s="889" t="s">
        <v>315</v>
      </c>
      <c r="Y29" s="890"/>
      <c r="Z29" s="833">
        <v>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117.5</v>
      </c>
      <c r="G30" s="837"/>
      <c r="H30" s="234" t="s">
        <v>198</v>
      </c>
      <c r="L30" s="845"/>
      <c r="O30" s="71"/>
      <c r="Q30" s="847">
        <f>+ROUND(Z28,1)+ROUND(Z29,1)+ROUND(Z30,1)</f>
        <v>150</v>
      </c>
      <c r="R30" s="881"/>
      <c r="S30" s="881"/>
      <c r="T30" s="881"/>
      <c r="U30" s="59" t="s">
        <v>16</v>
      </c>
      <c r="X30" s="889" t="s">
        <v>186</v>
      </c>
      <c r="Y30" s="890"/>
      <c r="Z30" s="833"/>
      <c r="AA30" s="834"/>
      <c r="AB30" s="834"/>
      <c r="AC30" s="834"/>
      <c r="AD30" s="834"/>
      <c r="AE30" s="59" t="s">
        <v>13</v>
      </c>
      <c r="AK30" s="818">
        <v>120</v>
      </c>
      <c r="AL30" s="819"/>
      <c r="AM30" s="819"/>
      <c r="AN30" s="819"/>
      <c r="AO30" s="67" t="s">
        <v>13</v>
      </c>
      <c r="AR30" s="830"/>
      <c r="AS30" s="827"/>
      <c r="AT30" s="827"/>
      <c r="AU30" s="828"/>
    </row>
    <row r="31" spans="2:48" ht="27" customHeight="1" thickTop="1" thickBot="1" x14ac:dyDescent="0.2">
      <c r="B31" s="853" t="s">
        <v>375</v>
      </c>
      <c r="C31" s="842"/>
      <c r="D31" s="842"/>
      <c r="E31" s="843"/>
      <c r="F31" s="836">
        <v>137.4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10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30</v>
      </c>
      <c r="P27" s="881"/>
      <c r="Q27" s="881"/>
      <c r="R27" s="881"/>
      <c r="S27" s="59" t="s">
        <v>38</v>
      </c>
      <c r="T27" s="80"/>
      <c r="U27" s="80"/>
      <c r="X27" s="78" t="s">
        <v>39</v>
      </c>
      <c r="Y27" s="81"/>
      <c r="AG27" s="68"/>
      <c r="AH27" s="68"/>
      <c r="AI27" s="68"/>
      <c r="AJ27" s="68"/>
      <c r="AK27" s="831">
        <f>+AG18+O27</f>
        <v>30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32.5</v>
      </c>
      <c r="G29" s="837"/>
      <c r="H29" s="234" t="s">
        <v>198</v>
      </c>
      <c r="L29" s="845"/>
      <c r="O29" s="71"/>
      <c r="P29" s="163"/>
      <c r="Q29" s="66" t="s">
        <v>183</v>
      </c>
      <c r="R29" s="842" t="s">
        <v>33</v>
      </c>
      <c r="S29" s="884"/>
      <c r="T29" s="884"/>
      <c r="U29" s="885"/>
      <c r="V29" s="63"/>
      <c r="W29" s="82"/>
      <c r="X29" s="889" t="s">
        <v>315</v>
      </c>
      <c r="Y29" s="890"/>
      <c r="Z29" s="833">
        <v>1</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21.7</v>
      </c>
      <c r="G30" s="837"/>
      <c r="H30" s="234" t="s">
        <v>198</v>
      </c>
      <c r="L30" s="845"/>
      <c r="O30" s="71"/>
      <c r="Q30" s="847">
        <f>+ROUND(Z28,1)+ROUND(Z29,1)+ROUND(Z30,1)</f>
        <v>30</v>
      </c>
      <c r="R30" s="881"/>
      <c r="S30" s="881"/>
      <c r="T30" s="881"/>
      <c r="U30" s="59" t="s">
        <v>16</v>
      </c>
      <c r="X30" s="889" t="s">
        <v>186</v>
      </c>
      <c r="Y30" s="890"/>
      <c r="Z30" s="833"/>
      <c r="AA30" s="834"/>
      <c r="AB30" s="834"/>
      <c r="AC30" s="834"/>
      <c r="AD30" s="834"/>
      <c r="AE30" s="59" t="s">
        <v>13</v>
      </c>
      <c r="AK30" s="818">
        <v>20</v>
      </c>
      <c r="AL30" s="819"/>
      <c r="AM30" s="819"/>
      <c r="AN30" s="819"/>
      <c r="AO30" s="67" t="s">
        <v>13</v>
      </c>
      <c r="AR30" s="830"/>
      <c r="AS30" s="827"/>
      <c r="AT30" s="827"/>
      <c r="AU30" s="828"/>
    </row>
    <row r="31" spans="2:48" ht="27" customHeight="1" thickTop="1" thickBot="1" x14ac:dyDescent="0.2">
      <c r="B31" s="853" t="s">
        <v>375</v>
      </c>
      <c r="C31" s="842"/>
      <c r="D31" s="842"/>
      <c r="E31" s="843"/>
      <c r="F31" s="836">
        <v>32.200000000000003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清水建設株式会社　横浜支店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400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520.6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400</v>
      </c>
      <c r="P27" s="881"/>
      <c r="Q27" s="881"/>
      <c r="R27" s="881"/>
      <c r="S27" s="59" t="s">
        <v>38</v>
      </c>
      <c r="T27" s="80"/>
      <c r="U27" s="80"/>
      <c r="X27" s="78" t="s">
        <v>39</v>
      </c>
      <c r="Y27" s="81"/>
      <c r="AG27" s="68"/>
      <c r="AH27" s="68"/>
      <c r="AI27" s="68"/>
      <c r="AJ27" s="68"/>
      <c r="AK27" s="831">
        <f>+AG18+O27</f>
        <v>400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520.6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184.2</v>
      </c>
      <c r="G30" s="837"/>
      <c r="H30" s="234" t="s">
        <v>198</v>
      </c>
      <c r="L30" s="845"/>
      <c r="O30" s="71"/>
      <c r="Q30" s="847">
        <f>+ROUND(Z28,1)+ROUND(Z29,1)+ROUND(Z30,1)</f>
        <v>400</v>
      </c>
      <c r="R30" s="881"/>
      <c r="S30" s="881"/>
      <c r="T30" s="881"/>
      <c r="U30" s="59" t="s">
        <v>16</v>
      </c>
      <c r="X30" s="889" t="s">
        <v>186</v>
      </c>
      <c r="Y30" s="890"/>
      <c r="Z30" s="833"/>
      <c r="AA30" s="834"/>
      <c r="AB30" s="834"/>
      <c r="AC30" s="834"/>
      <c r="AD30" s="834"/>
      <c r="AE30" s="59" t="s">
        <v>13</v>
      </c>
      <c r="AK30" s="818">
        <v>200</v>
      </c>
      <c r="AL30" s="819"/>
      <c r="AM30" s="819"/>
      <c r="AN30" s="819"/>
      <c r="AO30" s="67" t="s">
        <v>13</v>
      </c>
      <c r="AR30" s="830"/>
      <c r="AS30" s="827"/>
      <c r="AT30" s="827"/>
      <c r="AU30" s="828"/>
    </row>
    <row r="31" spans="2:48" ht="27" customHeight="1" thickTop="1" thickBot="1" x14ac:dyDescent="0.2">
      <c r="B31" s="853" t="s">
        <v>375</v>
      </c>
      <c r="C31" s="842"/>
      <c r="D31" s="842"/>
      <c r="E31" s="843"/>
      <c r="F31" s="836">
        <v>520.6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2025-06-16T09:51:37Z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