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activeTab="21"/>
  </bookViews>
  <sheets>
    <sheet name="表紙" sheetId="95" r:id="rId1"/>
    <sheet name="ｱ.燃え殻" sheetId="2" state="hidden" r:id="rId2"/>
    <sheet name="ｲ.汚泥" sheetId="74" r:id="rId3"/>
    <sheet name="ｳ.廃油" sheetId="75" r:id="rId4"/>
    <sheet name="ｴ.廃酸" sheetId="76" state="hidden" r:id="rId5"/>
    <sheet name="ｵ.廃ｱﾙｶﾘ" sheetId="77" state="hidden" r:id="rId6"/>
    <sheet name="ｶ.廃ﾌﾟﾗ類" sheetId="78" r:id="rId7"/>
    <sheet name="ｷ.紙くず" sheetId="85" r:id="rId8"/>
    <sheet name="ｸ.木くず" sheetId="86" r:id="rId9"/>
    <sheet name="ｹ.繊維くず" sheetId="87" state="hidden" r:id="rId10"/>
    <sheet name="ｺ.動植物性残さ" sheetId="88" state="hidden" r:id="rId11"/>
    <sheet name="ｻ.動物系固形不要物" sheetId="89" state="hidden" r:id="rId12"/>
    <sheet name="ｼ.ｺﾞﾑくず" sheetId="79" state="hidden" r:id="rId13"/>
    <sheet name="ｽ.金属くず" sheetId="81" r:id="rId14"/>
    <sheet name="ｾ.ｶﾞﾗｽ･ｺﾝｸﾘ･陶磁器くず" sheetId="84" r:id="rId15"/>
    <sheet name="ｿ.鉱さい" sheetId="82" state="hidden" r:id="rId16"/>
    <sheet name="ﾀ.がれき類" sheetId="80" r:id="rId17"/>
    <sheet name="ﾁ.動物のふん尿" sheetId="90" state="hidden" r:id="rId18"/>
    <sheet name="ﾂ.動物の死体" sheetId="91" state="hidden" r:id="rId19"/>
    <sheet name="ﾃ.ばいじん" sheetId="83" state="hidden"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F12" i="89"/>
  <c r="H24" i="89" s="1"/>
  <c r="Y18" i="91"/>
  <c r="P16" i="91" s="1"/>
  <c r="X58" i="94" s="1"/>
  <c r="N49" i="94" l="1"/>
  <c r="M49" i="94"/>
  <c r="H31" i="74"/>
  <c r="H49" i="94"/>
  <c r="H36" i="78"/>
  <c r="H37" i="78"/>
  <c r="H24" i="78"/>
  <c r="H31" i="2"/>
  <c r="Q36" i="94"/>
  <c r="G36" i="94"/>
  <c r="G35" i="94" s="1"/>
  <c r="H31" i="88"/>
  <c r="AL27" i="80"/>
  <c r="V47" i="94"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<sst xmlns="http://schemas.openxmlformats.org/spreadsheetml/2006/main" count="3303" uniqueCount="473">
  <si>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</si>
  <si>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</si>
  <si>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</si>
  <si>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</si>
  <si>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</si>
  <si>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</si>
  <si>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</si>
  <si>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</si>
  <si>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</si>
  <si>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</si>
  <si>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</si>
  <si>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</si>
  <si>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</si>
  <si>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</si>
  <si>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</si>
  <si>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</si>
  <si>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</si>
  <si>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</si>
  <si>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</si>
  <si>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</si>
  <si>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</si>
  <si>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</si>
  <si>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</si>
  <si>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</si>
  <si>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</si>
  <si>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</si>
  <si>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</si>
  <si>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</si>
  <si>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</si>
  <si>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</si>
  <si>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</si>
  <si>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</si>
  <si>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</si>
  <si>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</si>
  <si>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</si>
  <si>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</si>
  <si>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</si>
  <si>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</si>
  <si>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</si>
  <si>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</si>
  <si>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</si>
  <si>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</si>
  <si>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</si>
  <si>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</si>
  <si>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</si>
  <si>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</si>
  <si>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</si>
  <si>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</si>
  <si>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</si>
  <si>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</si>
  <si>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</si>
  <si>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</si>
  <si>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</si>
  <si>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</si>
  <si>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</si>
  <si>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</si>
  <si>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</si>
  <si>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</si>
  <si>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</si>
  <si>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</si>
  <si>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</si>
  <si>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</si>
  <si>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</si>
  <si>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</si>
  <si>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</si>
  <si>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</si>
  <si>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</si>
  <si>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</si>
  <si>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</si>
  <si>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</si>
  <si>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</si>
  <si>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</si>
  <si>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</si>
  <si>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</si>
  <si>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</si>
  <si>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</si>
  <si>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</si>
  <si>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</si>
  <si>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</si>
  <si>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</si>
  <si>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</si>
  <si>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</si>
  <si>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</si>
  <si>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</si>
  <si>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</si>
  <si>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</si>
  <si>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</si>
  <si>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</si>
  <si>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</si>
  <si>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</si>
  <si>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</si>
  <si>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</si>
  <si>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</si>
  <si>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</si>
  <si>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</si>
  <si>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</si>
  <si>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</si>
  <si>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</si>
  <si>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</si>
  <si>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</si>
  <si>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</si>
  <si>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</si>
  <si>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</si>
  <si>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</si>
  <si>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</si>
  <si>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</si>
  <si>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</si>
  <si>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</si>
  <si>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</si>
  <si>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</si>
  <si>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</si>
  <si>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</si>
  <si>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</si>
  <si>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</si>
  <si>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</si>
  <si>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</si>
  <si>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</si>
  <si>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</si>
  <si>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</si>
  <si>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</si>
  <si>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</si>
  <si>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</si>
  <si>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</si>
  <si>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</si>
  <si>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</si>
  <si>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</si>
  <si>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</si>
  <si>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</si>
  <si>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</si>
  <si>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</si>
  <si>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</si>
  <si>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</si>
  <si>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</si>
  <si>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</si>
  <si>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</si>
  <si>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</si>
  <si>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</si>
  <si>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</si>
  <si>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</si>
  <si>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</si>
  <si>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</si>
  <si>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</si>
  <si>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</si>
  <si>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</si>
  <si>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</si>
  <si>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</si>
  <si>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</si>
  <si>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</si>
  <si>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</si>
  <si>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</si>
  <si>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</si>
  <si>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</si>
  <si>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</si>
  <si>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</si>
  <si>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</si>
  <si>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</si>
  <si>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</si>
  <si>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</si>
  <si>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</si>
  <si>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</si>
  <si>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</si>
  <si>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</si>
  <si>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</si>
  <si>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</si>
  <si>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</si>
  <si>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</si>
  <si>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</si>
  <si>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</si>
  <si>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</si>
  <si>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</si>
  <si>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</si>
  <si>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</si>
  <si>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</si>
  <si>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</si>
  <si>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</si>
  <si>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</si>
  <si>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</si>
  <si>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</si>
  <si>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</si>
  <si>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</si>
  <si>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</si>
  <si>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</si>
  <si>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</si>
  <si>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</si>
  <si>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</si>
  <si>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</si>
  <si>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</si>
  <si>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</si>
  <si>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</si>
  <si>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</si>
  <si>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</si>
  <si>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</si>
  <si>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</si>
  <si>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</si>
  <si>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</si>
  <si>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</si>
  <si>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</si>
  <si>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</si>
  <si>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</si>
  <si>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</si>
  <si>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</si>
  <si>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</si>
  <si>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</si>
  <si>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</si>
  <si>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</si>
  <si>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</si>
  <si>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</si>
  <si>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</si>
  <si>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</si>
  <si>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</si>
  <si>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</si>
  <si>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</si>
  <si>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</si>
  <si>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</si>
  <si>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</si>
  <si>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</si>
  <si>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</si>
  <si>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</si>
  <si>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</si>
  <si>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</si>
  <si>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</si>
  <si>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</si>
  <si>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</si>
  <si>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</si>
  <si>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</si>
  <si>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</si>
  <si>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</si>
  <si>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</si>
  <si>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</si>
  <si>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</si>
  <si>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</si>
  <si>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</si>
  <si>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</si>
  <si>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</si>
  <si>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</si>
  <si>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</si>
  <si>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</si>
  <si>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</si>
  <si>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</si>
  <si>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</si>
  <si>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</si>
  <si>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</si>
  <si>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</si>
  <si>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</si>
  <si>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</si>
  <si>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</si>
  <si>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</si>
  <si>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</si>
  <si>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</si>
  <si>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</si>
  <si>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</si>
  <si>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</si>
  <si>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</si>
  <si>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</si>
  <si>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</si>
  <si>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</si>
  <si>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</si>
  <si>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</si>
  <si>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</si>
  <si>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</si>
  <si>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</si>
  <si>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</si>
  <si>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</si>
  <si>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</si>
  <si>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</si>
  <si>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</si>
  <si>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</si>
  <si>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</si>
  <si>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</si>
  <si>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</si>
  <si>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</si>
  <si>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</si>
  <si>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</si>
  <si>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</si>
  <si>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</si>
  <si>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</si>
  <si>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</si>
  <si>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</si>
  <si>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</si>
  <si>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</si>
  <si>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</si>
  <si>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</si>
  <si>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</si>
  <si>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</si>
  <si>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</si>
  <si>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</si>
  <si>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</si>
  <si>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</si>
  <si>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</si>
  <si>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</si>
  <si>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</si>
  <si>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</si>
  <si>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</si>
  <si>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</si>
  <si>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</si>
  <si>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</si>
  <si>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</si>
  <si>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</si>
  <si>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</si>
  <si>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</si>
  <si>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</si>
  <si>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</si>
  <si>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</si>
  <si>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</si>
  <si>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</si>
  <si>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</si>
  <si>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</si>
  <si>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</si>
  <si>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</si>
  <si>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</si>
  <si>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</si>
  <si>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</si>
  <si>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</si>
  <si>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</si>
  <si>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</si>
  <si>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</si>
  <si>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</si>
  <si>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</si>
  <si>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</si>
  <si>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</si>
  <si>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</si>
  <si>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</si>
  <si>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</si>
  <si>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</si>
  <si>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</si>
  <si>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</si>
  <si>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</si>
  <si>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</si>
  <si>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</si>
  <si>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</si>
  <si>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</si>
  <si>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</si>
  <si>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</si>
  <si>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</si>
  <si>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</si>
  <si>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</si>
  <si>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</si>
  <si>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</si>
  <si>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</si>
  <si>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</si>
  <si>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</si>
  <si>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</si>
  <si>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</si>
  <si>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</si>
  <si>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</si>
  <si>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</si>
  <si>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</si>
  <si>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</si>
  <si>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</si>
  <si>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</si>
  <si>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</si>
  <si>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</si>
  <si>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</si>
  <si>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</si>
  <si>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</si>
  <si>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</si>
  <si>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</si>
  <si>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</si>
  <si>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</si>
  <si>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</si>
  <si>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</si>
  <si>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</si>
  <si>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</si>
  <si>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</si>
  <si>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</si>
  <si>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</si>
  <si>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</si>
  <si>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</si>
  <si>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</si>
  <si>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</si>
  <si>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</si>
  <si>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</si>
  <si>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</si>
  <si>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</si>
  <si>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</si>
  <si>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</si>
  <si>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</si>
  <si>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</si>
  <si>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</si>
  <si>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</si>
  <si>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</si>
  <si>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</si>
  <si>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</si>
  <si>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</si>
  <si>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</si>
  <si>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</si>
  <si>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</si>
  <si>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</si>
  <si>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</si>
  <si>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</si>
  <si>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</si>
  <si>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</si>
  <si>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</si>
  <si>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</si>
  <si>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</si>
  <si>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</si>
  <si>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</si>
  <si>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</si>
  <si>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</si>
  <si>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</si>
  <si>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</si>
  <si>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</si>
  <si>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</si>
  <si>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</si>
  <si>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</si>
  <si>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</si>
  <si>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</si>
  <si>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</si>
  <si>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</si>
  <si>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</si>
  <si>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</si>
  <si>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</si>
  <si>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</si>
  <si>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</si>
  <si>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</si>
  <si>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</si>
  <si>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</si>
  <si>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</si>
  <si>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</si>
  <si>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</si>
  <si>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</si>
  <si>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</si>
  <si>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</si>
  <si>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</si>
  <si>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</si>
  <si>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</si>
  <si>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</si>
  <si>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</si>
  <si>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</si>
  <si>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</si>
  <si>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</si>
  <si>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</si>
  <si>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</si>
  <si>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</si>
  <si>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</si>
  <si>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</si>
  <si>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</si>
  <si>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</si>
  <si>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</si>
  <si>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</si>
  <si>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</si>
  <si>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</si>
  <si>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</si>
  <si>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</si>
  <si>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</si>
  <si>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</si>
  <si>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</si>
  <si>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</si>
  <si>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</si>
  <si>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</si>
  <si>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</si>
  <si>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</si>
  <si>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</si>
  <si>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</si>
  <si>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</si>
  <si>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</si>
  <si>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</si>
  <si>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</si>
  <si>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</si>
  <si>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</si>
  <si>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</si>
  <si>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</si>
  <si>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</si>
  <si>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</si>
  <si>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東京都新宿区津久戸町２－１</t>
    <phoneticPr fontId="3"/>
  </si>
  <si>
    <t xml:space="preserve">株式会社熊谷組首都圏支店
専務執行役員支店長　柏原 貴彦			</t>
    <phoneticPr fontId="3"/>
  </si>
  <si>
    <t>株式会社熊谷組首都圏支店</t>
    <phoneticPr fontId="3"/>
  </si>
  <si>
    <t>東京都新宿区津久戸町2-1（神奈川県横浜市内各所）</t>
    <phoneticPr fontId="3"/>
  </si>
  <si>
    <t>03-4523-3527</t>
    <phoneticPr fontId="3"/>
  </si>
  <si>
    <t>横浜市長</t>
    <phoneticPr fontId="3"/>
  </si>
  <si>
    <t>Ｄ－建設業</t>
    <phoneticPr fontId="3"/>
  </si>
  <si>
    <t>総合建設業</t>
    <phoneticPr fontId="3"/>
  </si>
  <si>
    <t>令和  ７年  ５月  ２８日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</si>
</sst>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74423" y="2179608"/>
          <a:ext cx="594324" cy="630626"/>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64898" y="2170083"/>
          <a:ext cx="599896" cy="630626"/>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64898" y="2179608"/>
          <a:ext cx="599896" cy="630626"/>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64898" y="2170083"/>
          <a:ext cx="599896" cy="630626"/>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64898" y="2160558"/>
          <a:ext cx="599896" cy="621101"/>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64898" y="2189133"/>
          <a:ext cx="599896" cy="630626"/>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64898" y="2179608"/>
          <a:ext cx="599896" cy="630626"/>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64898" y="2179608"/>
          <a:ext cx="599896" cy="630626"/>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64898" y="2189133"/>
          <a:ext cx="599896" cy="630626"/>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64898" y="2179608"/>
          <a:ext cx="599896" cy="630626"/>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64898" y="2170083"/>
          <a:ext cx="599896" cy="630626"/>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64898" y="2170083"/>
          <a:ext cx="599896" cy="630626"/>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64898" y="2160558"/>
          <a:ext cx="599896" cy="630626"/>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64898" y="2179608"/>
          <a:ext cx="599896" cy="630626"/>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64898" y="2160558"/>
          <a:ext cx="599896" cy="630626"/>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64898" y="2198658"/>
          <a:ext cx="599896" cy="621101"/>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64898" y="2170083"/>
          <a:ext cx="599896" cy="630626"/>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64898" y="2170083"/>
          <a:ext cx="599896" cy="630626"/>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64898" y="2189133"/>
          <a:ext cx="599896" cy="630626"/>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view="pageBreakPreview" topLeftCell="A73" zoomScaleNormal="100" zoomScaleSheetLayoutView="100" workbookViewId="0">
      <selection activeCell="N28" sqref="N28"/>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463</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2" customHeight="1">
      <c r="C31" s="589" t="s">
        <v>296</v>
      </c>
      <c r="D31" s="590"/>
      <c r="E31" s="590"/>
      <c r="F31" s="590"/>
      <c r="G31" s="590"/>
      <c r="H31" s="590"/>
      <c r="I31" s="590"/>
      <c r="J31" s="590"/>
      <c r="K31" s="590"/>
      <c r="L31" s="590"/>
      <c r="M31" s="590"/>
      <c r="N31" s="590"/>
      <c r="O31" s="591"/>
      <c r="P31" s="24"/>
      <c r="Q31" s="24"/>
      <c r="R31" s="25"/>
      <c r="S31" s="24"/>
      <c r="T31" s="99"/>
      <c r="U31" s="329"/>
    </row>
    <row r="32" spans="1:54" ht="12.2" customHeight="1">
      <c r="C32" s="592"/>
      <c r="D32" s="593"/>
      <c r="E32" s="593"/>
      <c r="F32" s="593"/>
      <c r="G32" s="593"/>
      <c r="H32" s="593"/>
      <c r="I32" s="593"/>
      <c r="J32" s="593"/>
      <c r="K32" s="593"/>
      <c r="L32" s="593"/>
      <c r="M32" s="593"/>
      <c r="N32" s="593"/>
      <c r="O32" s="594"/>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472</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469</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45" customHeight="1">
      <c r="C39" s="88"/>
      <c r="D39" s="28"/>
      <c r="E39" s="28"/>
      <c r="F39" s="28"/>
      <c r="G39" s="28"/>
      <c r="H39" s="29" t="s">
        <v>6</v>
      </c>
      <c r="I39" s="29"/>
      <c r="J39" s="575" t="s">
        <v>464</v>
      </c>
      <c r="K39" s="575"/>
      <c r="L39" s="576"/>
      <c r="M39" s="576"/>
      <c r="N39" s="576"/>
      <c r="O39" s="577"/>
      <c r="Q39" s="24"/>
      <c r="R39" s="99"/>
    </row>
    <row r="40" spans="1:19" ht="26.45" customHeight="1">
      <c r="C40" s="88"/>
      <c r="D40" s="28"/>
      <c r="E40" s="28"/>
      <c r="F40" s="28"/>
      <c r="G40" s="28"/>
      <c r="H40" s="29" t="s">
        <v>7</v>
      </c>
      <c r="I40" s="29"/>
      <c r="J40" s="575" t="s">
        <v>465</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468</v>
      </c>
      <c r="M42" s="578"/>
      <c r="N42" s="578"/>
      <c r="O42" s="579"/>
    </row>
    <row r="43" spans="1:19">
      <c r="C43" s="88"/>
      <c r="D43" s="28"/>
      <c r="E43" s="28"/>
      <c r="F43" s="28"/>
      <c r="G43" s="28"/>
      <c r="H43" s="28"/>
      <c r="I43" s="28"/>
      <c r="J43" s="30"/>
      <c r="K43" s="30"/>
      <c r="L43" s="28"/>
      <c r="M43" s="28"/>
      <c r="N43" s="28"/>
      <c r="O43" s="89"/>
    </row>
    <row r="44" spans="1:19" ht="8.4499999999999993" customHeight="1">
      <c r="C44" s="88"/>
      <c r="D44" s="28"/>
      <c r="E44" s="28"/>
      <c r="F44" s="28"/>
      <c r="G44" s="28"/>
      <c r="H44" s="28"/>
      <c r="I44" s="28"/>
      <c r="J44" s="28"/>
      <c r="K44" s="28"/>
      <c r="L44" s="28"/>
      <c r="M44" s="28"/>
      <c r="N44" s="28"/>
      <c r="O44" s="89"/>
    </row>
    <row r="45" spans="1:19" ht="30.2"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466</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2187</v>
      </c>
      <c r="N48" s="602"/>
      <c r="O48" s="603"/>
    </row>
    <row r="49" spans="3:21" ht="18" customHeight="1">
      <c r="C49" s="552" t="s">
        <v>11</v>
      </c>
      <c r="D49" s="584"/>
      <c r="E49" s="585"/>
      <c r="F49" s="571" t="s">
        <v>467</v>
      </c>
      <c r="G49" s="572"/>
      <c r="H49" s="572"/>
      <c r="I49" s="572"/>
      <c r="J49" s="572"/>
      <c r="K49" s="572"/>
      <c r="L49" s="463" t="s">
        <v>172</v>
      </c>
      <c r="M49" s="466"/>
      <c r="N49" s="604"/>
      <c r="O49" s="605"/>
    </row>
    <row r="50" spans="3:21" ht="18" customHeight="1">
      <c r="C50" s="586"/>
      <c r="D50" s="587"/>
      <c r="E50" s="588"/>
      <c r="F50" s="573"/>
      <c r="G50" s="574"/>
      <c r="H50" s="574"/>
      <c r="I50" s="574"/>
      <c r="J50" s="574"/>
      <c r="K50" s="574"/>
      <c r="L50" s="467"/>
      <c r="M50" s="580"/>
      <c r="N50" s="581"/>
      <c r="O50" s="338"/>
    </row>
    <row r="51" spans="3:21" ht="26.4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470</v>
      </c>
      <c r="G52" s="640"/>
      <c r="H52" s="640"/>
      <c r="I52" s="640"/>
      <c r="J52" s="36" t="s">
        <v>47</v>
      </c>
      <c r="K52" s="36"/>
      <c r="L52" s="641" t="s">
        <v>471</v>
      </c>
      <c r="M52" s="641"/>
      <c r="N52" s="642"/>
      <c r="O52" s="643"/>
    </row>
    <row r="53" spans="3:21" ht="22.7" customHeight="1">
      <c r="C53" s="360"/>
      <c r="D53" s="452" t="s">
        <v>19</v>
      </c>
      <c r="E53" s="470" t="s">
        <v>365</v>
      </c>
      <c r="F53" s="644" t="s">
        <v>366</v>
      </c>
      <c r="G53" s="645"/>
      <c r="H53" s="646"/>
      <c r="I53" s="644" t="s">
        <v>367</v>
      </c>
      <c r="J53" s="647"/>
      <c r="K53" s="648"/>
      <c r="L53" s="649"/>
      <c r="M53" s="650"/>
      <c r="N53" s="471" t="s">
        <v>368</v>
      </c>
      <c r="O53" s="472"/>
    </row>
    <row r="54" spans="3:21" ht="22.7" customHeight="1">
      <c r="C54" s="360"/>
      <c r="D54" s="359"/>
      <c r="E54" s="473"/>
      <c r="F54" s="644" t="s">
        <v>369</v>
      </c>
      <c r="G54" s="645"/>
      <c r="H54" s="646"/>
      <c r="I54" s="651" t="s">
        <v>370</v>
      </c>
      <c r="J54" s="647"/>
      <c r="K54" s="647"/>
      <c r="L54" s="649">
        <v>5299</v>
      </c>
      <c r="M54" s="650"/>
      <c r="N54" s="471" t="s">
        <v>368</v>
      </c>
      <c r="O54" s="472"/>
    </row>
    <row r="55" spans="3:21" ht="22.7" customHeight="1">
      <c r="C55" s="360"/>
      <c r="D55" s="652" t="s">
        <v>371</v>
      </c>
      <c r="E55" s="653"/>
      <c r="F55" s="644" t="s">
        <v>372</v>
      </c>
      <c r="G55" s="645"/>
      <c r="H55" s="646"/>
      <c r="I55" s="651" t="s">
        <v>373</v>
      </c>
      <c r="J55" s="647"/>
      <c r="K55" s="647"/>
      <c r="L55" s="649"/>
      <c r="M55" s="650"/>
      <c r="N55" s="471" t="s">
        <v>374</v>
      </c>
      <c r="O55" s="472"/>
    </row>
    <row r="56" spans="3:21" ht="22.7" customHeight="1">
      <c r="C56" s="360"/>
      <c r="D56" s="652"/>
      <c r="E56" s="653"/>
      <c r="F56" s="644" t="s">
        <v>375</v>
      </c>
      <c r="G56" s="645"/>
      <c r="H56" s="646"/>
      <c r="I56" s="651" t="s">
        <v>376</v>
      </c>
      <c r="J56" s="647"/>
      <c r="K56" s="647"/>
      <c r="L56" s="649"/>
      <c r="M56" s="650"/>
      <c r="N56" s="471" t="s">
        <v>368</v>
      </c>
      <c r="O56" s="472"/>
    </row>
    <row r="57" spans="3:21" ht="26.45" customHeight="1">
      <c r="C57" s="360"/>
      <c r="D57" s="359"/>
      <c r="E57" s="473"/>
      <c r="F57" s="474" t="s">
        <v>377</v>
      </c>
      <c r="G57" s="361"/>
      <c r="H57" s="361"/>
      <c r="I57" s="361"/>
      <c r="J57" s="41"/>
      <c r="K57" s="41"/>
      <c r="L57" s="362"/>
      <c r="M57" s="362"/>
      <c r="N57" s="363"/>
      <c r="O57" s="364"/>
    </row>
    <row r="58" spans="3:21" ht="26.45" customHeight="1">
      <c r="C58" s="360"/>
      <c r="D58" s="475"/>
      <c r="E58" s="476"/>
      <c r="F58" s="633"/>
      <c r="G58" s="634"/>
      <c r="H58" s="634"/>
      <c r="I58" s="634"/>
      <c r="J58" s="634"/>
      <c r="K58" s="634"/>
      <c r="L58" s="634"/>
      <c r="M58" s="634"/>
      <c r="N58" s="634"/>
      <c r="O58" s="635"/>
    </row>
    <row r="59" spans="3:21" ht="26.45" customHeight="1">
      <c r="C59" s="365"/>
      <c r="D59" s="477" t="s">
        <v>24</v>
      </c>
      <c r="E59" s="478" t="s">
        <v>378</v>
      </c>
      <c r="F59" s="636">
        <v>429</v>
      </c>
      <c r="G59" s="637"/>
      <c r="H59" s="637"/>
      <c r="I59" s="637"/>
      <c r="J59" s="637"/>
      <c r="K59" s="637"/>
      <c r="L59" s="637"/>
      <c r="M59" s="637"/>
      <c r="N59" s="637"/>
      <c r="O59" s="638"/>
    </row>
    <row r="60" spans="3:21" ht="30.2"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15302.099999999999</v>
      </c>
      <c r="I63" s="292" t="s">
        <v>4</v>
      </c>
      <c r="J63" s="623" t="s">
        <v>324</v>
      </c>
      <c r="K63" s="624"/>
      <c r="L63" s="625"/>
      <c r="M63" s="621">
        <f>+別紙!AA14</f>
        <v>15302.099999999999</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f>+別紙!AA15</f>
        <v>766.3</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15302.099999999999</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1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1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1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3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topLeftCell="A1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株式会社熊谷組首都圏支店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株式会社熊谷組首都圏支店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株式会社熊谷組首都圏支店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株式会社熊谷組首都圏支店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16"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株式会社熊谷組首都圏支店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7.7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v>
      </c>
      <c r="E24" s="684"/>
      <c r="F24" s="684"/>
      <c r="G24" s="211" t="s">
        <v>198</v>
      </c>
      <c r="H24" s="673">
        <f>+F12</f>
        <v>7.7</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7.7</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7.7</v>
      </c>
      <c r="Q27" s="733"/>
      <c r="R27" s="733"/>
      <c r="S27" s="733"/>
      <c r="T27" s="54" t="s">
        <v>38</v>
      </c>
      <c r="U27" s="74"/>
      <c r="V27" s="74"/>
      <c r="Y27" s="72" t="s">
        <v>39</v>
      </c>
      <c r="Z27" s="75"/>
      <c r="AH27" s="63"/>
      <c r="AI27" s="63"/>
      <c r="AJ27" s="63"/>
      <c r="AK27" s="63"/>
      <c r="AL27" s="703">
        <f>+AH18+P27</f>
        <v>7.7</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7.7</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v>
      </c>
      <c r="E29" s="684"/>
      <c r="F29" s="684"/>
      <c r="G29" s="211" t="s">
        <v>198</v>
      </c>
      <c r="H29" s="673">
        <f>+AL27</f>
        <v>7.7</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7.7</v>
      </c>
      <c r="I30" s="674"/>
      <c r="J30" s="211" t="s">
        <v>198</v>
      </c>
      <c r="M30" s="682"/>
      <c r="P30" s="66"/>
      <c r="R30" s="687">
        <f>+ROUND(AA28,1)+ROUND(AA29,1)+ROUND(AA30,1)</f>
        <v>7.7</v>
      </c>
      <c r="S30" s="733"/>
      <c r="T30" s="733"/>
      <c r="U30" s="733"/>
      <c r="V30" s="54" t="s">
        <v>16</v>
      </c>
      <c r="Y30" s="688" t="s">
        <v>186</v>
      </c>
      <c r="Z30" s="689"/>
      <c r="AA30" s="729"/>
      <c r="AB30" s="730"/>
      <c r="AC30" s="730"/>
      <c r="AD30" s="730"/>
      <c r="AE30" s="730"/>
      <c r="AF30" s="54" t="s">
        <v>13</v>
      </c>
      <c r="AL30" s="706">
        <v>7.7</v>
      </c>
      <c r="AM30" s="707"/>
      <c r="AN30" s="707"/>
      <c r="AO30" s="707"/>
      <c r="AP30" s="62" t="s">
        <v>13</v>
      </c>
      <c r="AS30" s="725"/>
      <c r="AT30" s="722"/>
      <c r="AU30" s="722"/>
      <c r="AV30" s="723"/>
      <c r="AW30" s="498"/>
    </row>
    <row r="31" spans="2:49" ht="27" customHeight="1" thickTop="1" thickBot="1">
      <c r="B31" s="660" t="s">
        <v>226</v>
      </c>
      <c r="C31" s="661"/>
      <c r="D31" s="684">
        <v>1</v>
      </c>
      <c r="E31" s="684"/>
      <c r="F31" s="684"/>
      <c r="G31" s="211" t="s">
        <v>198</v>
      </c>
      <c r="H31" s="673">
        <f>+AS24</f>
        <v>7.7</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19"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株式会社熊谷組首都圏支店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6</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230.8</v>
      </c>
      <c r="E24" s="684"/>
      <c r="F24" s="684"/>
      <c r="G24" s="211" t="s">
        <v>198</v>
      </c>
      <c r="H24" s="673">
        <f>+F12</f>
        <v>6</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6</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6</v>
      </c>
      <c r="Q27" s="733"/>
      <c r="R27" s="733"/>
      <c r="S27" s="733"/>
      <c r="T27" s="54" t="s">
        <v>38</v>
      </c>
      <c r="U27" s="74"/>
      <c r="V27" s="74"/>
      <c r="Y27" s="72" t="s">
        <v>39</v>
      </c>
      <c r="Z27" s="75"/>
      <c r="AH27" s="63"/>
      <c r="AI27" s="63"/>
      <c r="AJ27" s="63"/>
      <c r="AK27" s="63"/>
      <c r="AL27" s="703">
        <f>+AH18+P27</f>
        <v>6</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6</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230.8</v>
      </c>
      <c r="E29" s="684"/>
      <c r="F29" s="684"/>
      <c r="G29" s="211" t="s">
        <v>198</v>
      </c>
      <c r="H29" s="673">
        <f>+AL27</f>
        <v>6</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2</v>
      </c>
      <c r="I30" s="674"/>
      <c r="J30" s="211" t="s">
        <v>198</v>
      </c>
      <c r="M30" s="682"/>
      <c r="P30" s="66"/>
      <c r="R30" s="687">
        <f>+ROUND(AA28,1)+ROUND(AA29,1)+ROUND(AA30,1)</f>
        <v>6</v>
      </c>
      <c r="S30" s="733"/>
      <c r="T30" s="733"/>
      <c r="U30" s="733"/>
      <c r="V30" s="54" t="s">
        <v>16</v>
      </c>
      <c r="Y30" s="688" t="s">
        <v>186</v>
      </c>
      <c r="Z30" s="689"/>
      <c r="AA30" s="729"/>
      <c r="AB30" s="730"/>
      <c r="AC30" s="730"/>
      <c r="AD30" s="730"/>
      <c r="AE30" s="730"/>
      <c r="AF30" s="54" t="s">
        <v>13</v>
      </c>
      <c r="AL30" s="706">
        <v>2</v>
      </c>
      <c r="AM30" s="707"/>
      <c r="AN30" s="707"/>
      <c r="AO30" s="707"/>
      <c r="AP30" s="62" t="s">
        <v>13</v>
      </c>
      <c r="AS30" s="725"/>
      <c r="AT30" s="722"/>
      <c r="AU30" s="722"/>
      <c r="AV30" s="723"/>
      <c r="AW30" s="498"/>
    </row>
    <row r="31" spans="2:49" ht="27" customHeight="1" thickTop="1" thickBot="1">
      <c r="B31" s="660" t="s">
        <v>226</v>
      </c>
      <c r="C31" s="661"/>
      <c r="D31" s="684">
        <v>230.8</v>
      </c>
      <c r="E31" s="684"/>
      <c r="F31" s="684"/>
      <c r="G31" s="211" t="s">
        <v>198</v>
      </c>
      <c r="H31" s="673">
        <f>+AS24</f>
        <v>6</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株式会社熊谷組首都圏支店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16"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株式会社熊谷組首都圏支店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2933.2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4548.5</v>
      </c>
      <c r="E24" s="684"/>
      <c r="F24" s="684"/>
      <c r="G24" s="211" t="s">
        <v>198</v>
      </c>
      <c r="H24" s="673">
        <f>+F12</f>
        <v>2933.2</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2933.2</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2933.2</v>
      </c>
      <c r="Q27" s="733"/>
      <c r="R27" s="733"/>
      <c r="S27" s="733"/>
      <c r="T27" s="54" t="s">
        <v>38</v>
      </c>
      <c r="U27" s="74"/>
      <c r="V27" s="74"/>
      <c r="Y27" s="72" t="s">
        <v>39</v>
      </c>
      <c r="Z27" s="75"/>
      <c r="AH27" s="63"/>
      <c r="AI27" s="63"/>
      <c r="AJ27" s="63"/>
      <c r="AK27" s="63"/>
      <c r="AL27" s="703">
        <f>+AH18+P27</f>
        <v>2933.2</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2933.2</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4548.5</v>
      </c>
      <c r="E29" s="684"/>
      <c r="F29" s="684"/>
      <c r="G29" s="211" t="s">
        <v>198</v>
      </c>
      <c r="H29" s="673">
        <f>+AL27</f>
        <v>2933.2</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366</v>
      </c>
      <c r="I30" s="674"/>
      <c r="J30" s="211" t="s">
        <v>198</v>
      </c>
      <c r="M30" s="682"/>
      <c r="P30" s="66"/>
      <c r="R30" s="687">
        <f>+ROUND(AA28,1)+ROUND(AA29,1)+ROUND(AA30,1)</f>
        <v>2933.2</v>
      </c>
      <c r="S30" s="733"/>
      <c r="T30" s="733"/>
      <c r="U30" s="733"/>
      <c r="V30" s="54" t="s">
        <v>16</v>
      </c>
      <c r="Y30" s="688" t="s">
        <v>186</v>
      </c>
      <c r="Z30" s="689"/>
      <c r="AA30" s="729"/>
      <c r="AB30" s="730"/>
      <c r="AC30" s="730"/>
      <c r="AD30" s="730"/>
      <c r="AE30" s="730"/>
      <c r="AF30" s="54" t="s">
        <v>13</v>
      </c>
      <c r="AL30" s="706">
        <v>366</v>
      </c>
      <c r="AM30" s="707"/>
      <c r="AN30" s="707"/>
      <c r="AO30" s="707"/>
      <c r="AP30" s="62" t="s">
        <v>13</v>
      </c>
      <c r="AS30" s="725"/>
      <c r="AT30" s="722"/>
      <c r="AU30" s="722"/>
      <c r="AV30" s="723"/>
      <c r="AW30" s="498"/>
    </row>
    <row r="31" spans="2:49" ht="27" customHeight="1" thickTop="1" thickBot="1">
      <c r="B31" s="660" t="s">
        <v>226</v>
      </c>
      <c r="C31" s="661"/>
      <c r="D31" s="684">
        <v>4548.5</v>
      </c>
      <c r="E31" s="684"/>
      <c r="F31" s="684"/>
      <c r="G31" s="211" t="s">
        <v>198</v>
      </c>
      <c r="H31" s="673">
        <f>+AS24</f>
        <v>2933.2</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株式会社熊谷組首都圏支店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株式会社熊谷組首都圏支店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16" zoomScaleNormal="100" workbookViewId="0">
      <selection activeCell="D24" sqref="D24:F2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3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株式会社熊谷組首都圏支店</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株式会社熊谷組首都圏支店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16"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株式会社熊谷組首都圏支店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34.4</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222.5</v>
      </c>
      <c r="E24" s="684"/>
      <c r="F24" s="684"/>
      <c r="G24" s="211" t="s">
        <v>198</v>
      </c>
      <c r="H24" s="673">
        <f>+F12</f>
        <v>34.4</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34.4</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34.4</v>
      </c>
      <c r="Q27" s="733"/>
      <c r="R27" s="733"/>
      <c r="S27" s="733"/>
      <c r="T27" s="54" t="s">
        <v>38</v>
      </c>
      <c r="U27" s="74"/>
      <c r="V27" s="74"/>
      <c r="Y27" s="72" t="s">
        <v>39</v>
      </c>
      <c r="Z27" s="75"/>
      <c r="AH27" s="63"/>
      <c r="AI27" s="63"/>
      <c r="AJ27" s="63"/>
      <c r="AK27" s="63"/>
      <c r="AL27" s="703">
        <f>+AH18+P27</f>
        <v>34.4</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34.4</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222.5</v>
      </c>
      <c r="E29" s="684"/>
      <c r="F29" s="684"/>
      <c r="G29" s="211" t="s">
        <v>198</v>
      </c>
      <c r="H29" s="673">
        <f>+AL27</f>
        <v>34.4</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20.8</v>
      </c>
      <c r="I30" s="674"/>
      <c r="J30" s="211" t="s">
        <v>198</v>
      </c>
      <c r="M30" s="682"/>
      <c r="P30" s="66"/>
      <c r="R30" s="687">
        <f>+ROUND(AA28,1)+ROUND(AA29,1)+ROUND(AA30,1)</f>
        <v>34.4</v>
      </c>
      <c r="S30" s="733"/>
      <c r="T30" s="733"/>
      <c r="U30" s="733"/>
      <c r="V30" s="54" t="s">
        <v>16</v>
      </c>
      <c r="Y30" s="688" t="s">
        <v>186</v>
      </c>
      <c r="Z30" s="689"/>
      <c r="AA30" s="729"/>
      <c r="AB30" s="730"/>
      <c r="AC30" s="730"/>
      <c r="AD30" s="730"/>
      <c r="AE30" s="730"/>
      <c r="AF30" s="54" t="s">
        <v>13</v>
      </c>
      <c r="AL30" s="706">
        <v>20.8</v>
      </c>
      <c r="AM30" s="707"/>
      <c r="AN30" s="707"/>
      <c r="AO30" s="707"/>
      <c r="AP30" s="62" t="s">
        <v>13</v>
      </c>
      <c r="AS30" s="725"/>
      <c r="AT30" s="722"/>
      <c r="AU30" s="722"/>
      <c r="AV30" s="723"/>
      <c r="AW30" s="498"/>
    </row>
    <row r="31" spans="2:49" ht="27" customHeight="1" thickTop="1" thickBot="1">
      <c r="B31" s="660" t="s">
        <v>226</v>
      </c>
      <c r="C31" s="661"/>
      <c r="D31" s="684">
        <v>222.5</v>
      </c>
      <c r="E31" s="684"/>
      <c r="F31" s="684"/>
      <c r="G31" s="211" t="s">
        <v>198</v>
      </c>
      <c r="H31" s="673">
        <f>+AS24</f>
        <v>34.4</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25" zoomScale="70" zoomScaleNormal="70" workbookViewId="0"/>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株式会社熊谷組首都圏支店</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0</v>
      </c>
      <c r="H9" s="392">
        <f>IF(OR(ｲ.汚泥!D24&gt;0,ｲ.汚泥!D24&lt;0),ｲ.汚泥!D24,IF(H$19&gt;0,"0",0))</f>
        <v>9914.7000000000007</v>
      </c>
      <c r="I9" s="392" t="str">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160.30000000000001</v>
      </c>
      <c r="M9" s="392">
        <f>IF(OR(ｷ.紙くず!D24&gt;0,ｷ.紙くず!D24&lt;0),ｷ.紙くず!D24,IF(M$19&gt;0,"0",0))</f>
        <v>21.5</v>
      </c>
      <c r="N9" s="392">
        <f>IF(OR(ｸ.木くず!D24&gt;0,ｸ.木くず!D24&lt;0),ｸ.木くず!D24,IF(N$19&gt;0,"0",0))</f>
        <v>202.8</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1</v>
      </c>
      <c r="T9" s="392">
        <f>IF(OR(ｾ.ｶﾞﾗｽ･ｺﾝｸﾘ･陶磁器くず!D24&gt;0,ｾ.ｶﾞﾗｽ･ｺﾝｸﾘ･陶磁器くず!D24&lt;0),ｾ.ｶﾞﾗｽ･ｺﾝｸﾘ･陶磁器くず!D24,IF(T$19&gt;0,"0",0))</f>
        <v>230.8</v>
      </c>
      <c r="U9" s="392">
        <f>IF(OR(ｿ.鉱さい!D24&gt;0,ｿ.鉱さい!D24&lt;0),ｿ.鉱さい!D24,IF(U$19&gt;0,"0",0))</f>
        <v>0</v>
      </c>
      <c r="V9" s="392">
        <f>IF(OR(ﾀ.がれき類!D24&gt;0,ﾀ.がれき類!D24&lt;0),ﾀ.がれき類!D24,IF(V$19&gt;0,"0",0))</f>
        <v>4548.5</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222.5</v>
      </c>
      <c r="AA9" s="394">
        <f>IF(SUM(G9:Z9)&gt;0,SUM(G9:Z9),IF(AA$19&gt;0,"0",0))</f>
        <v>15302.099999999999</v>
      </c>
    </row>
    <row r="10" spans="2:27" ht="20.45" customHeight="1">
      <c r="B10" s="184" t="s">
        <v>352</v>
      </c>
      <c r="C10" s="796" t="s">
        <v>320</v>
      </c>
      <c r="D10" s="796"/>
      <c r="E10" s="796"/>
      <c r="F10" s="797"/>
      <c r="G10" s="395">
        <f>IF(OR(ｱ.燃え殻!D25&gt;0,ｱ.燃え殻!D25&lt;0),ｱ.燃え殻!D25,IF(G$19&gt;0,"0",0))</f>
        <v>0</v>
      </c>
      <c r="H10" s="395" t="str">
        <f>IF(OR(ｲ.汚泥!D25&gt;0,ｲ.汚泥!D25&lt;0),ｲ.汚泥!D25,IF(H$19&gt;0,"0",0))</f>
        <v>0</v>
      </c>
      <c r="I10" s="395" t="str">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8" t="s">
        <v>321</v>
      </c>
      <c r="D11" s="798"/>
      <c r="E11" s="798"/>
      <c r="F11" s="799"/>
      <c r="G11" s="398">
        <f>IF(OR(ｱ.燃え殻!D26&gt;0,ｱ.燃え殻!D26&lt;0),ｱ.燃え殻!D26,IF(G$19&gt;0,"0",0))</f>
        <v>0</v>
      </c>
      <c r="H11" s="398" t="str">
        <f>IF(OR(ｲ.汚泥!D26&gt;0,ｲ.汚泥!D26&lt;0),ｲ.汚泥!D26,IF(H$19&gt;0,"0",0))</f>
        <v>0</v>
      </c>
      <c r="I11" s="398" t="str">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f>IF(OR(ｱ.燃え殻!D27&gt;0,ｱ.燃え殻!D27&lt;0),ｱ.燃え殻!D27,IF(G$19&gt;0,"0",0))</f>
        <v>0</v>
      </c>
      <c r="H12" s="398" t="str">
        <f>IF(OR(ｲ.汚泥!D27&gt;0,ｲ.汚泥!D27&lt;0),ｲ.汚泥!D27,IF(H$19&gt;0,"0",0))</f>
        <v>0</v>
      </c>
      <c r="I12" s="398" t="str">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00" t="s">
        <v>323</v>
      </c>
      <c r="D13" s="801"/>
      <c r="E13" s="801"/>
      <c r="F13" s="802"/>
      <c r="G13" s="398">
        <f>IF(OR(ｱ.燃え殻!D28&gt;0,ｱ.燃え殻!D28&lt;0),ｱ.燃え殻!D28,IF(G$19&gt;0,"0",0))</f>
        <v>0</v>
      </c>
      <c r="H13" s="398" t="str">
        <f>IF(OR(ｲ.汚泥!D28&gt;0,ｲ.汚泥!D28&lt;0),ｲ.汚泥!D28,IF(H$19&gt;0,"0",0))</f>
        <v>0</v>
      </c>
      <c r="I13" s="398" t="str">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0</v>
      </c>
      <c r="H14" s="398">
        <f>IF(OR(ｲ.汚泥!D29&gt;0,ｲ.汚泥!D29&lt;0),ｲ.汚泥!D29,IF(H$19&gt;0,"0",0))</f>
        <v>9914.7000000000007</v>
      </c>
      <c r="I14" s="398" t="str">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160.30000000000001</v>
      </c>
      <c r="M14" s="398">
        <f>IF(OR(ｷ.紙くず!D29&gt;0,ｷ.紙くず!D29&lt;0),ｷ.紙くず!D29,IF(M$19&gt;0,"0",0))</f>
        <v>21.5</v>
      </c>
      <c r="N14" s="398">
        <f>IF(OR(ｸ.木くず!D29&gt;0,ｸ.木くず!D29&lt;0),ｸ.木くず!D29,IF(N$19&gt;0,"0",0))</f>
        <v>202.8</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1</v>
      </c>
      <c r="T14" s="398">
        <f>IF(OR(ｾ.ｶﾞﾗｽ･ｺﾝｸﾘ･陶磁器くず!D29&gt;0,ｾ.ｶﾞﾗｽ･ｺﾝｸﾘ･陶磁器くず!D29&lt;0),ｾ.ｶﾞﾗｽ･ｺﾝｸﾘ･陶磁器くず!D29,IF(T$19&gt;0,"0",0))</f>
        <v>230.8</v>
      </c>
      <c r="U14" s="398">
        <f>IF(OR(ｿ.鉱さい!D29&gt;0,ｿ.鉱さい!D29&lt;0),ｿ.鉱さい!D29,IF(U$19&gt;0,"0",0))</f>
        <v>0</v>
      </c>
      <c r="V14" s="398">
        <f>IF(OR(ﾀ.がれき類!D29&gt;0,ﾀ.がれき類!D29&lt;0),ﾀ.がれき類!D29,IF(V$19&gt;0,"0",0))</f>
        <v>4548.5</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222.5</v>
      </c>
      <c r="AA14" s="400">
        <f t="shared" si="0"/>
        <v>15302.099999999999</v>
      </c>
    </row>
    <row r="15" spans="2:27" ht="20.45" customHeight="1">
      <c r="B15" s="184" t="s">
        <v>244</v>
      </c>
      <c r="C15" s="798" t="s">
        <v>242</v>
      </c>
      <c r="D15" s="798"/>
      <c r="E15" s="798"/>
      <c r="F15" s="799"/>
      <c r="G15" s="398">
        <f>IF(OR(ｱ.燃え殻!D30&gt;0,ｱ.燃え殻!D30&lt;0),ｱ.燃え殻!D30,IF(G$19&gt;0,"0",0))</f>
        <v>0</v>
      </c>
      <c r="H15" s="398">
        <f>IF(OR(ｲ.汚泥!D30&gt;0,ｲ.汚泥!D30&lt;0),ｲ.汚泥!D30,IF(H$19&gt;0,"0",0))</f>
        <v>766.3</v>
      </c>
      <c r="I15" s="398" t="str">
        <f>IF(OR(ｳ.廃油!D30&gt;0,ｳ.廃油!D30&lt;0),ｳ.廃油!D30,IF(I$19&gt;0,"0",0))</f>
        <v>0</v>
      </c>
      <c r="J15" s="398">
        <f>IF(OR(ｴ.廃酸!$D30&gt;0,ｴ.廃酸!$D30&lt;0),ｴ.廃酸!D30,IF(J$19&gt;0,"0",0))</f>
        <v>0</v>
      </c>
      <c r="K15" s="398">
        <f>IF(OR(ｵ.廃ｱﾙｶﾘ!$D30&gt;0,ｵ.廃ｱﾙｶﾘ!$D30&lt;0),ｵ.廃ｱﾙｶﾘ!D30,IF(K$19&gt;0,"0",0))</f>
        <v>0</v>
      </c>
      <c r="L15" s="398" t="str">
        <f>IF(OR(ｶ.廃ﾌﾟﾗ類!D30&gt;0,ｶ.廃ﾌﾟﾗ類!D30&lt;0),ｶ.廃ﾌﾟﾗ類!D30,IF(L$19&gt;0,"0",0))</f>
        <v>0</v>
      </c>
      <c r="M15" s="398" t="str">
        <f>IF(OR(ｷ.紙くず!D30&gt;0,ｷ.紙くず!D30&lt;0),ｷ.紙くず!D30,IF(M$19&gt;0,"0",0))</f>
        <v>0</v>
      </c>
      <c r="N15" s="398" t="str">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t="str">
        <f>IF(OR(ｽ.金属くず!D30&gt;0,ｽ.金属くず!D30&lt;0),ｽ.金属くず!D30,IF(S$19&gt;0,"0",0))</f>
        <v>0</v>
      </c>
      <c r="T15" s="398" t="str">
        <f>IF(OR(ｾ.ｶﾞﾗｽ･ｺﾝｸﾘ･陶磁器くず!D30&gt;0,ｾ.ｶﾞﾗｽ･ｺﾝｸﾘ･陶磁器くず!D30&lt;0),ｾ.ｶﾞﾗｽ･ｺﾝｸﾘ･陶磁器くず!D30,IF(T$19&gt;0,"0",0))</f>
        <v>0</v>
      </c>
      <c r="U15" s="398">
        <f>IF(OR(ｿ.鉱さい!D30&gt;0,ｿ.鉱さい!D30&lt;0),ｿ.鉱さい!D30,IF(U$19&gt;0,"0",0))</f>
        <v>0</v>
      </c>
      <c r="V15" s="398" t="str">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t="str">
        <f>IF(OR(ﾄ.混合廃棄物その他!D30&gt;0,ﾄ.混合廃棄物その他!D30&lt;0),ﾄ.混合廃棄物その他!D30,IF(Z$19&gt;0,"0",0))</f>
        <v>0</v>
      </c>
      <c r="AA15" s="400">
        <f t="shared" si="0"/>
        <v>766.3</v>
      </c>
    </row>
    <row r="16" spans="2:27" ht="20.45" customHeight="1">
      <c r="B16" s="184" t="s">
        <v>245</v>
      </c>
      <c r="C16" s="798" t="s">
        <v>243</v>
      </c>
      <c r="D16" s="798"/>
      <c r="E16" s="798"/>
      <c r="F16" s="799"/>
      <c r="G16" s="398">
        <f>IF(OR(ｱ.燃え殻!D31&gt;0,ｱ.燃え殻!D31&lt;0),ｱ.燃え殻!D31,IF(G$19&gt;0,"0",0))</f>
        <v>0</v>
      </c>
      <c r="H16" s="398">
        <f>IF(OR(ｲ.汚泥!D31&gt;0,ｲ.汚泥!D31&lt;0),ｲ.汚泥!D31,IF(H$19&gt;0,"0",0))</f>
        <v>9914.7000000000007</v>
      </c>
      <c r="I16" s="398" t="str">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160.30000000000001</v>
      </c>
      <c r="M16" s="398">
        <f>IF(OR(ｷ.紙くず!D31&gt;0,ｷ.紙くず!D31&lt;0),ｷ.紙くず!D31,IF(M$19&gt;0,"0",0))</f>
        <v>21.5</v>
      </c>
      <c r="N16" s="398">
        <f>IF(OR(ｸ.木くず!D31&gt;0,ｸ.木くず!D31&lt;0),ｸ.木くず!D31,IF(N$19&gt;0,"0",0))</f>
        <v>202.8</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1</v>
      </c>
      <c r="T16" s="398">
        <f>IF(OR(ｾ.ｶﾞﾗｽ･ｺﾝｸﾘ･陶磁器くず!D31&gt;0,ｾ.ｶﾞﾗｽ･ｺﾝｸﾘ･陶磁器くず!D31&lt;0),ｾ.ｶﾞﾗｽ･ｺﾝｸﾘ･陶磁器くず!D31,IF(T$19&gt;0,"0",0))</f>
        <v>230.8</v>
      </c>
      <c r="U16" s="398">
        <f>IF(OR(ｿ.鉱さい!D31&gt;0,ｿ.鉱さい!D31&lt;0),ｿ.鉱さい!D31,IF(U$19&gt;0,"0",0))</f>
        <v>0</v>
      </c>
      <c r="V16" s="398">
        <f>IF(OR(ﾀ.がれき類!D31&gt;0,ﾀ.がれき類!D31&lt;0),ﾀ.がれき類!D31,IF(V$19&gt;0,"0",0))</f>
        <v>4548.5</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222.5</v>
      </c>
      <c r="AA16" s="400">
        <f t="shared" si="0"/>
        <v>15302.099999999999</v>
      </c>
    </row>
    <row r="17" spans="2:27" ht="20.45" customHeight="1">
      <c r="B17" s="184"/>
      <c r="C17" s="798" t="s">
        <v>428</v>
      </c>
      <c r="D17" s="798"/>
      <c r="E17" s="798"/>
      <c r="F17" s="799"/>
      <c r="G17" s="398">
        <f>IF(OR(ｱ.燃え殻!D32&gt;0,ｱ.燃え殻!D32&lt;0),ｱ.燃え殻!D32,IF(G$19&gt;0,"0",0))</f>
        <v>0</v>
      </c>
      <c r="H17" s="398" t="str">
        <f>IF(OR(ｲ.汚泥!D32&gt;0,ｲ.汚泥!D32&lt;0),ｲ.汚泥!D32,IF(H$19&gt;0,"0",0))</f>
        <v>0</v>
      </c>
      <c r="I17" s="398" t="str">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t="str">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f>IF(OR(ｱ.燃え殻!D33&gt;0,ｱ.燃え殻!D33&lt;0),ｱ.燃え殻!D33,IF(G$19&gt;0,"0",0))</f>
        <v>0</v>
      </c>
      <c r="H18" s="401" t="str">
        <f>IF(OR(ｲ.汚泥!D33&gt;0,ｲ.汚泥!D33&lt;0),ｲ.汚泥!D33,IF(H$19&gt;0,"0",0))</f>
        <v>0</v>
      </c>
      <c r="I18" s="401" t="str">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t="str">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07" t="s">
        <v>335</v>
      </c>
      <c r="E19" s="807"/>
      <c r="F19" s="808"/>
      <c r="G19" s="404">
        <f t="shared" ref="G19:Z19" si="1">+G41+G25+G23+G22+G21-G20</f>
        <v>0</v>
      </c>
      <c r="H19" s="404">
        <f t="shared" si="1"/>
        <v>12193.3</v>
      </c>
      <c r="I19" s="404">
        <f t="shared" si="1"/>
        <v>0.5</v>
      </c>
      <c r="J19" s="404">
        <f t="shared" si="1"/>
        <v>0</v>
      </c>
      <c r="K19" s="404">
        <f t="shared" si="1"/>
        <v>0</v>
      </c>
      <c r="L19" s="404">
        <f t="shared" si="1"/>
        <v>32.6</v>
      </c>
      <c r="M19" s="404">
        <f t="shared" si="1"/>
        <v>5.6</v>
      </c>
      <c r="N19" s="404">
        <f t="shared" si="1"/>
        <v>79.5</v>
      </c>
      <c r="O19" s="404">
        <f t="shared" si="1"/>
        <v>0</v>
      </c>
      <c r="P19" s="404">
        <f t="shared" si="1"/>
        <v>0</v>
      </c>
      <c r="Q19" s="404">
        <f t="shared" si="1"/>
        <v>0</v>
      </c>
      <c r="R19" s="404">
        <f t="shared" si="1"/>
        <v>0</v>
      </c>
      <c r="S19" s="404">
        <f t="shared" si="1"/>
        <v>7.7</v>
      </c>
      <c r="T19" s="404">
        <f t="shared" si="1"/>
        <v>6</v>
      </c>
      <c r="U19" s="404">
        <f t="shared" si="1"/>
        <v>0</v>
      </c>
      <c r="V19" s="404">
        <f t="shared" si="1"/>
        <v>2933.2</v>
      </c>
      <c r="W19" s="404">
        <f t="shared" si="1"/>
        <v>0</v>
      </c>
      <c r="X19" s="404">
        <f t="shared" si="1"/>
        <v>0</v>
      </c>
      <c r="Y19" s="404">
        <f t="shared" si="1"/>
        <v>0</v>
      </c>
      <c r="Z19" s="405">
        <f t="shared" si="1"/>
        <v>34.4</v>
      </c>
      <c r="AA19" s="406">
        <f t="shared" ref="AA19:AA25" si="2">SUM(G19:Z19)</f>
        <v>15292.800000000001</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0</v>
      </c>
      <c r="H41" s="440">
        <f t="shared" si="8"/>
        <v>12193.3</v>
      </c>
      <c r="I41" s="440">
        <f t="shared" si="8"/>
        <v>0.5</v>
      </c>
      <c r="J41" s="440">
        <f t="shared" si="8"/>
        <v>0</v>
      </c>
      <c r="K41" s="440">
        <f t="shared" si="8"/>
        <v>0</v>
      </c>
      <c r="L41" s="440">
        <f t="shared" si="8"/>
        <v>32.6</v>
      </c>
      <c r="M41" s="440">
        <f t="shared" si="8"/>
        <v>5.6</v>
      </c>
      <c r="N41" s="440">
        <f t="shared" si="8"/>
        <v>79.5</v>
      </c>
      <c r="O41" s="440">
        <f t="shared" si="8"/>
        <v>0</v>
      </c>
      <c r="P41" s="440">
        <f t="shared" si="8"/>
        <v>0</v>
      </c>
      <c r="Q41" s="440">
        <f t="shared" si="8"/>
        <v>0</v>
      </c>
      <c r="R41" s="440">
        <f t="shared" si="8"/>
        <v>0</v>
      </c>
      <c r="S41" s="440">
        <f t="shared" si="8"/>
        <v>7.7</v>
      </c>
      <c r="T41" s="440">
        <f t="shared" si="8"/>
        <v>6</v>
      </c>
      <c r="U41" s="440">
        <f t="shared" si="8"/>
        <v>0</v>
      </c>
      <c r="V41" s="440">
        <f t="shared" si="8"/>
        <v>2933.2</v>
      </c>
      <c r="W41" s="440">
        <f t="shared" si="8"/>
        <v>0</v>
      </c>
      <c r="X41" s="440">
        <f t="shared" si="8"/>
        <v>0</v>
      </c>
      <c r="Y41" s="440">
        <f t="shared" si="8"/>
        <v>0</v>
      </c>
      <c r="Z41" s="441">
        <f t="shared" si="8"/>
        <v>34.4</v>
      </c>
      <c r="AA41" s="442">
        <f t="shared" si="4"/>
        <v>15292.800000000001</v>
      </c>
    </row>
    <row r="42" spans="2:27" ht="20.45" customHeight="1">
      <c r="B42" s="182"/>
      <c r="C42" s="821"/>
      <c r="D42" s="224"/>
      <c r="E42" s="222" t="s">
        <v>262</v>
      </c>
      <c r="F42" s="461"/>
      <c r="G42" s="431">
        <f t="shared" ref="G42:Z42" si="9">SUM(G43:G45)</f>
        <v>0</v>
      </c>
      <c r="H42" s="431">
        <f t="shared" si="9"/>
        <v>12193.3</v>
      </c>
      <c r="I42" s="431">
        <f t="shared" si="9"/>
        <v>0.5</v>
      </c>
      <c r="J42" s="431">
        <f t="shared" si="9"/>
        <v>0</v>
      </c>
      <c r="K42" s="431">
        <f t="shared" si="9"/>
        <v>0</v>
      </c>
      <c r="L42" s="431">
        <f t="shared" si="9"/>
        <v>32.6</v>
      </c>
      <c r="M42" s="431">
        <f t="shared" si="9"/>
        <v>5.6</v>
      </c>
      <c r="N42" s="431">
        <f t="shared" si="9"/>
        <v>79.5</v>
      </c>
      <c r="O42" s="431">
        <f t="shared" si="9"/>
        <v>0</v>
      </c>
      <c r="P42" s="431">
        <f t="shared" si="9"/>
        <v>0</v>
      </c>
      <c r="Q42" s="431">
        <f t="shared" si="9"/>
        <v>0</v>
      </c>
      <c r="R42" s="431">
        <f t="shared" si="9"/>
        <v>0</v>
      </c>
      <c r="S42" s="431">
        <f t="shared" si="9"/>
        <v>7.7</v>
      </c>
      <c r="T42" s="431">
        <f t="shared" si="9"/>
        <v>6</v>
      </c>
      <c r="U42" s="431">
        <f t="shared" si="9"/>
        <v>0</v>
      </c>
      <c r="V42" s="431">
        <f t="shared" si="9"/>
        <v>2933.2</v>
      </c>
      <c r="W42" s="431">
        <f t="shared" si="9"/>
        <v>0</v>
      </c>
      <c r="X42" s="431">
        <f t="shared" si="9"/>
        <v>0</v>
      </c>
      <c r="Y42" s="431">
        <f t="shared" si="9"/>
        <v>0</v>
      </c>
      <c r="Z42" s="432">
        <f t="shared" si="9"/>
        <v>34.4</v>
      </c>
      <c r="AA42" s="433">
        <f t="shared" si="4"/>
        <v>15292.800000000001</v>
      </c>
    </row>
    <row r="43" spans="2:27" ht="20.45" customHeight="1">
      <c r="B43" s="182"/>
      <c r="C43" s="821"/>
      <c r="D43" s="225"/>
      <c r="E43" s="220"/>
      <c r="F43" s="218" t="s">
        <v>235</v>
      </c>
      <c r="G43" s="434">
        <f>+ｱ.燃え殻!$AA$28</f>
        <v>0</v>
      </c>
      <c r="H43" s="434">
        <f>+ｲ.汚泥!$AA$28</f>
        <v>12193.3</v>
      </c>
      <c r="I43" s="434">
        <f>+ｳ.廃油!$AA$28</f>
        <v>0.5</v>
      </c>
      <c r="J43" s="434">
        <f>+ｴ.廃酸!$AA$28</f>
        <v>0</v>
      </c>
      <c r="K43" s="434">
        <f>+ｵ.廃ｱﾙｶﾘ!$AA$28</f>
        <v>0</v>
      </c>
      <c r="L43" s="434">
        <f>+ｶ.廃ﾌﾟﾗ類!$AA$28</f>
        <v>32.6</v>
      </c>
      <c r="M43" s="434">
        <f>+ｷ.紙くず!$AA$28</f>
        <v>5.6</v>
      </c>
      <c r="N43" s="434">
        <f>+ｸ.木くず!$AA$28</f>
        <v>79.5</v>
      </c>
      <c r="O43" s="434">
        <f>+ｹ.繊維くず!$AA$28</f>
        <v>0</v>
      </c>
      <c r="P43" s="434">
        <f>+ｺ.動植物性残さ!$AA$28</f>
        <v>0</v>
      </c>
      <c r="Q43" s="434">
        <f>+ｻ.動物系固形不要物!$AA$28</f>
        <v>0</v>
      </c>
      <c r="R43" s="434">
        <f>+ｼ.ｺﾞﾑくず!$AA$28</f>
        <v>0</v>
      </c>
      <c r="S43" s="434">
        <f>+ｽ.金属くず!$AA$28</f>
        <v>7.7</v>
      </c>
      <c r="T43" s="434">
        <f>+ｾ.ｶﾞﾗｽ･ｺﾝｸﾘ･陶磁器くず!$AA$28</f>
        <v>6</v>
      </c>
      <c r="U43" s="434">
        <f>+ｿ.鉱さい!$AA$28</f>
        <v>0</v>
      </c>
      <c r="V43" s="434">
        <f>+ﾀ.がれき類!$AA$28</f>
        <v>2933.2</v>
      </c>
      <c r="W43" s="434">
        <f>+ﾁ.動物のふん尿!$AA$28</f>
        <v>0</v>
      </c>
      <c r="X43" s="434">
        <f>+ﾂ.動物の死体!$AA$28</f>
        <v>0</v>
      </c>
      <c r="Y43" s="434">
        <f>+ﾃ.ばいじん!$AA$28</f>
        <v>0</v>
      </c>
      <c r="Z43" s="435">
        <f>+ﾄ.混合廃棄物その他!$AA$28</f>
        <v>34.4</v>
      </c>
      <c r="AA43" s="436">
        <f t="shared" si="4"/>
        <v>15292.800000000001</v>
      </c>
    </row>
    <row r="44" spans="2:27" ht="20.45"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826" t="s">
        <v>294</v>
      </c>
      <c r="E47" s="826"/>
      <c r="F47" s="827"/>
      <c r="G47" s="443">
        <f>+ｱ.燃え殻!$AL$27</f>
        <v>0</v>
      </c>
      <c r="H47" s="443">
        <f>+ｲ.汚泥!$AL$27</f>
        <v>12193.3</v>
      </c>
      <c r="I47" s="443">
        <f>+ｳ.廃油!$AL$27</f>
        <v>0.5</v>
      </c>
      <c r="J47" s="443">
        <f>+ｴ.廃酸!$AL$27</f>
        <v>0</v>
      </c>
      <c r="K47" s="443">
        <f>+ｵ.廃ｱﾙｶﾘ!$AL$27</f>
        <v>0</v>
      </c>
      <c r="L47" s="443">
        <f>+ｶ.廃ﾌﾟﾗ類!$AL$27</f>
        <v>32.6</v>
      </c>
      <c r="M47" s="443">
        <f>+ｷ.紙くず!$AL$27</f>
        <v>5.6</v>
      </c>
      <c r="N47" s="443">
        <f>+ｸ.木くず!$AL$27</f>
        <v>79.5</v>
      </c>
      <c r="O47" s="443">
        <f>+ｹ.繊維くず!$AL$27</f>
        <v>0</v>
      </c>
      <c r="P47" s="443">
        <f>+ｺ.動植物性残さ!$AL$27</f>
        <v>0</v>
      </c>
      <c r="Q47" s="443">
        <f>+ｻ.動物系固形不要物!$AL$27</f>
        <v>0</v>
      </c>
      <c r="R47" s="443">
        <f>+ｼ.ｺﾞﾑくず!$AL$27</f>
        <v>0</v>
      </c>
      <c r="S47" s="443">
        <f>+ｽ.金属くず!$AL$27</f>
        <v>7.7</v>
      </c>
      <c r="T47" s="443">
        <f>+ｾ.ｶﾞﾗｽ･ｺﾝｸﾘ･陶磁器くず!$AL$27</f>
        <v>6</v>
      </c>
      <c r="U47" s="443">
        <f>+ｿ.鉱さい!$AL$27</f>
        <v>0</v>
      </c>
      <c r="V47" s="443">
        <f>+ﾀ.がれき類!$AL$27</f>
        <v>2933.2</v>
      </c>
      <c r="W47" s="443">
        <f>+ﾁ.動物のふん尿!$AL$27</f>
        <v>0</v>
      </c>
      <c r="X47" s="443">
        <f>+ﾂ.動物の死体!$AL$27</f>
        <v>0</v>
      </c>
      <c r="Y47" s="443">
        <f>+ﾃ.ばいじん!$AL$27</f>
        <v>0</v>
      </c>
      <c r="Z47" s="444">
        <f>+ﾄ.混合廃棄物その他!$AL$27</f>
        <v>34.4</v>
      </c>
      <c r="AA47" s="445">
        <f t="shared" si="4"/>
        <v>15292.800000000001</v>
      </c>
    </row>
    <row r="48" spans="2:27" ht="20.45" customHeight="1">
      <c r="B48" s="182"/>
      <c r="C48" s="188"/>
      <c r="D48" s="187" t="s">
        <v>188</v>
      </c>
      <c r="E48" s="803" t="s">
        <v>238</v>
      </c>
      <c r="F48" s="804"/>
      <c r="G48" s="446">
        <f>+ｱ.燃え殻!$AL$30</f>
        <v>0</v>
      </c>
      <c r="H48" s="446">
        <f>+ｲ.汚泥!$AL$30</f>
        <v>8.3000000000000007</v>
      </c>
      <c r="I48" s="446">
        <f>+ｳ.廃油!$AL$30</f>
        <v>0</v>
      </c>
      <c r="J48" s="446">
        <f>+ｴ.廃酸!$AL$30</f>
        <v>0</v>
      </c>
      <c r="K48" s="446">
        <f>+ｵ.廃ｱﾙｶﾘ!$AL$30</f>
        <v>0</v>
      </c>
      <c r="L48" s="446">
        <f>+ｶ.廃ﾌﾟﾗ類!$AL$30</f>
        <v>32.6</v>
      </c>
      <c r="M48" s="446">
        <f>+ｷ.紙くず!$AL$30</f>
        <v>4</v>
      </c>
      <c r="N48" s="446">
        <f>+ｸ.木くず!$AL$30</f>
        <v>77</v>
      </c>
      <c r="O48" s="446">
        <f>+ｹ.繊維くず!$AL$30</f>
        <v>0</v>
      </c>
      <c r="P48" s="446">
        <f>+ｺ.動植物性残さ!$AL$30</f>
        <v>0</v>
      </c>
      <c r="Q48" s="446">
        <f>+ｻ.動物系固形不要物!$AL$30</f>
        <v>0</v>
      </c>
      <c r="R48" s="446">
        <f>+ｼ.ｺﾞﾑくず!$AL$30</f>
        <v>0</v>
      </c>
      <c r="S48" s="446">
        <f>+ｽ.金属くず!$AL$30</f>
        <v>7.7</v>
      </c>
      <c r="T48" s="446">
        <f>+ｾ.ｶﾞﾗｽ･ｺﾝｸﾘ･陶磁器くず!$AL$30</f>
        <v>2</v>
      </c>
      <c r="U48" s="446">
        <f>+ｿ.鉱さい!$AL$30</f>
        <v>0</v>
      </c>
      <c r="V48" s="446">
        <f>+ﾀ.がれき類!$AL$30</f>
        <v>366</v>
      </c>
      <c r="W48" s="446">
        <f>+ﾁ.動物のふん尿!$AL$30</f>
        <v>0</v>
      </c>
      <c r="X48" s="446">
        <f>+ﾂ.動物の死体!$AL$30</f>
        <v>0</v>
      </c>
      <c r="Y48" s="446">
        <f>+ﾃ.ばいじん!$AL$30</f>
        <v>0</v>
      </c>
      <c r="Z48" s="447">
        <f>+ﾄ.混合廃棄物その他!$AL$30</f>
        <v>20.8</v>
      </c>
      <c r="AA48" s="448">
        <f t="shared" si="4"/>
        <v>518.4</v>
      </c>
    </row>
    <row r="49" spans="2:27" ht="20.45" customHeight="1">
      <c r="B49" s="182"/>
      <c r="C49" s="188"/>
      <c r="D49" s="504" t="s">
        <v>190</v>
      </c>
      <c r="E49" s="813" t="s">
        <v>239</v>
      </c>
      <c r="F49" s="814"/>
      <c r="G49" s="517">
        <f>+ｱ.燃え殻!$AS$24</f>
        <v>0</v>
      </c>
      <c r="H49" s="517">
        <f>+ｲ.汚泥!$AS$24</f>
        <v>12193.3</v>
      </c>
      <c r="I49" s="517">
        <f>+ｳ.廃油!$AS$24</f>
        <v>0.5</v>
      </c>
      <c r="J49" s="517">
        <f>+ｴ.廃酸!$AS$24</f>
        <v>0</v>
      </c>
      <c r="K49" s="517">
        <f>+ｵ.廃ｱﾙｶﾘ!$AS$24</f>
        <v>0</v>
      </c>
      <c r="L49" s="517">
        <f>+ｶ.廃ﾌﾟﾗ類!$AS$24</f>
        <v>32.6</v>
      </c>
      <c r="M49" s="517">
        <f>+ｷ.紙くず!$AS$24</f>
        <v>5.6</v>
      </c>
      <c r="N49" s="517">
        <f>+ｸ.木くず!$AS$24</f>
        <v>79.5</v>
      </c>
      <c r="O49" s="517">
        <f>+ｹ.繊維くず!$AS$24</f>
        <v>0</v>
      </c>
      <c r="P49" s="517">
        <f>+ｺ.動植物性残さ!$AS$24</f>
        <v>0</v>
      </c>
      <c r="Q49" s="517">
        <f>+ｻ.動物系固形不要物!$AS$24</f>
        <v>0</v>
      </c>
      <c r="R49" s="517">
        <f>+ｼ.ｺﾞﾑくず!$AS$24</f>
        <v>0</v>
      </c>
      <c r="S49" s="517">
        <f>+ｽ.金属くず!$AS$24</f>
        <v>7.7</v>
      </c>
      <c r="T49" s="517">
        <f>+ｾ.ｶﾞﾗｽ･ｺﾝｸﾘ･陶磁器くず!$AS$24</f>
        <v>6</v>
      </c>
      <c r="U49" s="517">
        <f>+ｿ.鉱さい!$AS$24</f>
        <v>0</v>
      </c>
      <c r="V49" s="517">
        <f>+ﾀ.がれき類!$AS$24</f>
        <v>2933.2</v>
      </c>
      <c r="W49" s="517">
        <f>+ﾁ.動物のふん尿!$AS$24</f>
        <v>0</v>
      </c>
      <c r="X49" s="517">
        <f>+ﾂ.動物の死体!$AS$24</f>
        <v>0</v>
      </c>
      <c r="Y49" s="517">
        <f>+ﾃ.ばいじん!$AS$24</f>
        <v>0</v>
      </c>
      <c r="Z49" s="518">
        <f>+ﾄ.混合廃棄物その他!$AS$24</f>
        <v>34.4</v>
      </c>
      <c r="AA49" s="519">
        <f t="shared" si="4"/>
        <v>15292.800000000001</v>
      </c>
    </row>
    <row r="50" spans="2:27" ht="20.45" customHeight="1">
      <c r="B50" s="182"/>
      <c r="C50" s="188"/>
      <c r="D50" s="505"/>
      <c r="E50" s="830" t="s">
        <v>449</v>
      </c>
      <c r="F50" s="831"/>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30" t="s">
        <v>451</v>
      </c>
      <c r="F52" s="831"/>
      <c r="G52" s="510"/>
      <c r="H52" s="510"/>
      <c r="I52" s="510"/>
      <c r="J52" s="510"/>
      <c r="K52" s="510"/>
      <c r="L52" s="449">
        <f>ｶ.廃ﾌﾟﾗ類!AU20</f>
        <v>32.6</v>
      </c>
      <c r="M52" s="510"/>
      <c r="N52" s="510"/>
      <c r="O52" s="510"/>
      <c r="P52" s="510"/>
      <c r="Q52" s="510"/>
      <c r="R52" s="510"/>
      <c r="S52" s="510"/>
      <c r="T52" s="510"/>
      <c r="U52" s="510"/>
      <c r="V52" s="510"/>
      <c r="W52" s="510"/>
      <c r="X52" s="510"/>
      <c r="Y52" s="510"/>
      <c r="Z52" s="528"/>
      <c r="AA52" s="450">
        <f t="shared" si="4"/>
        <v>32.6</v>
      </c>
    </row>
    <row r="53" spans="2:27" ht="20.45"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22108</v>
      </c>
      <c r="I63" s="501">
        <f t="shared" si="10"/>
        <v>0.5</v>
      </c>
      <c r="J63" s="501">
        <f t="shared" si="10"/>
        <v>0</v>
      </c>
      <c r="K63" s="501">
        <f t="shared" si="10"/>
        <v>0</v>
      </c>
      <c r="L63" s="501">
        <f t="shared" si="10"/>
        <v>192.9</v>
      </c>
      <c r="M63" s="501">
        <f t="shared" si="10"/>
        <v>27.1</v>
      </c>
      <c r="N63" s="501">
        <f t="shared" si="10"/>
        <v>282.3</v>
      </c>
      <c r="O63" s="501">
        <f t="shared" si="10"/>
        <v>0</v>
      </c>
      <c r="P63" s="501">
        <f t="shared" si="10"/>
        <v>0</v>
      </c>
      <c r="Q63" s="501">
        <f t="shared" si="10"/>
        <v>0</v>
      </c>
      <c r="R63" s="501">
        <f t="shared" si="10"/>
        <v>0</v>
      </c>
      <c r="S63" s="501">
        <f t="shared" si="10"/>
        <v>8.6999999999999993</v>
      </c>
      <c r="T63" s="501">
        <f t="shared" si="10"/>
        <v>236.8</v>
      </c>
      <c r="U63" s="501">
        <f t="shared" si="10"/>
        <v>0</v>
      </c>
      <c r="V63" s="501">
        <f t="shared" si="10"/>
        <v>7481.7</v>
      </c>
      <c r="W63" s="501">
        <f t="shared" si="10"/>
        <v>0</v>
      </c>
      <c r="X63" s="501">
        <f t="shared" si="10"/>
        <v>0</v>
      </c>
      <c r="Y63" s="501">
        <f t="shared" si="10"/>
        <v>0</v>
      </c>
      <c r="Z63" s="501">
        <f t="shared" si="10"/>
        <v>256.89999999999998</v>
      </c>
      <c r="AA63" s="502">
        <f>+AA9+AA19+AA20</f>
        <v>30594.9</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2" customHeight="1">
      <c r="C8" s="589" t="s">
        <v>296</v>
      </c>
      <c r="D8" s="902"/>
      <c r="E8" s="902"/>
      <c r="F8" s="902"/>
      <c r="G8" s="902"/>
      <c r="H8" s="902"/>
      <c r="I8" s="902"/>
      <c r="J8" s="902"/>
      <c r="K8" s="902"/>
      <c r="L8" s="902"/>
      <c r="M8" s="902"/>
      <c r="N8" s="902"/>
      <c r="O8" s="903"/>
      <c r="P8" s="241"/>
    </row>
    <row r="9" spans="1:16" ht="12.2" customHeight="1">
      <c r="C9" s="904"/>
      <c r="D9" s="905"/>
      <c r="E9" s="905"/>
      <c r="F9" s="905"/>
      <c r="G9" s="905"/>
      <c r="H9" s="905"/>
      <c r="I9" s="905"/>
      <c r="J9" s="905"/>
      <c r="K9" s="905"/>
      <c r="L9" s="905"/>
      <c r="M9" s="905"/>
      <c r="N9" s="905"/>
      <c r="O9" s="906"/>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t="str">
        <f>+表紙!L34</f>
        <v>令和  ７年  ５月  ２８日</v>
      </c>
      <c r="M11" s="908"/>
      <c r="N11" s="908"/>
      <c r="O11" s="909"/>
    </row>
    <row r="12" spans="1:16" ht="13.3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4499999999999993" customHeight="1">
      <c r="C14" s="248"/>
      <c r="D14" s="249"/>
      <c r="E14" s="249"/>
      <c r="F14" s="249"/>
      <c r="G14" s="249"/>
      <c r="H14" s="249"/>
      <c r="I14" s="249"/>
      <c r="J14" s="249"/>
      <c r="K14" s="249"/>
      <c r="L14" s="249"/>
      <c r="M14" s="249"/>
      <c r="N14" s="249"/>
      <c r="O14" s="250"/>
    </row>
    <row r="15" spans="1:16" ht="13.35" customHeight="1">
      <c r="A15" s="26">
        <v>3</v>
      </c>
      <c r="C15" s="248"/>
      <c r="D15" s="249"/>
      <c r="E15" s="249"/>
      <c r="F15" s="249"/>
      <c r="G15" s="249"/>
      <c r="H15" s="244" t="s">
        <v>270</v>
      </c>
      <c r="I15" s="244"/>
      <c r="J15" s="249"/>
      <c r="K15" s="249"/>
      <c r="L15" s="249"/>
      <c r="M15" s="249"/>
      <c r="N15" s="249"/>
      <c r="O15" s="250"/>
    </row>
    <row r="16" spans="1:16" ht="26.45" customHeight="1">
      <c r="C16" s="248"/>
      <c r="D16" s="249"/>
      <c r="E16" s="249"/>
      <c r="F16" s="249"/>
      <c r="G16" s="249"/>
      <c r="H16" s="253" t="s">
        <v>6</v>
      </c>
      <c r="I16" s="253"/>
      <c r="J16" s="896" t="str">
        <f>+表紙!J39</f>
        <v>東京都新宿区津久戸町２－１</v>
      </c>
      <c r="K16" s="896"/>
      <c r="L16" s="897"/>
      <c r="M16" s="897"/>
      <c r="N16" s="897"/>
      <c r="O16" s="898"/>
    </row>
    <row r="17" spans="1:48" ht="26.45" customHeight="1">
      <c r="C17" s="248"/>
      <c r="D17" s="249"/>
      <c r="E17" s="249"/>
      <c r="F17" s="249"/>
      <c r="G17" s="249"/>
      <c r="H17" s="253" t="s">
        <v>7</v>
      </c>
      <c r="I17" s="253"/>
      <c r="J17" s="896" t="str">
        <f>+表紙!J40</f>
        <v xml:space="preserve">株式会社熊谷組首都圏支店
専務執行役員支店長　柏原 貴彦			</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03-4523-3527</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2"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株式会社熊谷組首都圏支店</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2187</v>
      </c>
      <c r="N25" s="882"/>
      <c r="O25" s="883"/>
    </row>
    <row r="26" spans="1:48" ht="18" customHeight="1">
      <c r="C26" s="862" t="s">
        <v>11</v>
      </c>
      <c r="D26" s="863"/>
      <c r="E26" s="864"/>
      <c r="F26" s="856" t="str">
        <f>+表紙!F49</f>
        <v>東京都新宿区津久戸町2-1（神奈川県横浜市内各所）</v>
      </c>
      <c r="G26" s="857"/>
      <c r="H26" s="857"/>
      <c r="I26" s="857"/>
      <c r="J26" s="857"/>
      <c r="K26" s="857"/>
      <c r="L26" s="139" t="s">
        <v>172</v>
      </c>
      <c r="M26" s="258"/>
      <c r="N26" s="860" t="str">
        <f>IF(+表紙!N49="","",+表紙!N49)</f>
        <v/>
      </c>
      <c r="O26" s="861"/>
    </row>
    <row r="27" spans="1:48" ht="18" customHeight="1">
      <c r="C27" s="865"/>
      <c r="D27" s="866"/>
      <c r="E27" s="867"/>
      <c r="F27" s="858"/>
      <c r="G27" s="859"/>
      <c r="H27" s="859"/>
      <c r="I27" s="859"/>
      <c r="J27" s="859"/>
      <c r="K27" s="859"/>
      <c r="L27" s="238"/>
      <c r="M27" s="237"/>
      <c r="N27" s="239"/>
      <c r="O27" s="138"/>
    </row>
    <row r="28" spans="1:48" s="25" customFormat="1" ht="26.4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Ｄ－建設業</v>
      </c>
      <c r="G29" s="885"/>
      <c r="H29" s="885"/>
      <c r="I29" s="885"/>
      <c r="J29" s="369" t="s">
        <v>47</v>
      </c>
      <c r="K29" s="369"/>
      <c r="L29" s="886" t="str">
        <f>+表紙!L52</f>
        <v>総合建設業</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7"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7" customHeight="1">
      <c r="A31" s="26"/>
      <c r="B31" s="26"/>
      <c r="C31" s="377"/>
      <c r="D31" s="374"/>
      <c r="E31" s="382"/>
      <c r="F31" s="889" t="s">
        <v>369</v>
      </c>
      <c r="G31" s="890"/>
      <c r="H31" s="891"/>
      <c r="I31" s="912" t="s">
        <v>370</v>
      </c>
      <c r="J31" s="892"/>
      <c r="K31" s="892"/>
      <c r="L31" s="894">
        <f>+表紙!L54</f>
        <v>5299</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7"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7"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4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429</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2"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15302.099999999999</v>
      </c>
      <c r="I40" s="292" t="s">
        <v>4</v>
      </c>
      <c r="J40" s="623" t="s">
        <v>324</v>
      </c>
      <c r="K40" s="624"/>
      <c r="L40" s="625"/>
      <c r="M40" s="841">
        <f>+表紙!M63</f>
        <v>15302.099999999999</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f>+表紙!M64</f>
        <v>766.3</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15302.099999999999</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200000000000003"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6" t="s">
        <v>443</v>
      </c>
      <c r="E54" s="606"/>
      <c r="F54" s="606"/>
      <c r="G54" s="606"/>
      <c r="H54" s="606"/>
      <c r="I54" s="606"/>
      <c r="J54" s="606"/>
      <c r="K54" s="606"/>
      <c r="L54" s="606"/>
      <c r="M54" s="606"/>
      <c r="N54" s="606"/>
      <c r="O54" s="607"/>
    </row>
    <row r="55" spans="1:48" ht="28.1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1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15" customHeight="1">
      <c r="A68" s="44"/>
      <c r="B68" s="44"/>
      <c r="C68" s="197"/>
      <c r="D68" s="198" t="s">
        <v>310</v>
      </c>
      <c r="E68" s="606" t="s">
        <v>408</v>
      </c>
      <c r="F68" s="606"/>
      <c r="G68" s="606"/>
      <c r="H68" s="606"/>
      <c r="I68" s="606"/>
      <c r="J68" s="606"/>
      <c r="K68" s="606"/>
      <c r="L68" s="606"/>
      <c r="M68" s="606"/>
      <c r="N68" s="606"/>
      <c r="O68" s="607"/>
    </row>
    <row r="69" spans="1:16" ht="28.15" customHeight="1">
      <c r="A69" s="44"/>
      <c r="B69" s="44"/>
      <c r="C69" s="197"/>
      <c r="D69" s="198" t="s">
        <v>311</v>
      </c>
      <c r="E69" s="606" t="s">
        <v>316</v>
      </c>
      <c r="F69" s="606"/>
      <c r="G69" s="606"/>
      <c r="H69" s="606"/>
      <c r="I69" s="606"/>
      <c r="J69" s="606"/>
      <c r="K69" s="606"/>
      <c r="L69" s="606"/>
      <c r="M69" s="606"/>
      <c r="N69" s="606"/>
      <c r="O69" s="607"/>
    </row>
    <row r="70" spans="1:16" ht="28.1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2" customHeight="1">
      <c r="B9" s="114" t="s">
        <v>53</v>
      </c>
      <c r="C9" s="9" t="s">
        <v>165</v>
      </c>
    </row>
    <row r="10" spans="2:4" ht="65.099999999999994" customHeight="1">
      <c r="B10" s="114" t="s">
        <v>54</v>
      </c>
      <c r="C10" s="9" t="s">
        <v>166</v>
      </c>
    </row>
    <row r="11" spans="2:4" ht="39.950000000000003" customHeight="1">
      <c r="B11" s="114" t="s">
        <v>55</v>
      </c>
      <c r="C11" s="9" t="s">
        <v>167</v>
      </c>
    </row>
    <row r="12" spans="2:4" ht="30.2" customHeight="1">
      <c r="B12" s="114" t="s">
        <v>56</v>
      </c>
      <c r="C12" s="9" t="s">
        <v>168</v>
      </c>
    </row>
    <row r="13" spans="2:4" ht="30.2"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9"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株式会社熊谷組首都圏支店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12193.3</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9914.7000000000007</v>
      </c>
      <c r="E24" s="684"/>
      <c r="F24" s="684"/>
      <c r="G24" s="211" t="s">
        <v>198</v>
      </c>
      <c r="H24" s="673">
        <f>+F12</f>
        <v>12193.3</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12193.3</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12193.3</v>
      </c>
      <c r="Q27" s="733"/>
      <c r="R27" s="733"/>
      <c r="S27" s="733"/>
      <c r="T27" s="54" t="s">
        <v>38</v>
      </c>
      <c r="U27" s="74"/>
      <c r="V27" s="74"/>
      <c r="Y27" s="72" t="s">
        <v>39</v>
      </c>
      <c r="Z27" s="75"/>
      <c r="AH27" s="63"/>
      <c r="AI27" s="63"/>
      <c r="AJ27" s="63"/>
      <c r="AK27" s="63"/>
      <c r="AL27" s="703">
        <f>+AH18+P27</f>
        <v>12193.3</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12193.3</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9914.7000000000007</v>
      </c>
      <c r="E29" s="684"/>
      <c r="F29" s="684"/>
      <c r="G29" s="211" t="s">
        <v>198</v>
      </c>
      <c r="H29" s="673">
        <f>+AL27</f>
        <v>12193.3</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766.3</v>
      </c>
      <c r="E30" s="684"/>
      <c r="F30" s="684"/>
      <c r="G30" s="211" t="s">
        <v>198</v>
      </c>
      <c r="H30" s="673">
        <f>+AL30</f>
        <v>8.3000000000000007</v>
      </c>
      <c r="I30" s="674"/>
      <c r="J30" s="211" t="s">
        <v>198</v>
      </c>
      <c r="M30" s="682"/>
      <c r="P30" s="66"/>
      <c r="R30" s="687">
        <f>+ROUND(AA28,1)+ROUND(AA29,1)+ROUND(AA30,1)</f>
        <v>12193.3</v>
      </c>
      <c r="S30" s="733"/>
      <c r="T30" s="733"/>
      <c r="U30" s="733"/>
      <c r="V30" s="54" t="s">
        <v>16</v>
      </c>
      <c r="Y30" s="688" t="s">
        <v>186</v>
      </c>
      <c r="Z30" s="689"/>
      <c r="AA30" s="729"/>
      <c r="AB30" s="730"/>
      <c r="AC30" s="730"/>
      <c r="AD30" s="730"/>
      <c r="AE30" s="730"/>
      <c r="AF30" s="54" t="s">
        <v>13</v>
      </c>
      <c r="AL30" s="706">
        <v>8.3000000000000007</v>
      </c>
      <c r="AM30" s="707"/>
      <c r="AN30" s="707"/>
      <c r="AO30" s="707"/>
      <c r="AP30" s="62" t="s">
        <v>13</v>
      </c>
      <c r="AS30" s="725"/>
      <c r="AT30" s="722"/>
      <c r="AU30" s="722"/>
      <c r="AV30" s="723"/>
      <c r="AW30" s="498"/>
    </row>
    <row r="31" spans="2:49" ht="27" customHeight="1" thickTop="1" thickBot="1">
      <c r="B31" s="660" t="s">
        <v>226</v>
      </c>
      <c r="C31" s="661"/>
      <c r="D31" s="684">
        <v>9914.7000000000007</v>
      </c>
      <c r="E31" s="684"/>
      <c r="F31" s="684"/>
      <c r="G31" s="211" t="s">
        <v>198</v>
      </c>
      <c r="H31" s="673">
        <f>+AS24</f>
        <v>12193.3</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16"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株式会社熊谷組首都圏支店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0.5</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0.5</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0.5</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0.5</v>
      </c>
      <c r="Q27" s="733"/>
      <c r="R27" s="733"/>
      <c r="S27" s="733"/>
      <c r="T27" s="54" t="s">
        <v>38</v>
      </c>
      <c r="U27" s="74"/>
      <c r="V27" s="74"/>
      <c r="Y27" s="72" t="s">
        <v>39</v>
      </c>
      <c r="Z27" s="75"/>
      <c r="AH27" s="63"/>
      <c r="AI27" s="63"/>
      <c r="AJ27" s="63"/>
      <c r="AK27" s="63"/>
      <c r="AL27" s="703">
        <f>+AH18+P27</f>
        <v>0.5</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0.5</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0.5</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0.5</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0.5</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株式会社熊谷組首都圏支店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株式会社熊谷組首都圏支店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A25" zoomScaleNormal="100" workbookViewId="0">
      <selection activeCell="AU21" sqref="AU2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株式会社熊谷組首都圏支店</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32.6</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v>32.6</v>
      </c>
      <c r="AV20" s="533" t="s">
        <v>198</v>
      </c>
      <c r="AW20" s="759"/>
      <c r="AX20" s="759"/>
    </row>
    <row r="21" spans="2:51"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160.30000000000001</v>
      </c>
      <c r="E24" s="684"/>
      <c r="F24" s="684"/>
      <c r="G24" s="211" t="s">
        <v>198</v>
      </c>
      <c r="H24" s="673">
        <f>+F12</f>
        <v>32.6</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32.6</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32.6</v>
      </c>
      <c r="Q27" s="733"/>
      <c r="R27" s="733"/>
      <c r="S27" s="733"/>
      <c r="T27" s="54" t="s">
        <v>38</v>
      </c>
      <c r="U27" s="74"/>
      <c r="V27" s="74"/>
      <c r="Y27" s="72" t="s">
        <v>39</v>
      </c>
      <c r="Z27" s="75"/>
      <c r="AH27" s="63"/>
      <c r="AI27" s="63"/>
      <c r="AJ27" s="63"/>
      <c r="AK27" s="63"/>
      <c r="AL27" s="703">
        <f>+AH18+P27</f>
        <v>32.6</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32.6</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160.30000000000001</v>
      </c>
      <c r="E29" s="684"/>
      <c r="F29" s="684"/>
      <c r="G29" s="211" t="s">
        <v>198</v>
      </c>
      <c r="H29" s="673">
        <f>+AL27</f>
        <v>32.6</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0</v>
      </c>
      <c r="E30" s="684"/>
      <c r="F30" s="684"/>
      <c r="G30" s="211" t="s">
        <v>198</v>
      </c>
      <c r="H30" s="673">
        <f>+AL30</f>
        <v>32.6</v>
      </c>
      <c r="I30" s="674"/>
      <c r="J30" s="211" t="s">
        <v>198</v>
      </c>
      <c r="M30" s="682"/>
      <c r="P30" s="66"/>
      <c r="R30" s="687">
        <f>+ROUND(AA28,1)+ROUND(AA29,1)+ROUND(AA30,1)</f>
        <v>32.6</v>
      </c>
      <c r="S30" s="733"/>
      <c r="T30" s="733"/>
      <c r="U30" s="733"/>
      <c r="V30" s="54" t="s">
        <v>16</v>
      </c>
      <c r="Y30" s="688" t="s">
        <v>186</v>
      </c>
      <c r="Z30" s="689"/>
      <c r="AA30" s="729"/>
      <c r="AB30" s="730"/>
      <c r="AC30" s="730"/>
      <c r="AD30" s="730"/>
      <c r="AE30" s="730"/>
      <c r="AF30" s="54" t="s">
        <v>13</v>
      </c>
      <c r="AL30" s="706">
        <v>32.6</v>
      </c>
      <c r="AM30" s="707"/>
      <c r="AN30" s="707"/>
      <c r="AO30" s="707"/>
      <c r="AP30" s="62" t="s">
        <v>13</v>
      </c>
      <c r="AS30" s="725"/>
      <c r="AT30" s="722"/>
      <c r="AU30" s="722"/>
      <c r="AV30" s="723"/>
      <c r="AW30" s="498"/>
    </row>
    <row r="31" spans="2:51" ht="27" customHeight="1" thickTop="1" thickBot="1">
      <c r="B31" s="660" t="s">
        <v>226</v>
      </c>
      <c r="C31" s="661"/>
      <c r="D31" s="684">
        <v>160.30000000000001</v>
      </c>
      <c r="E31" s="684"/>
      <c r="F31" s="684"/>
      <c r="G31" s="211" t="s">
        <v>198</v>
      </c>
      <c r="H31" s="673">
        <f>+AS24</f>
        <v>32.6</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100</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100</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A19"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株式会社熊谷組首都圏支店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5.6</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21.5</v>
      </c>
      <c r="E24" s="684"/>
      <c r="F24" s="684"/>
      <c r="G24" s="211" t="s">
        <v>198</v>
      </c>
      <c r="H24" s="673">
        <f>+F12</f>
        <v>5.6</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5.6</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5.6</v>
      </c>
      <c r="Q27" s="733"/>
      <c r="R27" s="733"/>
      <c r="S27" s="733"/>
      <c r="T27" s="54" t="s">
        <v>38</v>
      </c>
      <c r="U27" s="74"/>
      <c r="V27" s="74"/>
      <c r="Y27" s="72" t="s">
        <v>39</v>
      </c>
      <c r="Z27" s="75"/>
      <c r="AH27" s="63"/>
      <c r="AI27" s="63"/>
      <c r="AJ27" s="63"/>
      <c r="AK27" s="63"/>
      <c r="AL27" s="703">
        <f>+AH18+P27</f>
        <v>5.6</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5.6</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21.5</v>
      </c>
      <c r="E29" s="684"/>
      <c r="F29" s="684"/>
      <c r="G29" s="211" t="s">
        <v>198</v>
      </c>
      <c r="H29" s="673">
        <f>+AL27</f>
        <v>5.6</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4</v>
      </c>
      <c r="I30" s="674"/>
      <c r="J30" s="211" t="s">
        <v>198</v>
      </c>
      <c r="M30" s="682"/>
      <c r="P30" s="66"/>
      <c r="R30" s="687">
        <f>+ROUND(AA28,1)+ROUND(AA29,1)+ROUND(AA30,1)</f>
        <v>5.6</v>
      </c>
      <c r="S30" s="733"/>
      <c r="T30" s="733"/>
      <c r="U30" s="733"/>
      <c r="V30" s="54" t="s">
        <v>16</v>
      </c>
      <c r="Y30" s="688" t="s">
        <v>186</v>
      </c>
      <c r="Z30" s="689"/>
      <c r="AA30" s="729"/>
      <c r="AB30" s="730"/>
      <c r="AC30" s="730"/>
      <c r="AD30" s="730"/>
      <c r="AE30" s="730"/>
      <c r="AF30" s="54" t="s">
        <v>13</v>
      </c>
      <c r="AL30" s="706">
        <v>4</v>
      </c>
      <c r="AM30" s="707"/>
      <c r="AN30" s="707"/>
      <c r="AO30" s="707"/>
      <c r="AP30" s="62" t="s">
        <v>13</v>
      </c>
      <c r="AS30" s="725"/>
      <c r="AT30" s="722"/>
      <c r="AU30" s="722"/>
      <c r="AV30" s="723"/>
      <c r="AW30" s="498"/>
    </row>
    <row r="31" spans="2:49" ht="27" customHeight="1" thickTop="1" thickBot="1">
      <c r="B31" s="660" t="s">
        <v>226</v>
      </c>
      <c r="C31" s="661"/>
      <c r="D31" s="684">
        <v>21.5</v>
      </c>
      <c r="E31" s="684"/>
      <c r="F31" s="684"/>
      <c r="G31" s="211" t="s">
        <v>198</v>
      </c>
      <c r="H31" s="673">
        <f>+AS24</f>
        <v>5.6</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4"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3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株式会社熊谷組首都圏支店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79.5</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202.8</v>
      </c>
      <c r="E24" s="684"/>
      <c r="F24" s="684"/>
      <c r="G24" s="211" t="s">
        <v>198</v>
      </c>
      <c r="H24" s="673">
        <f>+F12</f>
        <v>79.5</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79.5</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79.5</v>
      </c>
      <c r="Q27" s="733"/>
      <c r="R27" s="733"/>
      <c r="S27" s="733"/>
      <c r="T27" s="54" t="s">
        <v>38</v>
      </c>
      <c r="U27" s="74"/>
      <c r="V27" s="74"/>
      <c r="Y27" s="72" t="s">
        <v>39</v>
      </c>
      <c r="Z27" s="75"/>
      <c r="AH27" s="63"/>
      <c r="AI27" s="63"/>
      <c r="AJ27" s="63"/>
      <c r="AK27" s="63"/>
      <c r="AL27" s="703">
        <f>+AH18+P27</f>
        <v>79.5</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79.5</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202.8</v>
      </c>
      <c r="E29" s="684"/>
      <c r="F29" s="684"/>
      <c r="G29" s="211" t="s">
        <v>198</v>
      </c>
      <c r="H29" s="673">
        <f>+AL27</f>
        <v>79.5</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77</v>
      </c>
      <c r="I30" s="674"/>
      <c r="J30" s="211" t="s">
        <v>198</v>
      </c>
      <c r="M30" s="682"/>
      <c r="P30" s="66"/>
      <c r="R30" s="687">
        <f>+ROUND(AA28,1)+ROUND(AA29,1)+ROUND(AA30,1)</f>
        <v>79.5</v>
      </c>
      <c r="S30" s="733"/>
      <c r="T30" s="733"/>
      <c r="U30" s="733"/>
      <c r="V30" s="54" t="s">
        <v>16</v>
      </c>
      <c r="Y30" s="688" t="s">
        <v>186</v>
      </c>
      <c r="Z30" s="689"/>
      <c r="AA30" s="729"/>
      <c r="AB30" s="730"/>
      <c r="AC30" s="730"/>
      <c r="AD30" s="730"/>
      <c r="AE30" s="730"/>
      <c r="AF30" s="54" t="s">
        <v>13</v>
      </c>
      <c r="AL30" s="706">
        <v>77</v>
      </c>
      <c r="AM30" s="707"/>
      <c r="AN30" s="707"/>
      <c r="AO30" s="707"/>
      <c r="AP30" s="62" t="s">
        <v>13</v>
      </c>
      <c r="AS30" s="725"/>
      <c r="AT30" s="722"/>
      <c r="AU30" s="722"/>
      <c r="AV30" s="723"/>
      <c r="AW30" s="498"/>
    </row>
    <row r="31" spans="2:49" ht="27" customHeight="1" thickTop="1" thickBot="1">
      <c r="B31" s="660" t="s">
        <v>226</v>
      </c>
      <c r="C31" s="661"/>
      <c r="D31" s="684">
        <v>202.8</v>
      </c>
      <c r="E31" s="684"/>
      <c r="F31" s="684"/>
      <c r="G31" s="211" t="s">
        <v>198</v>
      </c>
      <c r="H31" s="673">
        <f>+AS24</f>
        <v>79.5</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2025-05-28T02:53:31Z</dcterms:created>
  <dcterms:modified xsi:type="dcterms:W3CDTF">2025-05-28T02:53:31Z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