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ｸ.木くず" sheetId="86" r:id="rId8"/>
    <sheet name="ｷ.紙くず" sheetId="85"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8">ｷ.紙くず!$B$2:$AW$34</definedName>
    <definedName name="_xlnm.Print_Area" localSheetId="7">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<sst xmlns="http://schemas.openxmlformats.org/spreadsheetml/2006/main" count="3304" uniqueCount="470">
  <si>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</si>
  <si>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</si>
  <si>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</si>
  <si>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</si>
  <si>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</si>
  <si>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</si>
  <si>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</si>
  <si>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</si>
  <si>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</si>
  <si>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</si>
  <si>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</si>
  <si>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</si>
  <si>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</si>
  <si>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</si>
  <si>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</si>
  <si>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</si>
  <si>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</si>
  <si>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</si>
  <si>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</si>
  <si>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</si>
  <si>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</si>
  <si>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</si>
  <si>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</si>
  <si>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</si>
  <si>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</si>
  <si>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</si>
  <si>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</si>
  <si>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</si>
  <si>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</si>
  <si>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</si>
  <si>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</si>
  <si>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</si>
  <si>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</si>
  <si>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</si>
  <si>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</si>
  <si>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</si>
  <si>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</si>
  <si>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</si>
  <si>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</si>
  <si>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</si>
  <si>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</si>
  <si>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</si>
  <si>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</si>
  <si>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</si>
  <si>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</si>
  <si>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</si>
  <si>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</si>
  <si>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</si>
  <si>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</si>
  <si>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</si>
  <si>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</si>
  <si>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</si>
  <si>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</si>
  <si>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</si>
  <si>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</si>
  <si>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</si>
  <si>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</si>
  <si>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</si>
  <si>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</si>
  <si>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</si>
  <si>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</si>
  <si>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</si>
  <si>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</si>
  <si>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</si>
  <si>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</si>
  <si>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</si>
  <si>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</si>
  <si>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</si>
  <si>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</si>
  <si>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</si>
  <si>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</si>
  <si>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</si>
  <si>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</si>
  <si>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</si>
  <si>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</si>
  <si>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</si>
  <si>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</si>
  <si>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</si>
  <si>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</si>
  <si>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</si>
  <si>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</si>
  <si>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</si>
  <si>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</si>
  <si>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</si>
  <si>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</si>
  <si>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</si>
  <si>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</si>
  <si>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</si>
  <si>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</si>
  <si>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</si>
  <si>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</si>
  <si>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</si>
  <si>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</si>
  <si>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</si>
  <si>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</si>
  <si>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</si>
  <si>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</si>
  <si>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</si>
  <si>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</si>
  <si>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</si>
  <si>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</si>
  <si>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</si>
  <si>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</si>
  <si>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</si>
  <si>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</si>
  <si>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</si>
  <si>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</si>
  <si>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</si>
  <si>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</si>
  <si>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</si>
  <si>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</si>
  <si>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</si>
  <si>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</si>
  <si>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</si>
  <si>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</si>
  <si>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</si>
  <si>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</si>
  <si>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</si>
  <si>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</si>
  <si>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</si>
  <si>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</si>
  <si>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</si>
  <si>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</si>
  <si>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</si>
  <si>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</si>
  <si>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</si>
  <si>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</si>
  <si>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</si>
  <si>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</si>
  <si>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</si>
  <si>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</si>
  <si>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</si>
  <si>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</si>
  <si>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</si>
  <si>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</si>
  <si>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</si>
  <si>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</si>
  <si>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</si>
  <si>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</si>
  <si>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</si>
  <si>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</si>
  <si>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</si>
  <si>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</si>
  <si>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</si>
  <si>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</si>
  <si>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</si>
  <si>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</si>
  <si>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</si>
  <si>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</si>
  <si>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</si>
  <si>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</si>
  <si>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</si>
  <si>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</si>
  <si>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</si>
  <si>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</si>
  <si>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</si>
  <si>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</si>
  <si>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</si>
  <si>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</si>
  <si>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</si>
  <si>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</si>
  <si>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</si>
  <si>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</si>
  <si>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</si>
  <si>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</si>
  <si>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</si>
  <si>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</si>
  <si>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</si>
  <si>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</si>
  <si>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</si>
  <si>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</si>
  <si>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</si>
  <si>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</si>
  <si>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</si>
  <si>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</si>
  <si>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</si>
  <si>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</si>
  <si>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</si>
  <si>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</si>
  <si>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</si>
  <si>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</si>
  <si>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</si>
  <si>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</si>
  <si>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</si>
  <si>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</si>
  <si>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</si>
  <si>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</si>
  <si>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</si>
  <si>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</si>
  <si>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</si>
  <si>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</si>
  <si>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</si>
  <si>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</si>
  <si>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</si>
  <si>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</si>
  <si>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</si>
  <si>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</si>
  <si>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</si>
  <si>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</si>
  <si>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</si>
  <si>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</si>
  <si>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</si>
  <si>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</si>
  <si>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</si>
  <si>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</si>
  <si>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</si>
  <si>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</si>
  <si>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</si>
  <si>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</si>
  <si>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</si>
  <si>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</si>
  <si>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</si>
  <si>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</si>
  <si>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</si>
  <si>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</si>
  <si>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</si>
  <si>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</si>
  <si>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</si>
  <si>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</si>
  <si>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</si>
  <si>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</si>
  <si>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</si>
  <si>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</si>
  <si>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</si>
  <si>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</si>
  <si>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</si>
  <si>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</si>
  <si>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</si>
  <si>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</si>
  <si>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</si>
  <si>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</si>
  <si>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</si>
  <si>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</si>
  <si>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</si>
  <si>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</si>
  <si>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</si>
  <si>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</si>
  <si>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</si>
  <si>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</si>
  <si>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</si>
  <si>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</si>
  <si>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</si>
  <si>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</si>
  <si>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</si>
  <si>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</si>
  <si>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</si>
  <si>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</si>
  <si>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</si>
  <si>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</si>
  <si>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</si>
  <si>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</si>
  <si>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</si>
  <si>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</si>
  <si>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</si>
  <si>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</si>
  <si>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</si>
  <si>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</si>
  <si>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</si>
  <si>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</si>
  <si>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</si>
  <si>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</si>
  <si>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</si>
  <si>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</si>
  <si>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</si>
  <si>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</si>
  <si>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</si>
  <si>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</si>
  <si>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</si>
  <si>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</si>
  <si>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</si>
  <si>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</si>
  <si>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</si>
  <si>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</si>
  <si>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</si>
  <si>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</si>
  <si>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</si>
  <si>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</si>
  <si>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</si>
  <si>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</si>
  <si>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</si>
  <si>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</si>
  <si>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</si>
  <si>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</si>
  <si>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</si>
  <si>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</si>
  <si>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</si>
  <si>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</si>
  <si>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</si>
  <si>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</si>
  <si>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</si>
  <si>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</si>
  <si>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</si>
  <si>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</si>
  <si>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</si>
  <si>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</si>
  <si>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</si>
  <si>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</si>
  <si>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</si>
  <si>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</si>
  <si>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</si>
  <si>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</si>
  <si>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</si>
  <si>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</si>
  <si>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</si>
  <si>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</si>
  <si>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</si>
  <si>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</si>
  <si>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</si>
  <si>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</si>
  <si>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</si>
  <si>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</si>
  <si>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</si>
  <si>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</si>
  <si>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</si>
  <si>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</si>
  <si>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</si>
  <si>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</si>
  <si>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</si>
  <si>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</si>
  <si>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</si>
  <si>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</si>
  <si>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</si>
  <si>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</si>
  <si>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</si>
  <si>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</si>
  <si>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</si>
  <si>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</si>
  <si>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</si>
  <si>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</si>
  <si>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</si>
  <si>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</si>
  <si>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</si>
  <si>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</si>
  <si>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</si>
  <si>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</si>
  <si>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</si>
  <si>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</si>
  <si>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</si>
  <si>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</si>
  <si>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</si>
  <si>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</si>
  <si>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</si>
  <si>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</si>
  <si>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</si>
  <si>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</si>
  <si>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</si>
  <si>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</si>
  <si>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</si>
  <si>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</si>
  <si>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</si>
  <si>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</si>
  <si>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</si>
  <si>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</si>
  <si>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</si>
  <si>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</si>
  <si>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</si>
  <si>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</si>
  <si>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</si>
  <si>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</si>
  <si>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</si>
  <si>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</si>
  <si>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</si>
  <si>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</si>
  <si>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</si>
  <si>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</si>
  <si>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</si>
  <si>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</si>
  <si>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</si>
  <si>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</si>
  <si>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</si>
  <si>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</si>
  <si>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</si>
  <si>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</si>
  <si>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</si>
  <si>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</si>
  <si>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</si>
  <si>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</si>
  <si>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</si>
  <si>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</si>
  <si>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</si>
  <si>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</si>
  <si>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</si>
  <si>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</si>
  <si>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</si>
  <si>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</si>
  <si>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</si>
  <si>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</si>
  <si>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</si>
  <si>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</si>
  <si>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</si>
  <si>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</si>
  <si>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</si>
  <si>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</si>
  <si>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</si>
  <si>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</si>
  <si>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</si>
  <si>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</si>
  <si>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</si>
  <si>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</si>
  <si>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</si>
  <si>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</si>
  <si>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</si>
  <si>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</si>
  <si>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</si>
  <si>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</si>
  <si>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</si>
  <si>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</si>
  <si>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</si>
  <si>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</si>
  <si>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</si>
  <si>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</si>
  <si>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</si>
  <si>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</si>
  <si>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</si>
  <si>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</si>
  <si>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</si>
  <si>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</si>
  <si>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</si>
  <si>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</si>
  <si>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</si>
  <si>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</si>
  <si>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</si>
  <si>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</si>
  <si>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</si>
  <si>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</si>
  <si>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</si>
  <si>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</si>
  <si>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</si>
  <si>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</si>
  <si>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</si>
  <si>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</si>
  <si>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</si>
  <si>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</si>
  <si>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</si>
  <si>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</si>
  <si>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</si>
  <si>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</si>
  <si>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</si>
  <si>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</si>
  <si>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</si>
  <si>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</si>
  <si>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</si>
  <si>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</si>
  <si>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</si>
  <si>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</si>
  <si>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</si>
  <si>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</si>
  <si>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</si>
  <si>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</si>
  <si>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</si>
  <si>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</si>
  <si>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</si>
  <si>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</si>
  <si>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</si>
  <si>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</si>
  <si>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</si>
  <si>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</si>
  <si>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</si>
  <si>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</si>
  <si>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</si>
  <si>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</si>
  <si>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</si>
  <si>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</si>
  <si>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6  年  6  月  30  日</t>
    <phoneticPr fontId="3"/>
  </si>
  <si>
    <t>埼玉県川越市広栄町24-3</t>
    <phoneticPr fontId="3"/>
  </si>
  <si>
    <t>株式会社日本エコジニア　代表取締役　渋谷　巧</t>
    <phoneticPr fontId="3"/>
  </si>
  <si>
    <t>049-293-2919</t>
    <phoneticPr fontId="3"/>
  </si>
  <si>
    <t>株式会社　日本エコジニア</t>
    <phoneticPr fontId="3"/>
  </si>
  <si>
    <t>解体業</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</si>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</sst>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2"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1986</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2825.8999999999996</v>
      </c>
      <c r="I63" s="240" t="s">
        <v>4</v>
      </c>
      <c r="J63" s="473" t="s">
        <v>324</v>
      </c>
      <c r="K63" s="474"/>
      <c r="L63" s="475"/>
      <c r="M63" s="468">
        <f>+別紙!AA14</f>
        <v>2825.8999999999996</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545.69999999999993</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2825.8999999999996</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L16"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80" t="s">
        <v>107</v>
      </c>
      <c r="N7" s="681"/>
      <c r="O7" s="681"/>
      <c r="P7" s="681"/>
      <c r="Q7" s="681"/>
      <c r="R7" s="681"/>
      <c r="S7" s="681"/>
      <c r="T7" s="681"/>
      <c r="U7" s="681"/>
      <c r="V7" s="681"/>
      <c r="W7" s="682"/>
      <c r="X7" s="682"/>
      <c r="Y7" s="681"/>
      <c r="Z7" s="681"/>
      <c r="AA7" s="681"/>
      <c r="AB7" s="683"/>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0.9</v>
      </c>
      <c r="Q27" s="612"/>
      <c r="R27" s="612"/>
      <c r="S27" s="612"/>
      <c r="T27" s="44" t="s">
        <v>38</v>
      </c>
      <c r="U27" s="64"/>
      <c r="V27" s="64"/>
      <c r="Y27" s="62" t="s">
        <v>39</v>
      </c>
      <c r="Z27" s="65"/>
      <c r="AH27" s="53"/>
      <c r="AI27" s="53"/>
      <c r="AJ27" s="53"/>
      <c r="AK27" s="53"/>
      <c r="AL27" s="575">
        <f>+AH18+P27</f>
        <v>0.9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0.9</v>
      </c>
      <c r="I30" s="608"/>
      <c r="J30" s="194" t="s">
        <v>198</v>
      </c>
      <c r="M30" s="581"/>
      <c r="P30" s="56"/>
      <c r="R30" s="611">
        <f>+ROUND(AA28,1)+ROUND(AA29,1)+ROUND(AA30,1)</f>
        <v>0.9</v>
      </c>
      <c r="S30" s="612"/>
      <c r="T30" s="612"/>
      <c r="U30" s="612"/>
      <c r="V30" s="44" t="s">
        <v>16</v>
      </c>
      <c r="Y30" s="613" t="s">
        <v>186</v>
      </c>
      <c r="Z30" s="614"/>
      <c r="AA30" s="569"/>
      <c r="AB30" s="570"/>
      <c r="AC30" s="570"/>
      <c r="AD30" s="570"/>
      <c r="AE30" s="570"/>
      <c r="AF30" s="44" t="s">
        <v>13</v>
      </c>
      <c r="AL30" s="561">
        <v>0.9</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80" t="s">
        <v>108</v>
      </c>
      <c r="N7" s="681"/>
      <c r="O7" s="681"/>
      <c r="P7" s="681"/>
      <c r="Q7" s="681"/>
      <c r="R7" s="681"/>
      <c r="S7" s="681"/>
      <c r="T7" s="681"/>
      <c r="U7" s="681"/>
      <c r="V7" s="681"/>
      <c r="W7" s="682"/>
      <c r="X7" s="682"/>
      <c r="Y7" s="681"/>
      <c r="Z7" s="681"/>
      <c r="AA7" s="681"/>
      <c r="AB7" s="683"/>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80" t="s">
        <v>92</v>
      </c>
      <c r="N7" s="681"/>
      <c r="O7" s="681"/>
      <c r="P7" s="681"/>
      <c r="Q7" s="681"/>
      <c r="R7" s="681"/>
      <c r="S7" s="681"/>
      <c r="T7" s="681"/>
      <c r="U7" s="681"/>
      <c r="V7" s="681"/>
      <c r="W7" s="682"/>
      <c r="X7" s="682"/>
      <c r="Y7" s="681"/>
      <c r="Z7" s="681"/>
      <c r="AA7" s="681"/>
      <c r="AB7" s="683"/>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L19"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v>
      </c>
      <c r="Q27" s="612"/>
      <c r="R27" s="612"/>
      <c r="S27" s="612"/>
      <c r="T27" s="44" t="s">
        <v>38</v>
      </c>
      <c r="U27" s="64"/>
      <c r="V27" s="64"/>
      <c r="Y27" s="62" t="s">
        <v>39</v>
      </c>
      <c r="Z27" s="65"/>
      <c r="AH27" s="53"/>
      <c r="AI27" s="53"/>
      <c r="AJ27" s="53"/>
      <c r="AK27" s="53"/>
      <c r="AL27" s="575">
        <f>+AH18+P27</f>
        <v>1.9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1.9</v>
      </c>
      <c r="I30" s="608"/>
      <c r="J30" s="194" t="s">
        <v>198</v>
      </c>
      <c r="M30" s="581"/>
      <c r="P30" s="56"/>
      <c r="R30" s="611">
        <f>+ROUND(AA28,1)+ROUND(AA29,1)+ROUND(AA30,1)</f>
        <v>1.9</v>
      </c>
      <c r="S30" s="612"/>
      <c r="T30" s="612"/>
      <c r="U30" s="612"/>
      <c r="V30" s="44" t="s">
        <v>16</v>
      </c>
      <c r="Y30" s="613" t="s">
        <v>186</v>
      </c>
      <c r="Z30" s="614"/>
      <c r="AA30" s="569"/>
      <c r="AB30" s="570"/>
      <c r="AC30" s="570"/>
      <c r="AD30" s="570"/>
      <c r="AE30" s="570"/>
      <c r="AF30" s="44" t="s">
        <v>13</v>
      </c>
      <c r="AL30" s="561">
        <v>1.9</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V19" zoomScaleNormal="100" workbookViewId="0">
      <selection activeCell="AW30" sqref="AW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1390.7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23.1</v>
      </c>
      <c r="E24" s="629"/>
      <c r="F24" s="629"/>
      <c r="G24" s="194" t="s">
        <v>198</v>
      </c>
      <c r="H24" s="607">
        <f>+F12</f>
        <v>1390.7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1390.7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1390.7</v>
      </c>
      <c r="Q27" s="612"/>
      <c r="R27" s="612"/>
      <c r="S27" s="612"/>
      <c r="T27" s="44" t="s">
        <v>38</v>
      </c>
      <c r="U27" s="64"/>
      <c r="V27" s="64"/>
      <c r="Y27" s="62" t="s">
        <v>39</v>
      </c>
      <c r="Z27" s="65"/>
      <c r="AH27" s="53"/>
      <c r="AI27" s="53"/>
      <c r="AJ27" s="53"/>
      <c r="AK27" s="53"/>
      <c r="AL27" s="575">
        <f>+AH18+P27</f>
        <v>1390.7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1390.7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23.1</v>
      </c>
      <c r="E29" s="629"/>
      <c r="F29" s="629"/>
      <c r="G29" s="194" t="s">
        <v>198</v>
      </c>
      <c r="H29" s="607">
        <f>+AL27</f>
        <v>1390.7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15.8</v>
      </c>
      <c r="E30" s="629"/>
      <c r="F30" s="629"/>
      <c r="G30" s="194" t="s">
        <v>198</v>
      </c>
      <c r="H30" s="607">
        <f>+AL30</f>
        <v>12.3</v>
      </c>
      <c r="I30" s="608"/>
      <c r="J30" s="194" t="s">
        <v>198</v>
      </c>
      <c r="M30" s="581"/>
      <c r="P30" s="56"/>
      <c r="R30" s="611">
        <f>+ROUND(AA28,1)+ROUND(AA29,1)+ROUND(AA30,1)</f>
        <v>1390.7</v>
      </c>
      <c r="S30" s="612"/>
      <c r="T30" s="612"/>
      <c r="U30" s="612"/>
      <c r="V30" s="44" t="s">
        <v>16</v>
      </c>
      <c r="Y30" s="613" t="s">
        <v>186</v>
      </c>
      <c r="Z30" s="614"/>
      <c r="AA30" s="569"/>
      <c r="AB30" s="570"/>
      <c r="AC30" s="570"/>
      <c r="AD30" s="570"/>
      <c r="AE30" s="570"/>
      <c r="AF30" s="44" t="s">
        <v>13</v>
      </c>
      <c r="AL30" s="561">
        <v>12.3</v>
      </c>
      <c r="AM30" s="562"/>
      <c r="AN30" s="562"/>
      <c r="AO30" s="562"/>
      <c r="AP30" s="52" t="s">
        <v>13</v>
      </c>
      <c r="AS30" s="606"/>
      <c r="AT30" s="603"/>
      <c r="AU30" s="603"/>
      <c r="AV30" s="604"/>
      <c r="AW30" s="405"/>
    </row>
    <row r="31" spans="2:49" ht="27" customHeight="1" thickTop="1" thickBot="1">
      <c r="B31" s="640" t="s">
        <v>226</v>
      </c>
      <c r="C31" s="641"/>
      <c r="D31" s="629">
        <v>23.1</v>
      </c>
      <c r="E31" s="629"/>
      <c r="F31" s="629"/>
      <c r="G31" s="194" t="s">
        <v>198</v>
      </c>
      <c r="H31" s="607">
        <f>+AS24</f>
        <v>1390.7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L14"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136.80000000000001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1568.3</v>
      </c>
      <c r="E24" s="629"/>
      <c r="F24" s="629"/>
      <c r="G24" s="194" t="s">
        <v>198</v>
      </c>
      <c r="H24" s="607">
        <f>+F12</f>
        <v>136.80000000000001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136.80000000000001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136.80000000000001</v>
      </c>
      <c r="Q27" s="612"/>
      <c r="R27" s="612"/>
      <c r="S27" s="612"/>
      <c r="T27" s="44" t="s">
        <v>38</v>
      </c>
      <c r="U27" s="64"/>
      <c r="V27" s="64"/>
      <c r="Y27" s="62" t="s">
        <v>39</v>
      </c>
      <c r="Z27" s="65"/>
      <c r="AH27" s="53"/>
      <c r="AI27" s="53"/>
      <c r="AJ27" s="53"/>
      <c r="AK27" s="53"/>
      <c r="AL27" s="575">
        <f>+AH18+P27</f>
        <v>136.80000000000001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136.80000000000001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1568.3</v>
      </c>
      <c r="E29" s="629"/>
      <c r="F29" s="629"/>
      <c r="G29" s="194" t="s">
        <v>198</v>
      </c>
      <c r="H29" s="607">
        <f>+AL27</f>
        <v>136.80000000000001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12.3</v>
      </c>
      <c r="E30" s="629"/>
      <c r="F30" s="629"/>
      <c r="G30" s="194" t="s">
        <v>198</v>
      </c>
      <c r="H30" s="607">
        <f>+AL30</f>
        <v>21.3</v>
      </c>
      <c r="I30" s="608"/>
      <c r="J30" s="194" t="s">
        <v>198</v>
      </c>
      <c r="M30" s="581"/>
      <c r="P30" s="56"/>
      <c r="R30" s="611">
        <f>+ROUND(AA28,1)+ROUND(AA29,1)+ROUND(AA30,1)</f>
        <v>136.80000000000001</v>
      </c>
      <c r="S30" s="612"/>
      <c r="T30" s="612"/>
      <c r="U30" s="612"/>
      <c r="V30" s="44" t="s">
        <v>16</v>
      </c>
      <c r="Y30" s="613" t="s">
        <v>186</v>
      </c>
      <c r="Z30" s="614"/>
      <c r="AA30" s="569"/>
      <c r="AB30" s="570"/>
      <c r="AC30" s="570"/>
      <c r="AD30" s="570"/>
      <c r="AE30" s="570"/>
      <c r="AF30" s="44" t="s">
        <v>13</v>
      </c>
      <c r="AL30" s="561">
        <v>21.3</v>
      </c>
      <c r="AM30" s="562"/>
      <c r="AN30" s="562"/>
      <c r="AO30" s="562"/>
      <c r="AP30" s="52" t="s">
        <v>13</v>
      </c>
      <c r="AS30" s="606"/>
      <c r="AT30" s="603"/>
      <c r="AU30" s="603"/>
      <c r="AV30" s="604"/>
      <c r="AW30" s="405"/>
    </row>
    <row r="31" spans="2:49" ht="27" customHeight="1" thickTop="1" thickBot="1">
      <c r="B31" s="640" t="s">
        <v>226</v>
      </c>
      <c r="C31" s="641"/>
      <c r="D31" s="629">
        <v>1568.3</v>
      </c>
      <c r="E31" s="629"/>
      <c r="F31" s="629"/>
      <c r="G31" s="194" t="s">
        <v>198</v>
      </c>
      <c r="H31" s="607">
        <f>+AS24</f>
        <v>136.80000000000001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80" t="s">
        <v>109</v>
      </c>
      <c r="N7" s="681"/>
      <c r="O7" s="681"/>
      <c r="P7" s="681"/>
      <c r="Q7" s="681"/>
      <c r="R7" s="681"/>
      <c r="S7" s="681"/>
      <c r="T7" s="681"/>
      <c r="U7" s="681"/>
      <c r="V7" s="681"/>
      <c r="W7" s="682"/>
      <c r="X7" s="682"/>
      <c r="Y7" s="681"/>
      <c r="Z7" s="681"/>
      <c r="AA7" s="681"/>
      <c r="AB7" s="683"/>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80" t="s">
        <v>110</v>
      </c>
      <c r="N7" s="681"/>
      <c r="O7" s="681"/>
      <c r="P7" s="681"/>
      <c r="Q7" s="681"/>
      <c r="R7" s="681"/>
      <c r="S7" s="681"/>
      <c r="T7" s="681"/>
      <c r="U7" s="681"/>
      <c r="V7" s="681"/>
      <c r="W7" s="682"/>
      <c r="X7" s="682"/>
      <c r="Y7" s="681"/>
      <c r="Z7" s="681"/>
      <c r="AA7" s="681"/>
      <c r="AB7" s="683"/>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日本エコジニア</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L21"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74.599999999999994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74.599999999999994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74.599999999999994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74.599999999999994</v>
      </c>
      <c r="Q27" s="612"/>
      <c r="R27" s="612"/>
      <c r="S27" s="612"/>
      <c r="T27" s="44" t="s">
        <v>38</v>
      </c>
      <c r="U27" s="64"/>
      <c r="V27" s="64"/>
      <c r="Y27" s="62" t="s">
        <v>39</v>
      </c>
      <c r="Z27" s="65"/>
      <c r="AH27" s="53"/>
      <c r="AI27" s="53"/>
      <c r="AJ27" s="53"/>
      <c r="AK27" s="53"/>
      <c r="AL27" s="575">
        <f>+AH18+P27</f>
        <v>74.599999999999994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74.599999999999994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74.599999999999994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29.2</v>
      </c>
      <c r="I30" s="608"/>
      <c r="J30" s="194" t="s">
        <v>198</v>
      </c>
      <c r="M30" s="581"/>
      <c r="P30" s="56"/>
      <c r="R30" s="611">
        <f>+ROUND(AA28,1)+ROUND(AA29,1)+ROUND(AA30,1)</f>
        <v>74.599999999999994</v>
      </c>
      <c r="S30" s="612"/>
      <c r="T30" s="612"/>
      <c r="U30" s="612"/>
      <c r="V30" s="44" t="s">
        <v>16</v>
      </c>
      <c r="Y30" s="613" t="s">
        <v>186</v>
      </c>
      <c r="Z30" s="614"/>
      <c r="AA30" s="569"/>
      <c r="AB30" s="570"/>
      <c r="AC30" s="570"/>
      <c r="AD30" s="570"/>
      <c r="AE30" s="570"/>
      <c r="AF30" s="44" t="s">
        <v>13</v>
      </c>
      <c r="AL30" s="561">
        <v>29.2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74.599999999999994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日本エコジニア</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18.2</v>
      </c>
      <c r="M9" s="319" t="str">
        <f>IF(OR(ｷ.紙くず!D24&gt;0,ｷ.紙くず!D24&lt;0),ｷ.紙くず!D24,IF(M$19&gt;0,"0",0))</f>
        <v>0</v>
      </c>
      <c r="N9" s="319">
        <f>IF(OR(ｸ.木くず!D24&gt;0,ｸ.木くず!D24&lt;0),ｸ.木くず!D24,IF(N$19&gt;0,"0",0))</f>
        <v>1216.3</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23.1</v>
      </c>
      <c r="U9" s="319">
        <f>IF(OR(ｿ.鉱さい!D24&gt;0,ｿ.鉱さい!D24&lt;0),ｿ.鉱さい!D24,IF(U$19&gt;0,"0",0))</f>
        <v>0</v>
      </c>
      <c r="V9" s="319">
        <f>IF(OR(ﾀ.がれき類!D24&gt;0,ﾀ.がれき類!D24&lt;0),ﾀ.がれき類!D24,IF(V$19&gt;0,"0",0))</f>
        <v>1568.3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t="str">
        <f>IF(OR(ﾄ.混合廃棄物その他!D24&gt;0,ﾄ.混合廃棄物その他!D24&lt;0),ﾄ.混合廃棄物その他!D24,IF(Z$19&gt;0,"0",0))</f>
        <v>0</v>
      </c>
      <c r="AA9" s="321">
        <f>IF(SUM(G9:Z9)&gt;0,SUM(G9:Z9),IF(AA$19&gt;0,"0",0))</f>
        <v>2825.8999999999996</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18.2</v>
      </c>
      <c r="M14" s="325" t="str">
        <f>IF(OR(ｷ.紙くず!D29&gt;0,ｷ.紙くず!D29&lt;0),ｷ.紙くず!D29,IF(M$19&gt;0,"0",0))</f>
        <v>0</v>
      </c>
      <c r="N14" s="325">
        <f>IF(OR(ｸ.木くず!D29&gt;0,ｸ.木くず!D29&lt;0),ｸ.木くず!D29,IF(N$19&gt;0,"0",0))</f>
        <v>1216.3</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23.1</v>
      </c>
      <c r="U14" s="325">
        <f>IF(OR(ｿ.鉱さい!D29&gt;0,ｿ.鉱さい!D29&lt;0),ｿ.鉱さい!D29,IF(U$19&gt;0,"0",0))</f>
        <v>0</v>
      </c>
      <c r="V14" s="325">
        <f>IF(OR(ﾀ.がれき類!D29&gt;0,ﾀ.がれき類!D29&lt;0),ﾀ.がれき類!D29,IF(V$19&gt;0,"0",0))</f>
        <v>1568.3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2825.8999999999996</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8.1</v>
      </c>
      <c r="M15" s="325" t="str">
        <f>IF(OR(ｷ.紙くず!D30&gt;0,ｷ.紙くず!D30&lt;0),ｷ.紙くず!D30,IF(M$19&gt;0,"0",0))</f>
        <v>0</v>
      </c>
      <c r="N15" s="325">
        <f>IF(OR(ｸ.木くず!D30&gt;0,ｸ.木くず!D30&lt;0),ｸ.木くず!D30,IF(N$19&gt;0,"0",0))</f>
        <v>509.5</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15.8</v>
      </c>
      <c r="U15" s="325">
        <f>IF(OR(ｿ.鉱さい!D30&gt;0,ｿ.鉱さい!D30&lt;0),ｿ.鉱さい!D30,IF(U$19&gt;0,"0",0))</f>
        <v>0</v>
      </c>
      <c r="V15" s="325">
        <f>IF(OR(ﾀ.がれき類!D30&gt;0,ﾀ.がれき類!D30&lt;0),ﾀ.がれき類!D30,IF(V$19&gt;0,"0",0))</f>
        <v>12.3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545.69999999999993</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18.2</v>
      </c>
      <c r="M16" s="325" t="str">
        <f>IF(OR(ｷ.紙くず!D31&gt;0,ｷ.紙くず!D31&lt;0),ｷ.紙くず!D31,IF(M$19&gt;0,"0",0))</f>
        <v>0</v>
      </c>
      <c r="N16" s="325">
        <f>IF(OR(ｸ.木くず!D31&gt;0,ｸ.木くず!D31&lt;0),ｸ.木くず!D31,IF(N$19&gt;0,"0",0))</f>
        <v>1216.3</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23.1</v>
      </c>
      <c r="U16" s="325">
        <f>IF(OR(ｿ.鉱さい!D31&gt;0,ｿ.鉱さい!D31&lt;0),ｿ.鉱さい!D31,IF(U$19&gt;0,"0",0))</f>
        <v>0</v>
      </c>
      <c r="V16" s="325">
        <f>IF(OR(ﾀ.がれき類!D31&gt;0,ﾀ.がれき類!D31&lt;0),ﾀ.がれき類!D31,IF(V$19&gt;0,"0",0))</f>
        <v>1568.3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2825.8999999999996</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217</v>
      </c>
      <c r="M19" s="331">
        <f t="shared" si="1"/>
        <v>0.5</v>
      </c>
      <c r="N19" s="331">
        <f t="shared" si="1"/>
        <v>626</v>
      </c>
      <c r="O19" s="331">
        <f t="shared" si="1"/>
        <v>0.9</v>
      </c>
      <c r="P19" s="331">
        <f t="shared" si="1"/>
        <v>0</v>
      </c>
      <c r="Q19" s="331">
        <f t="shared" si="1"/>
        <v>0</v>
      </c>
      <c r="R19" s="331">
        <f t="shared" si="1"/>
        <v>0</v>
      </c>
      <c r="S19" s="331">
        <f t="shared" si="1"/>
        <v>1.9</v>
      </c>
      <c r="T19" s="331">
        <f t="shared" si="1"/>
        <v>1390.7</v>
      </c>
      <c r="U19" s="331">
        <f t="shared" si="1"/>
        <v>0</v>
      </c>
      <c r="V19" s="331">
        <f t="shared" si="1"/>
        <v>136.80000000000001</v>
      </c>
      <c r="W19" s="331">
        <f t="shared" si="1"/>
        <v>0</v>
      </c>
      <c r="X19" s="331">
        <f t="shared" si="1"/>
        <v>0</v>
      </c>
      <c r="Y19" s="331">
        <f t="shared" si="1"/>
        <v>0</v>
      </c>
      <c r="Z19" s="332">
        <f t="shared" si="1"/>
        <v>74.599999999999994</v>
      </c>
      <c r="AA19" s="333">
        <f t="shared" ref="AA19:AA25" si="2">SUM(G19:Z19)</f>
        <v>2448.4</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217</v>
      </c>
      <c r="M41" s="367">
        <f t="shared" si="8"/>
        <v>0.5</v>
      </c>
      <c r="N41" s="367">
        <f t="shared" si="8"/>
        <v>626</v>
      </c>
      <c r="O41" s="367">
        <f t="shared" si="8"/>
        <v>0.9</v>
      </c>
      <c r="P41" s="367">
        <f t="shared" si="8"/>
        <v>0</v>
      </c>
      <c r="Q41" s="367">
        <f t="shared" si="8"/>
        <v>0</v>
      </c>
      <c r="R41" s="367">
        <f t="shared" si="8"/>
        <v>0</v>
      </c>
      <c r="S41" s="367">
        <f t="shared" si="8"/>
        <v>1.9</v>
      </c>
      <c r="T41" s="367">
        <f t="shared" si="8"/>
        <v>1390.7</v>
      </c>
      <c r="U41" s="367">
        <f t="shared" si="8"/>
        <v>0</v>
      </c>
      <c r="V41" s="367">
        <f t="shared" si="8"/>
        <v>136.80000000000001</v>
      </c>
      <c r="W41" s="367">
        <f t="shared" si="8"/>
        <v>0</v>
      </c>
      <c r="X41" s="367">
        <f t="shared" si="8"/>
        <v>0</v>
      </c>
      <c r="Y41" s="367">
        <f t="shared" si="8"/>
        <v>0</v>
      </c>
      <c r="Z41" s="368">
        <f t="shared" si="8"/>
        <v>74.599999999999994</v>
      </c>
      <c r="AA41" s="369">
        <f t="shared" si="4"/>
        <v>2448.4</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217</v>
      </c>
      <c r="M42" s="358">
        <f t="shared" si="9"/>
        <v>0.5</v>
      </c>
      <c r="N42" s="358">
        <f t="shared" si="9"/>
        <v>626</v>
      </c>
      <c r="O42" s="358">
        <f t="shared" si="9"/>
        <v>0.9</v>
      </c>
      <c r="P42" s="358">
        <f t="shared" si="9"/>
        <v>0</v>
      </c>
      <c r="Q42" s="358">
        <f t="shared" si="9"/>
        <v>0</v>
      </c>
      <c r="R42" s="358">
        <f t="shared" si="9"/>
        <v>0</v>
      </c>
      <c r="S42" s="358">
        <f t="shared" si="9"/>
        <v>1.9</v>
      </c>
      <c r="T42" s="358">
        <f t="shared" si="9"/>
        <v>1390.7</v>
      </c>
      <c r="U42" s="358">
        <f t="shared" si="9"/>
        <v>0</v>
      </c>
      <c r="V42" s="358">
        <f t="shared" si="9"/>
        <v>136.80000000000001</v>
      </c>
      <c r="W42" s="358">
        <f t="shared" si="9"/>
        <v>0</v>
      </c>
      <c r="X42" s="358">
        <f t="shared" si="9"/>
        <v>0</v>
      </c>
      <c r="Y42" s="358">
        <f t="shared" si="9"/>
        <v>0</v>
      </c>
      <c r="Z42" s="359">
        <f t="shared" si="9"/>
        <v>74.599999999999994</v>
      </c>
      <c r="AA42" s="360">
        <f t="shared" si="4"/>
        <v>2448.4</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217</v>
      </c>
      <c r="M43" s="361">
        <f>+ｷ.紙くず!$AA$28</f>
        <v>0.5</v>
      </c>
      <c r="N43" s="361">
        <f>+ｸ.木くず!$AA$28</f>
        <v>626</v>
      </c>
      <c r="O43" s="361">
        <f>+ｹ.繊維くず!$AA$28</f>
        <v>0.9</v>
      </c>
      <c r="P43" s="361">
        <f>+ｺ.動植物性残さ!$AA$28</f>
        <v>0</v>
      </c>
      <c r="Q43" s="361">
        <f>+ｻ.動物系固形不要物!$AA$28</f>
        <v>0</v>
      </c>
      <c r="R43" s="361">
        <f>+ｼ.ｺﾞﾑくず!$AA$28</f>
        <v>0</v>
      </c>
      <c r="S43" s="361">
        <f>+ｽ.金属くず!$AA$28</f>
        <v>1.9</v>
      </c>
      <c r="T43" s="361">
        <f>+ｾ.ｶﾞﾗｽ･ｺﾝｸﾘ･陶磁器くず!$AA$28</f>
        <v>1390.7</v>
      </c>
      <c r="U43" s="361">
        <f>+ｿ.鉱さい!$AA$28</f>
        <v>0</v>
      </c>
      <c r="V43" s="361">
        <f>+ﾀ.がれき類!$AA$28</f>
        <v>136.80000000000001</v>
      </c>
      <c r="W43" s="361">
        <f>+ﾁ.動物のふん尿!$AA$28</f>
        <v>0</v>
      </c>
      <c r="X43" s="361">
        <f>+ﾂ.動物の死体!$AA$28</f>
        <v>0</v>
      </c>
      <c r="Y43" s="361">
        <f>+ﾃ.ばいじん!$AA$28</f>
        <v>0</v>
      </c>
      <c r="Z43" s="362">
        <f>+ﾄ.混合廃棄物その他!$AA$28</f>
        <v>74.599999999999994</v>
      </c>
      <c r="AA43" s="363">
        <f t="shared" si="4"/>
        <v>2448.4</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217</v>
      </c>
      <c r="M47" s="370">
        <f>+ｷ.紙くず!$AL$27</f>
        <v>0.5</v>
      </c>
      <c r="N47" s="370">
        <f>+ｸ.木くず!$AL$27</f>
        <v>626</v>
      </c>
      <c r="O47" s="370">
        <f>+ｹ.繊維くず!$AL$27</f>
        <v>0.9</v>
      </c>
      <c r="P47" s="370">
        <f>+ｺ.動植物性残さ!$AL$27</f>
        <v>0</v>
      </c>
      <c r="Q47" s="370">
        <f>+ｻ.動物系固形不要物!$AL$27</f>
        <v>0</v>
      </c>
      <c r="R47" s="370">
        <f>+ｼ.ｺﾞﾑくず!$AL$27</f>
        <v>0</v>
      </c>
      <c r="S47" s="370">
        <f>+ｽ.金属くず!$AL$27</f>
        <v>1.9</v>
      </c>
      <c r="T47" s="370">
        <f>+ｾ.ｶﾞﾗｽ･ｺﾝｸﾘ･陶磁器くず!$AL$27</f>
        <v>1390.7</v>
      </c>
      <c r="U47" s="370">
        <f>+ｿ.鉱さい!$AL$27</f>
        <v>0</v>
      </c>
      <c r="V47" s="370">
        <f>+ﾀ.がれき類!$AL$27</f>
        <v>136.80000000000001</v>
      </c>
      <c r="W47" s="370">
        <f>+ﾁ.動物のふん尿!$AL$27</f>
        <v>0</v>
      </c>
      <c r="X47" s="370">
        <f>+ﾂ.動物の死体!$AL$27</f>
        <v>0</v>
      </c>
      <c r="Y47" s="370">
        <f>+ﾃ.ばいじん!$AL$27</f>
        <v>0</v>
      </c>
      <c r="Z47" s="371">
        <f>+ﾄ.混合廃棄物その他!$AL$27</f>
        <v>74.599999999999994</v>
      </c>
      <c r="AA47" s="372">
        <f t="shared" si="4"/>
        <v>2448.4</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15.6</v>
      </c>
      <c r="M48" s="373">
        <f>+ｷ.紙くず!$AL$30</f>
        <v>0.5</v>
      </c>
      <c r="N48" s="373">
        <f>+ｸ.木くず!$AL$30</f>
        <v>412.8</v>
      </c>
      <c r="O48" s="373">
        <f>+ｹ.繊維くず!$AL$30</f>
        <v>0.9</v>
      </c>
      <c r="P48" s="373">
        <f>+ｺ.動植物性残さ!$AL$30</f>
        <v>0</v>
      </c>
      <c r="Q48" s="373">
        <f>+ｻ.動物系固形不要物!$AL$30</f>
        <v>0</v>
      </c>
      <c r="R48" s="373">
        <f>+ｼ.ｺﾞﾑくず!$AL$30</f>
        <v>0</v>
      </c>
      <c r="S48" s="373">
        <f>+ｽ.金属くず!$AL$30</f>
        <v>1.9</v>
      </c>
      <c r="T48" s="373">
        <f>+ｾ.ｶﾞﾗｽ･ｺﾝｸﾘ･陶磁器くず!$AL$30</f>
        <v>12.3</v>
      </c>
      <c r="U48" s="373">
        <f>+ｿ.鉱さい!$AL$30</f>
        <v>0</v>
      </c>
      <c r="V48" s="373">
        <f>+ﾀ.がれき類!$AL$30</f>
        <v>21.3</v>
      </c>
      <c r="W48" s="373">
        <f>+ﾁ.動物のふん尿!$AL$30</f>
        <v>0</v>
      </c>
      <c r="X48" s="373">
        <f>+ﾂ.動物の死体!$AL$30</f>
        <v>0</v>
      </c>
      <c r="Y48" s="373">
        <f>+ﾃ.ばいじん!$AL$30</f>
        <v>0</v>
      </c>
      <c r="Z48" s="374">
        <f>+ﾄ.混合廃棄物その他!$AL$30</f>
        <v>29.2</v>
      </c>
      <c r="AA48" s="375">
        <f t="shared" si="4"/>
        <v>494.5</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217</v>
      </c>
      <c r="M49" s="422">
        <f>+ｷ.紙くず!$AS$24</f>
        <v>0.5</v>
      </c>
      <c r="N49" s="422">
        <f>+ｸ.木くず!$AS$24</f>
        <v>626</v>
      </c>
      <c r="O49" s="422">
        <f>+ｹ.繊維くず!$AS$24</f>
        <v>0.9</v>
      </c>
      <c r="P49" s="422">
        <f>+ｺ.動植物性残さ!$AS$24</f>
        <v>0</v>
      </c>
      <c r="Q49" s="422">
        <f>+ｻ.動物系固形不要物!$AS$24</f>
        <v>0</v>
      </c>
      <c r="R49" s="422">
        <f>+ｼ.ｺﾞﾑくず!$AS$24</f>
        <v>0</v>
      </c>
      <c r="S49" s="422">
        <f>+ｽ.金属くず!$AS$24</f>
        <v>1.9</v>
      </c>
      <c r="T49" s="422">
        <f>+ｾ.ｶﾞﾗｽ･ｺﾝｸﾘ･陶磁器くず!$AS$24</f>
        <v>1390.7</v>
      </c>
      <c r="U49" s="422">
        <f>+ｿ.鉱さい!$AS$24</f>
        <v>0</v>
      </c>
      <c r="V49" s="422">
        <f>+ﾀ.がれき類!$AS$24</f>
        <v>136.80000000000001</v>
      </c>
      <c r="W49" s="422">
        <f>+ﾁ.動物のふん尿!$AS$24</f>
        <v>0</v>
      </c>
      <c r="X49" s="422">
        <f>+ﾂ.動物の死体!$AS$24</f>
        <v>0</v>
      </c>
      <c r="Y49" s="422">
        <f>+ﾃ.ばいじん!$AS$24</f>
        <v>0</v>
      </c>
      <c r="Z49" s="423">
        <f>+ﾄ.混合廃棄物その他!$AS$24</f>
        <v>74.599999999999994</v>
      </c>
      <c r="AA49" s="424">
        <f t="shared" si="4"/>
        <v>2448.4</v>
      </c>
    </row>
    <row r="50" spans="2:27" ht="20.45" customHeight="1">
      <c r="B50" s="167"/>
      <c r="C50" s="173"/>
      <c r="D50" s="410"/>
      <c r="E50" s="702" t="s">
        <v>449</v>
      </c>
      <c r="F50" s="703"/>
      <c r="G50" s="411"/>
      <c r="H50" s="411"/>
      <c r="I50" s="411"/>
      <c r="J50" s="411"/>
      <c r="K50" s="411"/>
      <c r="L50" s="376">
        <f>ｶ.廃ﾌﾟﾗ類!AU18</f>
        <v>167</v>
      </c>
      <c r="M50" s="411"/>
      <c r="N50" s="411"/>
      <c r="O50" s="411"/>
      <c r="P50" s="411"/>
      <c r="Q50" s="411"/>
      <c r="R50" s="411"/>
      <c r="S50" s="411"/>
      <c r="T50" s="411"/>
      <c r="U50" s="411"/>
      <c r="V50" s="411"/>
      <c r="W50" s="411"/>
      <c r="X50" s="411"/>
      <c r="Y50" s="411"/>
      <c r="Z50" s="433"/>
      <c r="AA50" s="377">
        <f t="shared" si="4"/>
        <v>167</v>
      </c>
    </row>
    <row r="51" spans="2:27" ht="20.45" customHeight="1">
      <c r="B51" s="167"/>
      <c r="C51" s="173"/>
      <c r="D51" s="410"/>
      <c r="E51" s="704" t="s">
        <v>450</v>
      </c>
      <c r="F51" s="705"/>
      <c r="G51" s="415"/>
      <c r="H51" s="415"/>
      <c r="I51" s="415"/>
      <c r="J51" s="415"/>
      <c r="K51" s="415"/>
      <c r="L51" s="376">
        <f>ｶ.廃ﾌﾟﾗ類!AU19</f>
        <v>50</v>
      </c>
      <c r="M51" s="415"/>
      <c r="N51" s="415"/>
      <c r="O51" s="415"/>
      <c r="P51" s="415"/>
      <c r="Q51" s="415"/>
      <c r="R51" s="415"/>
      <c r="S51" s="415"/>
      <c r="T51" s="415"/>
      <c r="U51" s="415"/>
      <c r="V51" s="415"/>
      <c r="W51" s="415"/>
      <c r="X51" s="415"/>
      <c r="Y51" s="415"/>
      <c r="Z51" s="433"/>
      <c r="AA51" s="377">
        <f t="shared" si="4"/>
        <v>50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235.2</v>
      </c>
      <c r="M63" s="406">
        <f t="shared" si="10"/>
        <v>0.5</v>
      </c>
      <c r="N63" s="406">
        <f t="shared" si="10"/>
        <v>1842.3</v>
      </c>
      <c r="O63" s="406">
        <f t="shared" si="10"/>
        <v>0.9</v>
      </c>
      <c r="P63" s="406">
        <f t="shared" si="10"/>
        <v>0</v>
      </c>
      <c r="Q63" s="406">
        <f t="shared" si="10"/>
        <v>0</v>
      </c>
      <c r="R63" s="406">
        <f t="shared" si="10"/>
        <v>0</v>
      </c>
      <c r="S63" s="406">
        <f t="shared" si="10"/>
        <v>1.9</v>
      </c>
      <c r="T63" s="406">
        <f t="shared" si="10"/>
        <v>1413.8</v>
      </c>
      <c r="U63" s="406">
        <f t="shared" si="10"/>
        <v>0</v>
      </c>
      <c r="V63" s="406">
        <f t="shared" si="10"/>
        <v>1705.1</v>
      </c>
      <c r="W63" s="406">
        <f t="shared" si="10"/>
        <v>0</v>
      </c>
      <c r="X63" s="406">
        <f t="shared" si="10"/>
        <v>0</v>
      </c>
      <c r="Y63" s="406">
        <f t="shared" si="10"/>
        <v>0</v>
      </c>
      <c r="Z63" s="406">
        <f t="shared" si="10"/>
        <v>74.599999999999994</v>
      </c>
      <c r="AA63" s="407">
        <f>+AA9+AA19+AA20</f>
        <v>5274.2999999999993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6  年  6  月  30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埼玉県川越市広栄町24-3</v>
      </c>
      <c r="K16" s="746"/>
      <c r="L16" s="747"/>
      <c r="M16" s="747"/>
      <c r="N16" s="747"/>
      <c r="O16" s="748"/>
    </row>
    <row r="17" spans="1:15" ht="26.25" customHeight="1">
      <c r="C17" s="78"/>
      <c r="H17" s="23" t="s">
        <v>7</v>
      </c>
      <c r="I17" s="23"/>
      <c r="J17" s="746" t="str">
        <f>+表紙!J40</f>
        <v>株式会社日本エコジニア　代表取締役　渋谷　巧</v>
      </c>
      <c r="K17" s="746"/>
      <c r="L17" s="747"/>
      <c r="M17" s="747"/>
      <c r="N17" s="747"/>
      <c r="O17" s="748"/>
    </row>
    <row r="18" spans="1:15">
      <c r="C18" s="78"/>
      <c r="J18" s="21" t="s">
        <v>8</v>
      </c>
      <c r="O18" s="79"/>
    </row>
    <row r="19" spans="1:15">
      <c r="C19" s="78"/>
      <c r="J19" s="24" t="s">
        <v>9</v>
      </c>
      <c r="K19" s="24"/>
      <c r="L19" s="759" t="str">
        <f>IF(+表紙!L42="","",+表紙!L42)</f>
        <v>049-293-2919</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日本エコジニア</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1986</v>
      </c>
      <c r="N25" s="783"/>
      <c r="O25" s="784"/>
    </row>
    <row r="26" spans="1:15" ht="18" customHeight="1">
      <c r="C26" s="493" t="s">
        <v>11</v>
      </c>
      <c r="D26" s="494"/>
      <c r="E26" s="495"/>
      <c r="F26" s="769" t="str">
        <f>+表紙!F49</f>
        <v>埼玉県川越市広栄町24-3</v>
      </c>
      <c r="G26" s="770"/>
      <c r="H26" s="770"/>
      <c r="I26" s="770"/>
      <c r="J26" s="770"/>
      <c r="K26" s="770"/>
      <c r="L26" s="126" t="s">
        <v>172</v>
      </c>
      <c r="M26" s="222"/>
      <c r="N26" s="773" t="str">
        <f>IF(+表紙!N49="","",+表紙!N49)</f>
        <v>049-293-2919</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解体業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2825.8999999999996</v>
      </c>
      <c r="I40" s="240" t="s">
        <v>4</v>
      </c>
      <c r="J40" s="473" t="s">
        <v>324</v>
      </c>
      <c r="K40" s="474"/>
      <c r="L40" s="475"/>
      <c r="M40" s="786">
        <f>+表紙!M63</f>
        <v>2825.8999999999996</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545.69999999999993</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2825.8999999999996</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M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217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167</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50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18.2</v>
      </c>
      <c r="E24" s="629"/>
      <c r="F24" s="629"/>
      <c r="G24" s="194" t="s">
        <v>198</v>
      </c>
      <c r="H24" s="607">
        <f>+F12</f>
        <v>217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217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217</v>
      </c>
      <c r="Q27" s="612"/>
      <c r="R27" s="612"/>
      <c r="S27" s="612"/>
      <c r="T27" s="44" t="s">
        <v>38</v>
      </c>
      <c r="U27" s="64"/>
      <c r="V27" s="64"/>
      <c r="Y27" s="62" t="s">
        <v>39</v>
      </c>
      <c r="Z27" s="65"/>
      <c r="AH27" s="53"/>
      <c r="AI27" s="53"/>
      <c r="AJ27" s="53"/>
      <c r="AK27" s="53"/>
      <c r="AL27" s="575">
        <f>+AH18+P27</f>
        <v>217</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18.2</v>
      </c>
      <c r="E29" s="629"/>
      <c r="F29" s="629"/>
      <c r="G29" s="194" t="s">
        <v>198</v>
      </c>
      <c r="H29" s="607">
        <f>+AL27</f>
        <v>217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8.1</v>
      </c>
      <c r="E30" s="629"/>
      <c r="F30" s="629"/>
      <c r="G30" s="194" t="s">
        <v>198</v>
      </c>
      <c r="H30" s="607">
        <f>+AL30</f>
        <v>15.6</v>
      </c>
      <c r="I30" s="608"/>
      <c r="J30" s="194" t="s">
        <v>198</v>
      </c>
      <c r="M30" s="581"/>
      <c r="P30" s="56"/>
      <c r="R30" s="611">
        <f>+ROUND(AA28,1)+ROUND(AA29,1)+ROUND(AA30,1)</f>
        <v>217</v>
      </c>
      <c r="S30" s="612"/>
      <c r="T30" s="612"/>
      <c r="U30" s="612"/>
      <c r="V30" s="44" t="s">
        <v>16</v>
      </c>
      <c r="Y30" s="613" t="s">
        <v>186</v>
      </c>
      <c r="Z30" s="614"/>
      <c r="AA30" s="569"/>
      <c r="AB30" s="570"/>
      <c r="AC30" s="570"/>
      <c r="AD30" s="570"/>
      <c r="AE30" s="570"/>
      <c r="AF30" s="44" t="s">
        <v>13</v>
      </c>
      <c r="AL30" s="561">
        <v>15.6</v>
      </c>
      <c r="AM30" s="562"/>
      <c r="AN30" s="562"/>
      <c r="AO30" s="562"/>
      <c r="AP30" s="52" t="s">
        <v>13</v>
      </c>
      <c r="AS30" s="606"/>
      <c r="AT30" s="603"/>
      <c r="AU30" s="603"/>
      <c r="AV30" s="604"/>
      <c r="AW30" s="405"/>
    </row>
    <row r="31" spans="2:51" ht="27" customHeight="1" thickTop="1" thickBot="1">
      <c r="B31" s="640" t="s">
        <v>226</v>
      </c>
      <c r="C31" s="641"/>
      <c r="D31" s="629">
        <v>18.2</v>
      </c>
      <c r="E31" s="629"/>
      <c r="F31" s="629"/>
      <c r="G31" s="194" t="s">
        <v>198</v>
      </c>
      <c r="H31" s="607">
        <f>+AS24</f>
        <v>217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L18"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73" t="s">
        <v>227</v>
      </c>
      <c r="N7" s="674"/>
      <c r="O7" s="674"/>
      <c r="P7" s="674"/>
      <c r="Q7" s="674"/>
      <c r="R7" s="674"/>
      <c r="S7" s="674"/>
      <c r="T7" s="674"/>
      <c r="U7" s="674"/>
      <c r="V7" s="674"/>
      <c r="W7" s="675"/>
      <c r="X7" s="675"/>
      <c r="Y7" s="674"/>
      <c r="Z7" s="674"/>
      <c r="AA7" s="674"/>
      <c r="AB7" s="676"/>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1216.3</v>
      </c>
      <c r="E24" s="629"/>
      <c r="F24" s="629"/>
      <c r="G24" s="194" t="s">
        <v>198</v>
      </c>
      <c r="H24" s="607">
        <f>+F12</f>
        <v>626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626</v>
      </c>
      <c r="Q27" s="612"/>
      <c r="R27" s="612"/>
      <c r="S27" s="612"/>
      <c r="T27" s="44" t="s">
        <v>38</v>
      </c>
      <c r="U27" s="64"/>
      <c r="V27" s="64"/>
      <c r="Y27" s="62" t="s">
        <v>39</v>
      </c>
      <c r="Z27" s="65"/>
      <c r="AH27" s="53"/>
      <c r="AI27" s="53"/>
      <c r="AJ27" s="53"/>
      <c r="AK27" s="53"/>
      <c r="AL27" s="575">
        <f>+AH18+P27</f>
        <v>626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1216.3</v>
      </c>
      <c r="E29" s="629"/>
      <c r="F29" s="629"/>
      <c r="G29" s="194" t="s">
        <v>198</v>
      </c>
      <c r="H29" s="607">
        <f>+AL27</f>
        <v>626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509.5</v>
      </c>
      <c r="E30" s="629"/>
      <c r="F30" s="629"/>
      <c r="G30" s="194" t="s">
        <v>198</v>
      </c>
      <c r="H30" s="607">
        <f>+AL30</f>
        <v>412.8</v>
      </c>
      <c r="I30" s="608"/>
      <c r="J30" s="194" t="s">
        <v>198</v>
      </c>
      <c r="M30" s="581"/>
      <c r="P30" s="56"/>
      <c r="R30" s="611">
        <f>+ROUND(AA28,1)+ROUND(AA29,1)+ROUND(AA30,1)</f>
        <v>626</v>
      </c>
      <c r="S30" s="612"/>
      <c r="T30" s="612"/>
      <c r="U30" s="612"/>
      <c r="V30" s="44" t="s">
        <v>16</v>
      </c>
      <c r="Y30" s="613" t="s">
        <v>186</v>
      </c>
      <c r="Z30" s="614"/>
      <c r="AA30" s="569"/>
      <c r="AB30" s="570"/>
      <c r="AC30" s="570"/>
      <c r="AD30" s="570"/>
      <c r="AE30" s="570"/>
      <c r="AF30" s="44" t="s">
        <v>13</v>
      </c>
      <c r="AL30" s="561">
        <v>412.8</v>
      </c>
      <c r="AM30" s="562"/>
      <c r="AN30" s="562"/>
      <c r="AO30" s="562"/>
      <c r="AP30" s="52" t="s">
        <v>13</v>
      </c>
      <c r="AS30" s="606"/>
      <c r="AT30" s="603"/>
      <c r="AU30" s="603"/>
      <c r="AV30" s="604"/>
      <c r="AW30" s="405"/>
    </row>
    <row r="31" spans="2:49" ht="27" customHeight="1" thickTop="1" thickBot="1">
      <c r="B31" s="640" t="s">
        <v>226</v>
      </c>
      <c r="C31" s="641"/>
      <c r="D31" s="629">
        <v>1216.3</v>
      </c>
      <c r="E31" s="629"/>
      <c r="F31" s="629"/>
      <c r="G31" s="194" t="s">
        <v>198</v>
      </c>
      <c r="H31" s="607">
        <f>+AS24</f>
        <v>626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L19" zoomScaleNormal="100" workbookViewId="0">
      <selection activeCell="AP30" sqref="AP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日本エコジニア</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80" t="s">
        <v>91</v>
      </c>
      <c r="N7" s="681"/>
      <c r="O7" s="681"/>
      <c r="P7" s="681"/>
      <c r="Q7" s="681"/>
      <c r="R7" s="681"/>
      <c r="S7" s="681"/>
      <c r="T7" s="681"/>
      <c r="U7" s="681"/>
      <c r="V7" s="681"/>
      <c r="W7" s="682"/>
      <c r="X7" s="682"/>
      <c r="Y7" s="681"/>
      <c r="Z7" s="681"/>
      <c r="AA7" s="681"/>
      <c r="AB7" s="683"/>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0.5</v>
      </c>
      <c r="Q27" s="612"/>
      <c r="R27" s="612"/>
      <c r="S27" s="612"/>
      <c r="T27" s="44" t="s">
        <v>38</v>
      </c>
      <c r="U27" s="64"/>
      <c r="V27" s="64"/>
      <c r="Y27" s="62" t="s">
        <v>39</v>
      </c>
      <c r="Z27" s="65"/>
      <c r="AH27" s="53"/>
      <c r="AI27" s="53"/>
      <c r="AJ27" s="53"/>
      <c r="AK27" s="53"/>
      <c r="AL27" s="575">
        <f>+AH18+P27</f>
        <v>0.5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0.5</v>
      </c>
      <c r="I30" s="608"/>
      <c r="J30" s="194" t="s">
        <v>198</v>
      </c>
      <c r="M30" s="581"/>
      <c r="P30" s="56"/>
      <c r="R30" s="611">
        <f>+ROUND(AA28,1)+ROUND(AA29,1)+ROUND(AA30,1)</f>
        <v>0.5</v>
      </c>
      <c r="S30" s="612"/>
      <c r="T30" s="612"/>
      <c r="U30" s="612"/>
      <c r="V30" s="44" t="s">
        <v>16</v>
      </c>
      <c r="Y30" s="613" t="s">
        <v>186</v>
      </c>
      <c r="Z30" s="614"/>
      <c r="AA30" s="569"/>
      <c r="AB30" s="570"/>
      <c r="AC30" s="570"/>
      <c r="AD30" s="570"/>
      <c r="AE30" s="570"/>
      <c r="AF30" s="44" t="s">
        <v>13</v>
      </c>
      <c r="AL30" s="561">
        <v>0.5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ｸ.木くず</vt:lpstr>
      <vt:lpstr>ｷ.紙くず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2025-06-30T08:57:36Z</dcterms:created>
  <dcterms:modified xsi:type="dcterms:W3CDTF">2025-06-30T08:57:37Z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