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77AFE2A0-4B1A-41F3-A518-48392C2724B1}"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6284" yWindow="-108" windowWidth="23256" windowHeight="12456" tabRatio="899"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<sst xmlns="http://schemas.openxmlformats.org/spreadsheetml/2006/main" count="3158" uniqueCount="462">
  <si>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</si>
  <si>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</si>
  <si>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</si>
  <si>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</si>
  <si>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</si>
  <si>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</si>
  <si>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</si>
  <si>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</si>
  <si>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</si>
  <si>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</si>
  <si>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</si>
  <si>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</si>
  <si>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</si>
  <si>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</si>
  <si>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</si>
  <si>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</si>
  <si>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</si>
  <si>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</si>
  <si>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</si>
  <si>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</si>
  <si>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</si>
  <si>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</si>
  <si>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</si>
  <si>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</si>
  <si>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</si>
  <si>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</si>
  <si>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</si>
  <si>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</si>
  <si>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</si>
  <si>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</si>
  <si>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</si>
  <si>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</si>
  <si>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</si>
  <si>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</si>
  <si>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</si>
  <si>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</si>
  <si>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</si>
  <si>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</si>
  <si>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</si>
  <si>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</si>
  <si>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</si>
  <si>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</si>
  <si>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</si>
  <si>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</si>
  <si>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</si>
  <si>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</si>
  <si>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</si>
  <si>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</si>
  <si>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</si>
  <si>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</si>
  <si>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</si>
  <si>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</si>
  <si>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</si>
  <si>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</si>
  <si>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</si>
  <si>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</si>
  <si>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</si>
  <si>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</si>
  <si>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</si>
  <si>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</si>
  <si>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</si>
  <si>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</si>
  <si>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</si>
  <si>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</si>
  <si>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</si>
  <si>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</si>
  <si>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</si>
  <si>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</si>
  <si>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</si>
  <si>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</si>
  <si>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</si>
  <si>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</si>
  <si>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</si>
  <si>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</si>
  <si>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</si>
  <si>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</si>
  <si>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</si>
  <si>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</si>
  <si>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</si>
  <si>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</si>
  <si>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</si>
  <si>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</si>
  <si>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</si>
  <si>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</si>
  <si>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</si>
  <si>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</si>
  <si>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</si>
  <si>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</si>
  <si>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</si>
  <si>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</si>
  <si>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</si>
  <si>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</si>
  <si>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</si>
  <si>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</si>
  <si>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</si>
  <si>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</si>
  <si>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</si>
  <si>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</si>
  <si>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</si>
  <si>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</si>
  <si>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</si>
  <si>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</si>
  <si>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</si>
  <si>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</si>
  <si>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</si>
  <si>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</si>
  <si>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</si>
  <si>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</si>
  <si>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</si>
  <si>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</si>
  <si>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</si>
  <si>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</si>
  <si>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</si>
  <si>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</si>
  <si>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</si>
  <si>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</si>
  <si>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</si>
  <si>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</si>
  <si>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</si>
  <si>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</si>
  <si>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</si>
  <si>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</si>
  <si>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</si>
  <si>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</si>
  <si>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</si>
  <si>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</si>
  <si>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</si>
  <si>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</si>
  <si>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</si>
  <si>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</si>
  <si>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</si>
  <si>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</si>
  <si>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</si>
  <si>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</si>
  <si>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</si>
  <si>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</si>
  <si>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</si>
  <si>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</si>
  <si>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</si>
  <si>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</si>
  <si>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</si>
  <si>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</si>
  <si>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</si>
  <si>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</si>
  <si>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</si>
  <si>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</si>
  <si>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</si>
  <si>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</si>
  <si>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</si>
  <si>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</si>
  <si>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</si>
  <si>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</si>
  <si>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</si>
  <si>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</si>
  <si>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</si>
  <si>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</si>
  <si>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</si>
  <si>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</si>
  <si>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</si>
  <si>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</si>
  <si>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</si>
  <si>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</si>
  <si>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</si>
  <si>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</si>
  <si>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</si>
  <si>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</si>
  <si>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</si>
  <si>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</si>
  <si>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</si>
  <si>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</si>
  <si>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</si>
  <si>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</si>
  <si>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</si>
  <si>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</si>
  <si>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</si>
  <si>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</si>
  <si>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</si>
  <si>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</si>
  <si>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</si>
  <si>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</si>
  <si>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</si>
  <si>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</si>
  <si>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</si>
  <si>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</si>
  <si>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</si>
  <si>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</si>
  <si>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</si>
  <si>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</si>
  <si>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</si>
  <si>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</si>
  <si>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</si>
  <si>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</si>
  <si>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</si>
  <si>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</si>
  <si>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</si>
  <si>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</si>
  <si>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</si>
  <si>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</si>
  <si>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</si>
  <si>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</si>
  <si>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</si>
  <si>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</si>
  <si>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</si>
  <si>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</si>
  <si>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</si>
  <si>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</si>
  <si>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</si>
  <si>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</si>
  <si>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</si>
  <si>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</si>
  <si>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</si>
  <si>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</si>
  <si>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</si>
  <si>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</si>
  <si>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</si>
  <si>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</si>
  <si>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</si>
  <si>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</si>
  <si>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</si>
  <si>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</si>
  <si>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</si>
  <si>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</si>
  <si>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</si>
  <si>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</si>
  <si>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</si>
  <si>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</si>
  <si>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</si>
  <si>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</si>
  <si>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</si>
  <si>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</si>
  <si>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</si>
  <si>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</si>
  <si>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</si>
  <si>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</si>
  <si>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</si>
  <si>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</si>
  <si>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</si>
  <si>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</si>
  <si>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</si>
  <si>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</si>
  <si>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</si>
  <si>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</si>
  <si>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</si>
  <si>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</si>
  <si>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</si>
  <si>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</si>
  <si>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</si>
  <si>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</si>
  <si>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</si>
  <si>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</si>
  <si>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</si>
  <si>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</si>
  <si>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</si>
  <si>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</si>
  <si>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</si>
  <si>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</si>
  <si>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</si>
  <si>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</si>
  <si>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</si>
  <si>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</si>
  <si>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</si>
  <si>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</si>
  <si>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</si>
  <si>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</si>
  <si>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</si>
  <si>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</si>
  <si>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</si>
  <si>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</si>
  <si>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</si>
  <si>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</si>
  <si>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</si>
  <si>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</si>
  <si>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</si>
  <si>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</si>
  <si>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</si>
  <si>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</si>
  <si>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</si>
  <si>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</si>
  <si>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</si>
  <si>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</si>
  <si>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</si>
  <si>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</si>
  <si>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</si>
  <si>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</si>
  <si>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</si>
  <si>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</si>
  <si>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</si>
  <si>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</si>
  <si>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</si>
  <si>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</si>
  <si>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</si>
  <si>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</si>
  <si>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</si>
  <si>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</si>
  <si>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</si>
  <si>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</si>
  <si>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</si>
  <si>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</si>
  <si>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</si>
  <si>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</si>
  <si>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</si>
  <si>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</si>
  <si>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</si>
  <si>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</si>
  <si>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</si>
  <si>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</si>
  <si>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</si>
  <si>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</si>
  <si>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</si>
  <si>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</si>
  <si>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</si>
  <si>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</si>
  <si>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</si>
  <si>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</si>
  <si>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</si>
  <si>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</si>
  <si>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</si>
  <si>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</si>
  <si>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</si>
  <si>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</si>
  <si>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</si>
  <si>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</si>
  <si>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</si>
  <si>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</si>
  <si>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</si>
  <si>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</si>
  <si>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</si>
  <si>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</si>
  <si>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</si>
  <si>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</si>
  <si>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</si>
  <si>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</si>
  <si>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</si>
  <si>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</si>
  <si>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</si>
  <si>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</si>
  <si>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</si>
  <si>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</si>
  <si>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</si>
  <si>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</si>
  <si>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</si>
  <si>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</si>
  <si>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</si>
  <si>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</si>
  <si>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</si>
  <si>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</si>
  <si>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</si>
  <si>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</si>
  <si>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</si>
  <si>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</si>
  <si>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</si>
  <si>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</si>
  <si>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</si>
  <si>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</si>
  <si>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</si>
  <si>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</si>
  <si>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</si>
  <si>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</si>
  <si>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</si>
  <si>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</si>
  <si>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</si>
  <si>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</si>
  <si>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</si>
  <si>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</si>
  <si>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</si>
  <si>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</si>
  <si>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</si>
  <si>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</si>
  <si>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</si>
  <si>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</si>
  <si>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</si>
  <si>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</si>
  <si>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</si>
  <si>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</si>
  <si>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</si>
  <si>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</si>
  <si>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</si>
  <si>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</si>
  <si>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</si>
  <si>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</si>
  <si>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</si>
  <si>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</si>
  <si>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</si>
  <si>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</si>
  <si>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</si>
  <si>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</si>
  <si>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</si>
  <si>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</si>
  <si>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</si>
  <si>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</si>
  <si>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</si>
  <si>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</si>
  <si>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</si>
  <si>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</si>
  <si>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</si>
  <si>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</si>
  <si>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</si>
  <si>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</si>
  <si>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</si>
  <si>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</si>
  <si>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</si>
  <si>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</si>
  <si>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</si>
  <si>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</si>
  <si>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</si>
  <si>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</si>
  <si>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</si>
  <si>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</si>
  <si>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</si>
  <si>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</si>
  <si>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</si>
  <si>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</si>
  <si>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</si>
  <si>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</si>
  <si>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</si>
  <si>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</si>
  <si>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</si>
  <si>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</si>
  <si>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</si>
  <si>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</si>
  <si>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</si>
  <si>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</si>
  <si>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令和    年    月    日</t>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</si>
  <si>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</si>
  <si>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</si>
  <si>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</si>
  <si>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</si>
  <si>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</si>
  <si>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</si>
  <si>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</si>
  <si>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</si>
  <si>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</si>
  <si>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</si>
  <si>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</si>
  <si>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</si>
  <si>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</si>
  <si>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</si>
  <si>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</si>
  <si>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</si>
  <si>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</si>
  <si>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</si>
  <si>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</si>
  <si>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</si>
  <si>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</si>
  <si>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</si>
  <si>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</si>
  <si>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横浜市神奈川区羽沢町1562番地</t>
  </si>
  <si>
    <t>相武造園土木株式会社
代表取締役　石黒　毅</t>
  </si>
  <si>
    <t>相武造園土木株式会社</t>
  </si>
  <si>
    <t>045-381-3153</t>
  </si>
  <si>
    <t>横浜市長</t>
  </si>
  <si>
    <t>造園工事業</t>
  </si>
  <si>
    <t>045-381-3153</t>
    <phoneticPr fontId="3"/>
  </si>
  <si>
    <t>・材料や資材の効率的な利用に取り組み、廃棄物の発生抑制を図っている。
・廃棄物の適正管理を徹底する為、社内教育を行っている。</t>
    <phoneticPr fontId="3"/>
  </si>
  <si>
    <t>引き続き、材料や資材の効率的な利用による廃棄物の発生抑制を推進する。</t>
    <phoneticPr fontId="3"/>
  </si>
  <si>
    <t>汚泥、廃プラスチック、木くず、金属くず、ガラス・陶磁器くず、がれき類（コンクリートがら、アスコンがら、その他）の分別を実施している。</t>
    <phoneticPr fontId="3"/>
  </si>
  <si>
    <t>今後も今まで通り分別解体をし、再利用できるものについては出来る限り再資源化できる処分業者へ処理を委託するようにする。</t>
    <phoneticPr fontId="3"/>
  </si>
  <si>
    <t>なし</t>
    <phoneticPr fontId="3"/>
  </si>
  <si>
    <t>・種類及び性状に応じて、できる限り再利用・再資源化が可能最適である処理業者に処分を委託する。
・再利用可能な発生材についてはできるだけ不要物が混合しないよう分別解体を行う。
・社内及び関係業者との情報交換を密にし、再利用できる中間業者の情報を収集する。</t>
    <phoneticPr fontId="3"/>
  </si>
  <si>
    <t>・優良認定処理業者への処理委託を検討する。
・引き続き、関係業者と情報交換を密にし、再利用できる中間業者の情報収集に努める。</t>
    <phoneticPr fontId="3"/>
  </si>
  <si>
    <t>　○汚泥　⇒　脱水・乾燥　⇒再資源化・埋立　
　○廃プラスチック　⇒　破砕・圧縮･切断　⇒　再資源化
　○木くず　⇒　破砕　 ⇒　再資源化
　○金属くず　⇒　破砕・圧縮･切断　⇒　再資源化
　○ｶﾞﾗｽ・ｺﾝｸﾘｰﾄ・陶磁器くず  ⇒　破砕・選別　⇒　再資源化・埋立
　○がれき類  ⇒　破砕 ⇒　再資源化
　○混合廃棄物その他　⇒　破砕・選別・焼却　⇒　再資源化・埋立　</t>
    <rPh sb="41" eb="43">
      <t>セツダン</t>
    </rPh>
    <rPh sb="85" eb="87">
      <t>セツダン</t>
    </rPh>
    <phoneticPr fontId="3"/>
  </si>
  <si>
    <t>代表取締役
産業廃棄物処理責任者
　　｜
現場責任者
・産業廃棄物処理責任者設置済
・産業廃棄物処理マニュアル作成済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</si>
</sst>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23060" y="2194560"/>
          <a:ext cx="434340" cy="632460"/>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15440" y="2186940"/>
          <a:ext cx="434340" cy="632460"/>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15440" y="2194560"/>
          <a:ext cx="434340" cy="632460"/>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15440" y="2179320"/>
          <a:ext cx="434340" cy="632460"/>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15440" y="2217420"/>
          <a:ext cx="434340" cy="62484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2612" y="2195008"/>
          <a:ext cx="437477" cy="642770"/>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15440" y="2186940"/>
          <a:ext cx="434340" cy="632460"/>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15440" y="2186940"/>
          <a:ext cx="434340" cy="632460"/>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15440" y="2179320"/>
          <a:ext cx="434340" cy="62484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15440" y="2179320"/>
          <a:ext cx="434340" cy="632460"/>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82" zoomScale="115" zoomScaleNormal="115" zoomScaleSheetLayoutView="115" workbookViewId="0">
      <selection activeCell="D77" sqref="D77:U8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435</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432</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436</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422</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450</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446</v>
      </c>
      <c r="M40" s="633"/>
      <c r="N40" s="633"/>
      <c r="O40" s="633"/>
      <c r="P40" s="633"/>
      <c r="Q40" s="633"/>
      <c r="R40" s="633"/>
      <c r="S40" s="633"/>
      <c r="T40" s="633"/>
      <c r="U40" s="634"/>
      <c r="W40" s="21"/>
      <c r="X40" s="21"/>
    </row>
    <row r="41" spans="1:25" ht="26.25" customHeight="1" x14ac:dyDescent="0.15">
      <c r="C41" s="86"/>
      <c r="I41" s="25"/>
      <c r="J41" s="25" t="s">
        <v>7</v>
      </c>
      <c r="K41" s="25"/>
      <c r="L41" s="633" t="s">
        <v>447</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449</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448</v>
      </c>
      <c r="G48" s="592"/>
      <c r="H48" s="592"/>
      <c r="I48" s="593"/>
      <c r="J48" s="593"/>
      <c r="K48" s="593"/>
      <c r="L48" s="593"/>
      <c r="M48" s="593"/>
      <c r="N48" s="593"/>
      <c r="O48" s="593"/>
      <c r="P48" s="496" t="s">
        <v>431</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1971</v>
      </c>
      <c r="Q49" s="613"/>
      <c r="R49" s="613"/>
      <c r="S49" s="613"/>
      <c r="T49" s="613"/>
      <c r="U49" s="614"/>
    </row>
    <row r="50" spans="3:23" ht="26.25" customHeight="1" x14ac:dyDescent="0.15">
      <c r="C50" s="585" t="s">
        <v>11</v>
      </c>
      <c r="D50" s="586"/>
      <c r="E50" s="587"/>
      <c r="F50" s="596" t="s">
        <v>446</v>
      </c>
      <c r="G50" s="597"/>
      <c r="H50" s="597"/>
      <c r="I50" s="597"/>
      <c r="J50" s="597"/>
      <c r="K50" s="597"/>
      <c r="L50" s="597"/>
      <c r="M50" s="597"/>
      <c r="N50" s="341" t="s">
        <v>171</v>
      </c>
      <c r="O50" s="449"/>
      <c r="P50" s="450"/>
      <c r="Q50" s="600" t="s">
        <v>452</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437</v>
      </c>
      <c r="G52" s="500"/>
      <c r="H52" s="500"/>
      <c r="I52" s="500"/>
      <c r="J52" s="500"/>
      <c r="K52" s="500"/>
      <c r="L52" s="500"/>
      <c r="M52" s="500"/>
      <c r="N52" s="500"/>
      <c r="O52" s="500"/>
      <c r="P52" s="500"/>
      <c r="Q52" s="500"/>
      <c r="R52" s="500"/>
      <c r="S52" s="500"/>
      <c r="T52" s="500"/>
      <c r="U52" s="501"/>
    </row>
    <row r="53" spans="3:23" ht="15" customHeight="1" x14ac:dyDescent="0.15">
      <c r="C53" s="182" t="s">
        <v>423</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451</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341</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19</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460</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461</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438</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5</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1423</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453</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439</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5</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714</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454</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455</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456</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438</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t="s">
        <v>457</v>
      </c>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439</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t="s">
        <v>457</v>
      </c>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438</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t="s">
        <v>457</v>
      </c>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439</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t="s">
        <v>457</v>
      </c>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438</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t="s">
        <v>457</v>
      </c>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439</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t="s">
        <v>457</v>
      </c>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438</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1423</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f>+別紙!AA15</f>
        <v>188.1</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1328.1999999999998</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f>+別紙!AA18</f>
        <v>94.8</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458</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439</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714</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105</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687</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27</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t="s">
        <v>459</v>
      </c>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440</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441</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442</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W1" sqref="W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相武造園土木株式会社</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443</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427</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6" zoomScaleNormal="100" workbookViewId="0">
      <selection activeCell="F24" sqref="F24:G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2.2000000000000002</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2</v>
      </c>
      <c r="P27" s="715"/>
      <c r="Q27" s="715"/>
      <c r="R27" s="715"/>
      <c r="S27" s="49" t="s">
        <v>38</v>
      </c>
      <c r="T27" s="70"/>
      <c r="U27" s="70"/>
      <c r="X27" s="68" t="s">
        <v>39</v>
      </c>
      <c r="Y27" s="71"/>
      <c r="AG27" s="58"/>
      <c r="AH27" s="58"/>
      <c r="AI27" s="58"/>
      <c r="AJ27" s="58"/>
      <c r="AK27" s="760">
        <f>+AG18+O27</f>
        <v>2</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2.2000000000000002</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2</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
      <c r="B31" s="742" t="s">
        <v>374</v>
      </c>
      <c r="C31" s="691"/>
      <c r="D31" s="691"/>
      <c r="E31" s="692"/>
      <c r="F31" s="728">
        <v>2.2000000000000002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22" zoomScale="85" zoomScaleNormal="85" workbookViewId="0">
      <selection activeCell="P32" sqref="P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2</v>
      </c>
      <c r="P27" s="715"/>
      <c r="Q27" s="715"/>
      <c r="R27" s="715"/>
      <c r="S27" s="49" t="s">
        <v>38</v>
      </c>
      <c r="T27" s="70"/>
      <c r="U27" s="70"/>
      <c r="X27" s="68" t="s">
        <v>39</v>
      </c>
      <c r="Y27" s="71"/>
      <c r="AG27" s="58"/>
      <c r="AH27" s="58"/>
      <c r="AI27" s="58"/>
      <c r="AJ27" s="58"/>
      <c r="AK27" s="760">
        <f>+AG18+O27</f>
        <v>2</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v>
      </c>
      <c r="G29" s="747"/>
      <c r="H29" s="214" t="s">
        <v>197</v>
      </c>
      <c r="L29" s="726"/>
      <c r="O29" s="61"/>
      <c r="P29" s="148"/>
      <c r="Q29" s="56" t="s">
        <v>182</v>
      </c>
      <c r="R29" s="691" t="s">
        <v>33</v>
      </c>
      <c r="S29" s="716"/>
      <c r="T29" s="716"/>
      <c r="U29" s="717"/>
      <c r="V29" s="53"/>
      <c r="W29" s="492"/>
      <c r="X29" s="712" t="s">
        <v>314</v>
      </c>
      <c r="Y29" s="713"/>
      <c r="Z29" s="705">
        <v>2</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2</v>
      </c>
      <c r="R30" s="715"/>
      <c r="S30" s="715"/>
      <c r="T30" s="715"/>
      <c r="U30" s="49" t="s">
        <v>16</v>
      </c>
      <c r="W30" s="278"/>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2</v>
      </c>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3</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X17" workbookViewId="0">
      <selection activeCell="AR33" sqref="AR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80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100.4</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80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80</v>
      </c>
      <c r="P27" s="715"/>
      <c r="Q27" s="715"/>
      <c r="R27" s="715"/>
      <c r="S27" s="49" t="s">
        <v>38</v>
      </c>
      <c r="T27" s="70"/>
      <c r="U27" s="70"/>
      <c r="X27" s="68" t="s">
        <v>39</v>
      </c>
      <c r="Y27" s="71"/>
      <c r="AG27" s="58"/>
      <c r="AH27" s="58"/>
      <c r="AI27" s="58"/>
      <c r="AJ27" s="58"/>
      <c r="AK27" s="760">
        <f>+AG18+O27</f>
        <v>80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80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100.4</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44.3</v>
      </c>
      <c r="G30" s="747"/>
      <c r="H30" s="214" t="s">
        <v>197</v>
      </c>
      <c r="L30" s="726"/>
      <c r="O30" s="61"/>
      <c r="Q30" s="714">
        <f>+ROUND(Z28,1)+ROUND(Z29,1)+ROUND(Z30,1)</f>
        <v>80</v>
      </c>
      <c r="R30" s="715"/>
      <c r="S30" s="715"/>
      <c r="T30" s="715"/>
      <c r="U30" s="49" t="s">
        <v>16</v>
      </c>
      <c r="X30" s="712" t="s">
        <v>185</v>
      </c>
      <c r="Y30" s="713"/>
      <c r="Z30" s="705">
        <v>0</v>
      </c>
      <c r="AA30" s="706"/>
      <c r="AB30" s="706"/>
      <c r="AC30" s="706"/>
      <c r="AD30" s="706"/>
      <c r="AE30" s="49" t="s">
        <v>13</v>
      </c>
      <c r="AK30" s="666">
        <v>50</v>
      </c>
      <c r="AL30" s="667"/>
      <c r="AM30" s="667"/>
      <c r="AN30" s="667"/>
      <c r="AO30" s="57" t="s">
        <v>13</v>
      </c>
      <c r="AR30" s="776"/>
      <c r="AS30" s="773"/>
      <c r="AT30" s="773"/>
      <c r="AU30" s="774"/>
    </row>
    <row r="31" spans="2:48" ht="27" customHeight="1" thickTop="1" thickBot="1" x14ac:dyDescent="0.2">
      <c r="B31" s="742" t="s">
        <v>374</v>
      </c>
      <c r="C31" s="691"/>
      <c r="D31" s="691"/>
      <c r="E31" s="692"/>
      <c r="F31" s="728">
        <v>100.4</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0" workbookViewId="0">
      <selection activeCell="H26" sqref="H26"/>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I1" workbookViewId="0">
      <selection activeCell="AR32" sqref="AR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v>0</v>
      </c>
      <c r="AA30" s="706"/>
      <c r="AB30" s="706"/>
      <c r="AC30" s="706"/>
      <c r="AD30" s="706"/>
      <c r="AE30" s="49" t="s">
        <v>13</v>
      </c>
      <c r="AK30" s="666">
        <v>0</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G2"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600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1215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600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600</v>
      </c>
      <c r="P27" s="715"/>
      <c r="Q27" s="715"/>
      <c r="R27" s="715"/>
      <c r="S27" s="49" t="s">
        <v>38</v>
      </c>
      <c r="T27" s="70"/>
      <c r="U27" s="70"/>
      <c r="X27" s="68" t="s">
        <v>39</v>
      </c>
      <c r="Y27" s="71"/>
      <c r="AG27" s="58"/>
      <c r="AH27" s="58"/>
      <c r="AI27" s="58"/>
      <c r="AJ27" s="58"/>
      <c r="AK27" s="760">
        <f>+AG18+O27</f>
        <v>600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600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1215</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71.5</v>
      </c>
      <c r="G30" s="747"/>
      <c r="H30" s="214" t="s">
        <v>197</v>
      </c>
      <c r="L30" s="726"/>
      <c r="O30" s="61"/>
      <c r="Q30" s="714">
        <f>+ROUND(Z28,1)+ROUND(Z29,1)+ROUND(Z30,1)</f>
        <v>600</v>
      </c>
      <c r="R30" s="715"/>
      <c r="S30" s="715"/>
      <c r="T30" s="715"/>
      <c r="U30" s="49" t="s">
        <v>16</v>
      </c>
      <c r="X30" s="712" t="s">
        <v>185</v>
      </c>
      <c r="Y30" s="713"/>
      <c r="Z30" s="705">
        <v>0</v>
      </c>
      <c r="AA30" s="706"/>
      <c r="AB30" s="706"/>
      <c r="AC30" s="706"/>
      <c r="AD30" s="706"/>
      <c r="AE30" s="49" t="s">
        <v>13</v>
      </c>
      <c r="AK30" s="666">
        <v>50</v>
      </c>
      <c r="AL30" s="667"/>
      <c r="AM30" s="667"/>
      <c r="AN30" s="667"/>
      <c r="AO30" s="57" t="s">
        <v>13</v>
      </c>
      <c r="AR30" s="776"/>
      <c r="AS30" s="773"/>
      <c r="AT30" s="773"/>
      <c r="AU30" s="774"/>
    </row>
    <row r="31" spans="2:48" ht="27" customHeight="1" thickTop="1" thickBot="1" x14ac:dyDescent="0.2">
      <c r="B31" s="742" t="s">
        <v>374</v>
      </c>
      <c r="C31" s="691"/>
      <c r="D31" s="691"/>
      <c r="E31" s="692"/>
      <c r="F31" s="728">
        <v>1215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2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相武造園土木株式会社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102.4</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30</v>
      </c>
      <c r="P27" s="715"/>
      <c r="Q27" s="715"/>
      <c r="R27" s="715"/>
      <c r="S27" s="49" t="s">
        <v>38</v>
      </c>
      <c r="T27" s="70"/>
      <c r="U27" s="70"/>
      <c r="X27" s="68" t="s">
        <v>39</v>
      </c>
      <c r="Y27" s="71"/>
      <c r="AG27" s="58"/>
      <c r="AH27" s="58"/>
      <c r="AI27" s="58"/>
      <c r="AJ27" s="58"/>
      <c r="AK27" s="760">
        <f>+AG18+O27</f>
        <v>30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102.4</v>
      </c>
      <c r="G29" s="747"/>
      <c r="H29" s="214" t="s">
        <v>197</v>
      </c>
      <c r="L29" s="726"/>
      <c r="O29" s="61"/>
      <c r="P29" s="148"/>
      <c r="Q29" s="56" t="s">
        <v>182</v>
      </c>
      <c r="R29" s="691" t="s">
        <v>33</v>
      </c>
      <c r="S29" s="716"/>
      <c r="T29" s="716"/>
      <c r="U29" s="717"/>
      <c r="V29" s="53"/>
      <c r="W29" s="72"/>
      <c r="X29" s="712" t="s">
        <v>314</v>
      </c>
      <c r="Y29" s="713"/>
      <c r="Z29" s="705">
        <v>25</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72.3</v>
      </c>
      <c r="G30" s="747"/>
      <c r="H30" s="214" t="s">
        <v>197</v>
      </c>
      <c r="L30" s="726"/>
      <c r="O30" s="61"/>
      <c r="Q30" s="714">
        <f>+ROUND(Z28,1)+ROUND(Z29,1)+ROUND(Z30,1)</f>
        <v>30</v>
      </c>
      <c r="R30" s="715"/>
      <c r="S30" s="715"/>
      <c r="T30" s="715"/>
      <c r="U30" s="49" t="s">
        <v>16</v>
      </c>
      <c r="X30" s="712" t="s">
        <v>185</v>
      </c>
      <c r="Y30" s="713"/>
      <c r="Z30" s="705">
        <v>0</v>
      </c>
      <c r="AA30" s="706"/>
      <c r="AB30" s="706"/>
      <c r="AC30" s="706"/>
      <c r="AD30" s="706"/>
      <c r="AE30" s="49" t="s">
        <v>13</v>
      </c>
      <c r="AK30" s="666">
        <v>5</v>
      </c>
      <c r="AL30" s="667"/>
      <c r="AM30" s="667"/>
      <c r="AN30" s="667"/>
      <c r="AO30" s="57" t="s">
        <v>13</v>
      </c>
      <c r="AR30" s="776"/>
      <c r="AS30" s="773"/>
      <c r="AT30" s="773"/>
      <c r="AU30" s="774"/>
    </row>
    <row r="31" spans="2:48" ht="27" customHeight="1" thickTop="1" thickBot="1" x14ac:dyDescent="0.2">
      <c r="B31" s="742" t="s">
        <v>374</v>
      </c>
      <c r="C31" s="691"/>
      <c r="D31" s="691"/>
      <c r="E31" s="692"/>
      <c r="F31" s="728">
        <v>10.6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25</v>
      </c>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91.8</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zoomScale="70" zoomScaleNormal="70" workbookViewId="0">
      <selection activeCell="L55" sqref="L55"/>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相武造園土木株式会社</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2.2000000000000002</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3</v>
      </c>
      <c r="M9" s="377">
        <f>IF(OR(ｷ.紙くず!F24&gt;0,ｷ.紙くず!F24&lt;0),ｷ.紙くず!F24,IF(M$19&gt;0,"0",0))</f>
        <v>0</v>
      </c>
      <c r="N9" s="377">
        <f>IF(OR(ｸ.木くず!F24&gt;0,ｸ.木くず!F24&lt;0),ｸ.木くず!F24,IF(N$19&gt;0,"0",0))</f>
        <v>100.4</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1215</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102.4</v>
      </c>
      <c r="AA9" s="379">
        <f>IF(SUM(G9:Z9)&gt;0,SUM(G9:Z9),IF(AA$19&gt;0,"0",0))</f>
        <v>1423</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2.2000000000000002</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3</v>
      </c>
      <c r="M14" s="383">
        <f>IF(OR(ｷ.紙くず!F29&gt;0,ｷ.紙くず!F29&lt;0),ｷ.紙くず!F29,IF(M$19&gt;0,"0",0))</f>
        <v>0</v>
      </c>
      <c r="N14" s="383">
        <f>IF(OR(ｸ.木くず!F29&gt;0,ｸ.木くず!F29&lt;0),ｸ.木くず!F29,IF(N$19&gt;0,"0",0))</f>
        <v>100.4</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1215</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102.4</v>
      </c>
      <c r="AA14" s="385">
        <f t="shared" si="0"/>
        <v>1423</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f>IF(OR(ｸ.木くず!F30&gt;0,ｸ.木くず!F30&lt;0),ｸ.木くず!F30,IF(N$19&gt;0,"0",0))</f>
        <v>44.3</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71.5</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72.3</v>
      </c>
      <c r="AA15" s="385">
        <f t="shared" si="0"/>
        <v>188.1</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2.2000000000000002</v>
      </c>
      <c r="I16" s="383">
        <f>IF(OR(ｳ.廃油!F31&gt;0,ｳ.廃油!F31&lt;0),ｳ.廃油!F31,IF(I$19&gt;0,"0",0))</f>
        <v>0</v>
      </c>
      <c r="J16" s="383">
        <f>IF(OR(ｴ.廃酸!$F31&gt;0,ｴ.廃酸!$F31&lt;0),ｴ.廃酸!F31,IF(J$19&gt;0,"0",0))</f>
        <v>0</v>
      </c>
      <c r="K16" s="383">
        <f>IF(OR(ｵ.廃ｱﾙｶﾘ!$F31&gt;0,ｵ.廃ｱﾙｶﾘ!$F31&lt;0),ｵ.廃ｱﾙｶﾘ!F31,IF(K$19&gt;0,"0",0))</f>
        <v>0</v>
      </c>
      <c r="L16" s="383" t="str">
        <f>IF(OR(ｶ.廃ﾌﾟﾗ類!F31&gt;0,ｶ.廃ﾌﾟﾗ類!F31&lt;0),ｶ.廃ﾌﾟﾗ類!F31,IF(L$19&gt;0,"0",0))</f>
        <v>0</v>
      </c>
      <c r="M16" s="383">
        <f>IF(OR(ｷ.紙くず!F31&gt;0,ｷ.紙くず!F31&lt;0),ｷ.紙くず!F31,IF(M$19&gt;0,"0",0))</f>
        <v>0</v>
      </c>
      <c r="N16" s="383">
        <f>IF(OR(ｸ.木くず!F31&gt;0,ｸ.木くず!F31&lt;0),ｸ.木くず!F31,IF(N$19&gt;0,"0",0))</f>
        <v>100.4</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1215</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10.6</v>
      </c>
      <c r="AA16" s="385">
        <f t="shared" si="0"/>
        <v>1328.1999999999998</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428</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3</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91.8</v>
      </c>
      <c r="AA18" s="388">
        <f t="shared" si="0"/>
        <v>94.8</v>
      </c>
    </row>
    <row r="19" spans="2:27" ht="24" customHeight="1" thickTop="1" x14ac:dyDescent="0.15">
      <c r="B19" s="169"/>
      <c r="C19" s="174" t="s">
        <v>375</v>
      </c>
      <c r="D19" s="818" t="s">
        <v>376</v>
      </c>
      <c r="E19" s="818"/>
      <c r="F19" s="819"/>
      <c r="G19" s="389">
        <f>+G37+G25+G23+G22+G21-G20</f>
        <v>0</v>
      </c>
      <c r="H19" s="389">
        <f t="shared" ref="H19:Z19" si="1">+H37+H25+H23+H22+H21-H20</f>
        <v>2</v>
      </c>
      <c r="I19" s="389">
        <f t="shared" si="1"/>
        <v>0</v>
      </c>
      <c r="J19" s="389">
        <f t="shared" si="1"/>
        <v>0</v>
      </c>
      <c r="K19" s="389">
        <f t="shared" si="1"/>
        <v>0</v>
      </c>
      <c r="L19" s="389">
        <f t="shared" si="1"/>
        <v>2</v>
      </c>
      <c r="M19" s="389">
        <f t="shared" si="1"/>
        <v>0</v>
      </c>
      <c r="N19" s="389">
        <f t="shared" si="1"/>
        <v>80</v>
      </c>
      <c r="O19" s="389">
        <f t="shared" si="1"/>
        <v>0</v>
      </c>
      <c r="P19" s="389">
        <f t="shared" si="1"/>
        <v>0</v>
      </c>
      <c r="Q19" s="389">
        <f t="shared" si="1"/>
        <v>0</v>
      </c>
      <c r="R19" s="389">
        <f t="shared" si="1"/>
        <v>0</v>
      </c>
      <c r="S19" s="389">
        <f t="shared" si="1"/>
        <v>0</v>
      </c>
      <c r="T19" s="389">
        <f t="shared" si="1"/>
        <v>0</v>
      </c>
      <c r="U19" s="389">
        <f t="shared" si="1"/>
        <v>0</v>
      </c>
      <c r="V19" s="389">
        <f t="shared" si="1"/>
        <v>600</v>
      </c>
      <c r="W19" s="389">
        <f t="shared" si="1"/>
        <v>0</v>
      </c>
      <c r="X19" s="389">
        <f t="shared" si="1"/>
        <v>0</v>
      </c>
      <c r="Y19" s="389">
        <f t="shared" si="1"/>
        <v>0</v>
      </c>
      <c r="Z19" s="390">
        <f t="shared" si="1"/>
        <v>30</v>
      </c>
      <c r="AA19" s="391">
        <f t="shared" ref="AA19:AA25" si="2">SUM(G19:Z19)</f>
        <v>714</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2</v>
      </c>
      <c r="I37" s="424">
        <f t="shared" si="8"/>
        <v>0</v>
      </c>
      <c r="J37" s="424">
        <f t="shared" si="8"/>
        <v>0</v>
      </c>
      <c r="K37" s="424">
        <f t="shared" si="8"/>
        <v>0</v>
      </c>
      <c r="L37" s="424">
        <f t="shared" si="8"/>
        <v>2</v>
      </c>
      <c r="M37" s="424">
        <f t="shared" si="8"/>
        <v>0</v>
      </c>
      <c r="N37" s="424">
        <f t="shared" si="8"/>
        <v>80</v>
      </c>
      <c r="O37" s="424">
        <f t="shared" si="8"/>
        <v>0</v>
      </c>
      <c r="P37" s="424">
        <f t="shared" si="8"/>
        <v>0</v>
      </c>
      <c r="Q37" s="424">
        <f t="shared" si="8"/>
        <v>0</v>
      </c>
      <c r="R37" s="424">
        <f t="shared" si="8"/>
        <v>0</v>
      </c>
      <c r="S37" s="424">
        <f t="shared" si="8"/>
        <v>0</v>
      </c>
      <c r="T37" s="424">
        <f t="shared" si="8"/>
        <v>0</v>
      </c>
      <c r="U37" s="424">
        <f t="shared" si="8"/>
        <v>0</v>
      </c>
      <c r="V37" s="424">
        <f t="shared" si="8"/>
        <v>600</v>
      </c>
      <c r="W37" s="424">
        <f t="shared" si="8"/>
        <v>0</v>
      </c>
      <c r="X37" s="424">
        <f t="shared" si="8"/>
        <v>0</v>
      </c>
      <c r="Y37" s="424">
        <f t="shared" si="8"/>
        <v>0</v>
      </c>
      <c r="Z37" s="425">
        <f t="shared" si="8"/>
        <v>30</v>
      </c>
      <c r="AA37" s="426">
        <f t="shared" si="4"/>
        <v>714</v>
      </c>
    </row>
    <row r="38" spans="2:27" ht="24" customHeight="1" x14ac:dyDescent="0.15">
      <c r="B38" s="170"/>
      <c r="C38" s="795"/>
      <c r="D38" s="227"/>
      <c r="E38" s="225" t="s">
        <v>318</v>
      </c>
      <c r="F38" s="443"/>
      <c r="G38" s="415">
        <f t="shared" ref="G38:Z38" si="9">SUM(G39:G41)</f>
        <v>0</v>
      </c>
      <c r="H38" s="415">
        <f t="shared" si="9"/>
        <v>2</v>
      </c>
      <c r="I38" s="415">
        <f t="shared" si="9"/>
        <v>0</v>
      </c>
      <c r="J38" s="415">
        <f t="shared" si="9"/>
        <v>0</v>
      </c>
      <c r="K38" s="415">
        <f t="shared" si="9"/>
        <v>0</v>
      </c>
      <c r="L38" s="415">
        <f t="shared" si="9"/>
        <v>2</v>
      </c>
      <c r="M38" s="415">
        <f t="shared" si="9"/>
        <v>0</v>
      </c>
      <c r="N38" s="415">
        <f t="shared" si="9"/>
        <v>80</v>
      </c>
      <c r="O38" s="415">
        <f t="shared" si="9"/>
        <v>0</v>
      </c>
      <c r="P38" s="415">
        <f t="shared" si="9"/>
        <v>0</v>
      </c>
      <c r="Q38" s="415">
        <f t="shared" si="9"/>
        <v>0</v>
      </c>
      <c r="R38" s="415">
        <f t="shared" si="9"/>
        <v>0</v>
      </c>
      <c r="S38" s="415">
        <f t="shared" si="9"/>
        <v>0</v>
      </c>
      <c r="T38" s="415">
        <f t="shared" si="9"/>
        <v>0</v>
      </c>
      <c r="U38" s="415">
        <f t="shared" si="9"/>
        <v>0</v>
      </c>
      <c r="V38" s="415">
        <f t="shared" si="9"/>
        <v>600</v>
      </c>
      <c r="W38" s="415">
        <f t="shared" si="9"/>
        <v>0</v>
      </c>
      <c r="X38" s="415">
        <f t="shared" si="9"/>
        <v>0</v>
      </c>
      <c r="Y38" s="415">
        <f t="shared" si="9"/>
        <v>0</v>
      </c>
      <c r="Z38" s="416">
        <f t="shared" si="9"/>
        <v>30</v>
      </c>
      <c r="AA38" s="417">
        <f t="shared" si="4"/>
        <v>714</v>
      </c>
    </row>
    <row r="39" spans="2:27" ht="24" customHeight="1" x14ac:dyDescent="0.15">
      <c r="B39" s="170"/>
      <c r="C39" s="795"/>
      <c r="D39" s="228"/>
      <c r="E39" s="223"/>
      <c r="F39" s="221" t="s">
        <v>232</v>
      </c>
      <c r="G39" s="418">
        <f>+ｱ.燃え殻!$Z$28</f>
        <v>0</v>
      </c>
      <c r="H39" s="418">
        <f>+ｲ.汚泥!$Z$28</f>
        <v>2</v>
      </c>
      <c r="I39" s="418">
        <f>+ｳ.廃油!$Z$28</f>
        <v>0</v>
      </c>
      <c r="J39" s="418">
        <f>+ｴ.廃酸!$Z$28</f>
        <v>0</v>
      </c>
      <c r="K39" s="418">
        <f>+ｵ.廃ｱﾙｶﾘ!$Z$28</f>
        <v>0</v>
      </c>
      <c r="L39" s="418">
        <f>+ｶ.廃ﾌﾟﾗ類!$Z$28</f>
        <v>0</v>
      </c>
      <c r="M39" s="418">
        <f>+ｷ.紙くず!$Z$28</f>
        <v>0</v>
      </c>
      <c r="N39" s="418">
        <f>+ｸ.木くず!$Z$28</f>
        <v>80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600</v>
      </c>
      <c r="W39" s="418">
        <f>+ﾁ.動物のふん尿!$Z$28</f>
        <v>0</v>
      </c>
      <c r="X39" s="418">
        <f>+ﾂ.動物の死体!$Z$28</f>
        <v>0</v>
      </c>
      <c r="Y39" s="418">
        <f>+ﾃ.ばいじん!$Z$28</f>
        <v>0</v>
      </c>
      <c r="Z39" s="419">
        <f>+ﾄ.混合廃棄物その他!$Z$28</f>
        <v>5</v>
      </c>
      <c r="AA39" s="420">
        <f t="shared" si="4"/>
        <v>687</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2</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25</v>
      </c>
      <c r="AA40" s="420">
        <f t="shared" si="4"/>
        <v>27</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2</v>
      </c>
      <c r="I43" s="427">
        <f>+ｳ.廃油!$AK$27</f>
        <v>0</v>
      </c>
      <c r="J43" s="427">
        <f>+ｴ.廃酸!$AK$27</f>
        <v>0</v>
      </c>
      <c r="K43" s="427">
        <f>+ｵ.廃ｱﾙｶﾘ!$AK$27</f>
        <v>0</v>
      </c>
      <c r="L43" s="427">
        <f>+ｶ.廃ﾌﾟﾗ類!$AK$27</f>
        <v>2</v>
      </c>
      <c r="M43" s="427">
        <f>+ｷ.紙くず!$AK$27</f>
        <v>0</v>
      </c>
      <c r="N43" s="427">
        <f>+ｸ.木くず!$AK$27</f>
        <v>80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600</v>
      </c>
      <c r="W43" s="427">
        <f>+ﾁ.動物のふん尿!$AK$27</f>
        <v>0</v>
      </c>
      <c r="X43" s="427">
        <f>+ﾂ.動物の死体!$AK$27</f>
        <v>0</v>
      </c>
      <c r="Y43" s="427">
        <f>+ﾃ.ばいじん!$AK$27</f>
        <v>0</v>
      </c>
      <c r="Z43" s="428">
        <f>+ﾄ.混合廃棄物その他!$AK$27</f>
        <v>30</v>
      </c>
      <c r="AA43" s="429">
        <f>SUM(G43:Z43)</f>
        <v>714</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50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50</v>
      </c>
      <c r="W44" s="430">
        <f>+ﾁ.動物のふん尿!$AK$30</f>
        <v>0</v>
      </c>
      <c r="X44" s="430">
        <f>+ﾂ.動物の死体!$AK$30</f>
        <v>0</v>
      </c>
      <c r="Y44" s="430">
        <f>+ﾃ.ばいじん!$AK$30</f>
        <v>0</v>
      </c>
      <c r="Z44" s="431">
        <f>+ﾄ.混合廃棄物その他!$AK$30</f>
        <v>5</v>
      </c>
      <c r="AA44" s="432">
        <f t="shared" si="4"/>
        <v>105</v>
      </c>
    </row>
    <row r="45" spans="2:27" ht="24" customHeight="1" x14ac:dyDescent="0.15">
      <c r="B45" s="170"/>
      <c r="C45" s="177"/>
      <c r="D45" s="442" t="s">
        <v>189</v>
      </c>
      <c r="E45" s="824" t="s">
        <v>236</v>
      </c>
      <c r="F45" s="825"/>
      <c r="G45" s="433">
        <f>+ｱ.燃え殻!$AR$24</f>
        <v>0</v>
      </c>
      <c r="H45" s="433">
        <f>+ｲ.汚泥!$AR$24</f>
        <v>2</v>
      </c>
      <c r="I45" s="433">
        <f>+ｳ.廃油!$AR$24</f>
        <v>0</v>
      </c>
      <c r="J45" s="433">
        <f>+ｴ.廃酸!$AR$24</f>
        <v>0</v>
      </c>
      <c r="K45" s="433">
        <f>+ｵ.廃ｱﾙｶﾘ!$AR$24</f>
        <v>0</v>
      </c>
      <c r="L45" s="433">
        <f>+ｶ.廃ﾌﾟﾗ類!$AR$24</f>
        <v>0</v>
      </c>
      <c r="M45" s="433">
        <f>+ｷ.紙くず!$AR$24</f>
        <v>0</v>
      </c>
      <c r="N45" s="433">
        <f>+ｸ.木くず!$AR$24</f>
        <v>80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600</v>
      </c>
      <c r="W45" s="433">
        <f>+ﾁ.動物のふん尿!$AR$24</f>
        <v>0</v>
      </c>
      <c r="X45" s="433">
        <f>+ﾂ.動物の死体!$AR$24</f>
        <v>0</v>
      </c>
      <c r="Y45" s="433">
        <f>+ﾃ.ばいじん!$AR$24</f>
        <v>0</v>
      </c>
      <c r="Z45" s="434">
        <f>+ﾄ.混合廃棄物その他!$AR$24</f>
        <v>5</v>
      </c>
      <c r="AA45" s="435">
        <f t="shared" si="4"/>
        <v>687</v>
      </c>
    </row>
    <row r="46" spans="2:27" ht="24" customHeight="1" x14ac:dyDescent="0.15">
      <c r="B46" s="170"/>
      <c r="C46" s="177"/>
      <c r="D46" s="444" t="s">
        <v>191</v>
      </c>
      <c r="E46" s="810" t="s">
        <v>429</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430</v>
      </c>
      <c r="F47" s="813"/>
      <c r="G47" s="436">
        <f>+ｱ.燃え殻!$AR$31</f>
        <v>0</v>
      </c>
      <c r="H47" s="436">
        <f>+ｲ.汚泥!$AR$31</f>
        <v>0</v>
      </c>
      <c r="I47" s="436">
        <f>+ｳ.廃油!$AR$31</f>
        <v>0</v>
      </c>
      <c r="J47" s="436">
        <f>+ｴ.廃酸!$AR$31</f>
        <v>0</v>
      </c>
      <c r="K47" s="436">
        <f>+ｵ.廃ｱﾙｶﾘ!$AR$31</f>
        <v>0</v>
      </c>
      <c r="L47" s="436">
        <f>+ｶ.廃ﾌﾟﾗ類!$AR$31</f>
        <v>2</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25</v>
      </c>
      <c r="AA47" s="438">
        <f t="shared" si="4"/>
        <v>27</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4.2</v>
      </c>
      <c r="I55" s="10">
        <f t="shared" si="10"/>
        <v>0</v>
      </c>
      <c r="J55" s="10">
        <f t="shared" si="10"/>
        <v>0</v>
      </c>
      <c r="K55" s="10">
        <f t="shared" si="10"/>
        <v>0</v>
      </c>
      <c r="L55" s="10">
        <f t="shared" si="10"/>
        <v>5</v>
      </c>
      <c r="M55" s="10">
        <f t="shared" si="10"/>
        <v>0</v>
      </c>
      <c r="N55" s="10"/>
      <c r="O55" s="10"/>
      <c r="P55" s="10"/>
      <c r="Q55" s="10"/>
      <c r="R55" s="10"/>
      <c r="S55" s="10">
        <f t="shared" si="10"/>
        <v>0</v>
      </c>
      <c r="T55" s="10">
        <f t="shared" si="10"/>
        <v>0</v>
      </c>
      <c r="U55" s="10">
        <f t="shared" si="10"/>
        <v>0</v>
      </c>
      <c r="V55" s="480">
        <f t="shared" si="10"/>
        <v>1815</v>
      </c>
      <c r="W55" s="480">
        <f t="shared" si="10"/>
        <v>0</v>
      </c>
      <c r="X55" s="480">
        <f t="shared" si="10"/>
        <v>0</v>
      </c>
      <c r="Y55" s="480">
        <f t="shared" si="10"/>
        <v>0</v>
      </c>
      <c r="Z55" s="480">
        <f t="shared" si="10"/>
        <v>132.4</v>
      </c>
      <c r="AA55" s="481">
        <f>+AA9+AA19+AA20</f>
        <v>2137</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年    月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横浜市神奈川区羽沢町1562番地</v>
      </c>
      <c r="M16" s="870"/>
      <c r="N16" s="870"/>
      <c r="O16" s="870"/>
      <c r="P16" s="870"/>
      <c r="Q16" s="870"/>
      <c r="R16" s="870"/>
      <c r="S16" s="870"/>
      <c r="T16" s="870"/>
      <c r="U16" s="282"/>
    </row>
    <row r="17" spans="1:21" ht="26.25" customHeight="1" x14ac:dyDescent="0.15">
      <c r="C17" s="86"/>
      <c r="I17" s="25"/>
      <c r="J17" s="25" t="s">
        <v>7</v>
      </c>
      <c r="K17" s="25"/>
      <c r="L17" s="870" t="str">
        <f>+表紙!L41</f>
        <v>相武造園土木株式会社
代表取締役　石黒　毅</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045-381-3153</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相武造園土木株式会社</v>
      </c>
      <c r="G24" s="848"/>
      <c r="H24" s="848"/>
      <c r="I24" s="849"/>
      <c r="J24" s="849"/>
      <c r="K24" s="849"/>
      <c r="L24" s="849"/>
      <c r="M24" s="849"/>
      <c r="N24" s="849"/>
      <c r="O24" s="849"/>
      <c r="P24" s="496" t="s">
        <v>433</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1971</v>
      </c>
      <c r="Q25" s="842"/>
      <c r="R25" s="842"/>
      <c r="S25" s="842"/>
      <c r="T25" s="842"/>
      <c r="U25" s="843"/>
    </row>
    <row r="26" spans="1:21" ht="26.25" customHeight="1" x14ac:dyDescent="0.15">
      <c r="C26" s="585" t="s">
        <v>11</v>
      </c>
      <c r="D26" s="586"/>
      <c r="E26" s="587"/>
      <c r="F26" s="857" t="str">
        <f>+表紙!F50</f>
        <v>横浜市神奈川区羽沢町1562番地</v>
      </c>
      <c r="G26" s="858"/>
      <c r="H26" s="858"/>
      <c r="I26" s="858"/>
      <c r="J26" s="858"/>
      <c r="K26" s="858"/>
      <c r="L26" s="858"/>
      <c r="M26" s="858"/>
      <c r="N26" s="341" t="s">
        <v>171</v>
      </c>
      <c r="O26"/>
      <c r="P26"/>
      <c r="Q26" s="852" t="str">
        <f>IF(+表紙!Q50="","",+表紙!Q50)</f>
        <v>045-381-3153</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423</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造園工事業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341</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19</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　○汚泥　⇒　脱水・乾燥　⇒再資源化・埋立　
　○廃プラスチック　⇒　破砕・圧縮･切断　⇒　再資源化
　○木くず　⇒　破砕　 ⇒　再資源化
　○金属くず　⇒　破砕・圧縮･切断　⇒　再資源化
　○ｶﾞﾗｽ・ｺﾝｸﾘｰﾄ・陶磁器くず  ⇒　破砕・選別　⇒　再資源化・埋立
　○がれき類  ⇒　破砕 ⇒　再資源化
　○混合廃棄物その他　⇒　破砕・選別・焼却　⇒　再資源化・埋立　</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代表取締役
産業廃棄物処理責任者
　　｜
現場責任者
・産業廃棄物処理責任者設置済
・産業廃棄物処理マニュアル作成済</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5</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1423</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・材料や資材の効率的な利用に取り組み、廃棄物の発生抑制を図っている。
・廃棄物の適正管理を徹底する為、社内教育を行っている。</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5</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714</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引き続き、材料や資材の効率的な利用による廃棄物の発生抑制を推進する。</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汚泥、廃プラスチック、木くず、金属くず、ガラス・陶磁器くず、がれき類（コンクリートがら、アスコンがら、その他）の分別を実施している。</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今後も今まで通り分別解体をし、再利用できるものについては出来る限り再資源化できる処分業者へ処理を委託するようにする。</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なし</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なし</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なし</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なし</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なし</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なし</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1423</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f>+表紙!K209</f>
        <v>188.1</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1328.1999999999998</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f>+表紙!K212</f>
        <v>94.8</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・種類及び性状に応じて、できる限り再利用・再資源化が可能最適である処理業者に処分を委託する。
・再利用可能な発生材についてはできるだけ不要物が混合しないよう分別解体を行う。
・社内及び関係業者との情報交換を密にし、再利用できる中間業者の情報を収集する。</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714</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105</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687</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27</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・優良認定処理業者への処理委託を検討する。
・引き続き、関係業者と情報交換を密にし、再利用できる中間業者の情報収集に努める。</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434</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2026-06-01T10:21:11Z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