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D126C6FA-7CB2-478C-93C9-343E4578DDBA}"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<sst xmlns="http://schemas.openxmlformats.org/spreadsheetml/2006/main" count="3304" uniqueCount="472">
  <si>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</si>
  <si>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</si>
  <si>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</si>
  <si>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</si>
  <si>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</si>
  <si>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</si>
  <si>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</si>
  <si>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</si>
  <si>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</si>
  <si>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</si>
  <si>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</si>
  <si>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</si>
  <si>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</si>
  <si>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</si>
  <si>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</si>
  <si>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</si>
  <si>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</si>
  <si>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</si>
  <si>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</si>
  <si>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</si>
  <si>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</si>
  <si>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</si>
  <si>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</si>
  <si>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</si>
  <si>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</si>
  <si>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</si>
  <si>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</si>
  <si>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</si>
  <si>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</si>
  <si>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</si>
  <si>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</si>
  <si>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</si>
  <si>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</si>
  <si>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</si>
  <si>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</si>
  <si>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</si>
  <si>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</si>
  <si>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</si>
  <si>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</si>
  <si>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</si>
  <si>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</si>
  <si>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</si>
  <si>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</si>
  <si>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</si>
  <si>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</si>
  <si>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</si>
  <si>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</si>
  <si>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</si>
  <si>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</si>
  <si>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</si>
  <si>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</si>
  <si>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</si>
  <si>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</si>
  <si>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</si>
  <si>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</si>
  <si>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</si>
  <si>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</si>
  <si>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</si>
  <si>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</si>
  <si>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</si>
  <si>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</si>
  <si>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</si>
  <si>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</si>
  <si>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</si>
  <si>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</si>
  <si>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</si>
  <si>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</si>
  <si>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</si>
  <si>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</si>
  <si>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</si>
  <si>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</si>
  <si>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</si>
  <si>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</si>
  <si>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</si>
  <si>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</si>
  <si>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</si>
  <si>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</si>
  <si>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</si>
  <si>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</si>
  <si>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</si>
  <si>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</si>
  <si>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</si>
  <si>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</si>
  <si>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</si>
  <si>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</si>
  <si>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</si>
  <si>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</si>
  <si>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</si>
  <si>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</si>
  <si>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</si>
  <si>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</si>
  <si>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</si>
  <si>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</si>
  <si>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</si>
  <si>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</si>
  <si>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</si>
  <si>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</si>
  <si>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</si>
  <si>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</si>
  <si>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</si>
  <si>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</si>
  <si>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</si>
  <si>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</si>
  <si>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</si>
  <si>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</si>
  <si>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</si>
  <si>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</si>
  <si>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</si>
  <si>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</si>
  <si>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</si>
  <si>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</si>
  <si>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</si>
  <si>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</si>
  <si>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</si>
  <si>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</si>
  <si>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</si>
  <si>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</si>
  <si>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</si>
  <si>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</si>
  <si>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</si>
  <si>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</si>
  <si>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</si>
  <si>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</si>
  <si>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</si>
  <si>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</si>
  <si>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</si>
  <si>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</si>
  <si>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</si>
  <si>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</si>
  <si>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</si>
  <si>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</si>
  <si>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</si>
  <si>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</si>
  <si>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</si>
  <si>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</si>
  <si>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</si>
  <si>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</si>
  <si>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</si>
  <si>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</si>
  <si>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</si>
  <si>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</si>
  <si>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</si>
  <si>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</si>
  <si>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</si>
  <si>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</si>
  <si>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</si>
  <si>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</si>
  <si>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</si>
  <si>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</si>
  <si>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</si>
  <si>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</si>
  <si>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</si>
  <si>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</si>
  <si>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</si>
  <si>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</si>
  <si>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</si>
  <si>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</si>
  <si>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</si>
  <si>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</si>
  <si>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</si>
  <si>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</si>
  <si>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</si>
  <si>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</si>
  <si>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</si>
  <si>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</si>
  <si>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</si>
  <si>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</si>
  <si>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</si>
  <si>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</si>
  <si>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</si>
  <si>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</si>
  <si>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</si>
  <si>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</si>
  <si>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</si>
  <si>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</si>
  <si>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</si>
  <si>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</si>
  <si>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</si>
  <si>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</si>
  <si>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</si>
  <si>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</si>
  <si>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</si>
  <si>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</si>
  <si>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</si>
  <si>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</si>
  <si>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</si>
  <si>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</si>
  <si>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</si>
  <si>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</si>
  <si>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</si>
  <si>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</si>
  <si>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</si>
  <si>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</si>
  <si>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</si>
  <si>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</si>
  <si>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</si>
  <si>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</si>
  <si>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</si>
  <si>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</si>
  <si>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</si>
  <si>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</si>
  <si>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</si>
  <si>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</si>
  <si>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</si>
  <si>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</si>
  <si>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</si>
  <si>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</si>
  <si>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</si>
  <si>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</si>
  <si>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</si>
  <si>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</si>
  <si>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</si>
  <si>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</si>
  <si>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</si>
  <si>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</si>
  <si>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</si>
  <si>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</si>
  <si>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</si>
  <si>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</si>
  <si>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</si>
  <si>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</si>
  <si>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</si>
  <si>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</si>
  <si>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</si>
  <si>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</si>
  <si>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</si>
  <si>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</si>
  <si>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</si>
  <si>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</si>
  <si>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</si>
  <si>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</si>
  <si>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</si>
  <si>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</si>
  <si>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</si>
  <si>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</si>
  <si>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</si>
  <si>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</si>
  <si>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</si>
  <si>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</si>
  <si>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</si>
  <si>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</si>
  <si>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</si>
  <si>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</si>
  <si>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</si>
  <si>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</si>
  <si>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</si>
  <si>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</si>
  <si>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</si>
  <si>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</si>
  <si>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</si>
  <si>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</si>
  <si>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</si>
  <si>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</si>
  <si>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</si>
  <si>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</si>
  <si>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</si>
  <si>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</si>
  <si>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</si>
  <si>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</si>
  <si>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</si>
  <si>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</si>
  <si>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</si>
  <si>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</si>
  <si>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</si>
  <si>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</si>
  <si>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</si>
  <si>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</si>
  <si>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</si>
  <si>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</si>
  <si>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</si>
  <si>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</si>
  <si>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</si>
  <si>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</si>
  <si>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</si>
  <si>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</si>
  <si>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</si>
  <si>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</si>
  <si>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</si>
  <si>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</si>
  <si>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</si>
  <si>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</si>
  <si>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</si>
  <si>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</si>
  <si>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</si>
  <si>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</si>
  <si>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</si>
  <si>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</si>
  <si>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</si>
  <si>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</si>
  <si>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</si>
  <si>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</si>
  <si>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</si>
  <si>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</si>
  <si>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</si>
  <si>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</si>
  <si>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</si>
  <si>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</si>
  <si>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</si>
  <si>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</si>
  <si>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</si>
  <si>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</si>
  <si>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</si>
  <si>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</si>
  <si>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</si>
  <si>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</si>
  <si>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</si>
  <si>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</si>
  <si>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</si>
  <si>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</si>
  <si>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</si>
  <si>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</si>
  <si>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</si>
  <si>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</si>
  <si>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</si>
  <si>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</si>
  <si>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</si>
  <si>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</si>
  <si>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</si>
  <si>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</si>
  <si>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</si>
  <si>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</si>
  <si>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</si>
  <si>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</si>
  <si>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</si>
  <si>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</si>
  <si>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</si>
  <si>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</si>
  <si>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</si>
  <si>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</si>
  <si>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</si>
  <si>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</si>
  <si>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</si>
  <si>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</si>
  <si>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</si>
  <si>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</si>
  <si>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</si>
  <si>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</si>
  <si>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</si>
  <si>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</si>
  <si>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</si>
  <si>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</si>
  <si>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</si>
  <si>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</si>
  <si>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</si>
  <si>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</si>
  <si>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</si>
  <si>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</si>
  <si>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</si>
  <si>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</si>
  <si>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</si>
  <si>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</si>
  <si>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</si>
  <si>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</si>
  <si>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</si>
  <si>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</si>
  <si>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</si>
  <si>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</si>
  <si>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</si>
  <si>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</si>
  <si>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</si>
  <si>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</si>
  <si>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</si>
  <si>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</si>
  <si>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</si>
  <si>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</si>
  <si>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</si>
  <si>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</si>
  <si>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</si>
  <si>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</si>
  <si>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</si>
  <si>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</si>
  <si>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</si>
  <si>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</si>
  <si>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</si>
  <si>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</si>
  <si>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</si>
  <si>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</si>
  <si>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</si>
  <si>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</si>
  <si>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</si>
  <si>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</si>
  <si>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</si>
  <si>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</si>
  <si>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</si>
  <si>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</si>
  <si>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</si>
  <si>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</si>
  <si>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</si>
  <si>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</si>
  <si>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</si>
  <si>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</si>
  <si>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</si>
  <si>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</si>
  <si>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</si>
  <si>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</si>
  <si>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</si>
  <si>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</si>
  <si>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</si>
  <si>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</si>
  <si>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</si>
  <si>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</si>
  <si>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</si>
  <si>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</si>
  <si>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</si>
  <si>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</si>
  <si>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</si>
  <si>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</si>
  <si>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</si>
  <si>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</si>
  <si>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</si>
  <si>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</si>
  <si>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</si>
  <si>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</si>
  <si>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</si>
  <si>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</si>
  <si>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</si>
  <si>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</si>
  <si>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</si>
  <si>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</si>
  <si>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</si>
  <si>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</si>
  <si>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</si>
  <si>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</si>
  <si>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</si>
  <si>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</si>
  <si>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</si>
  <si>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</si>
  <si>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</si>
  <si>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</si>
  <si>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</si>
  <si>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</si>
  <si>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</si>
  <si>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</si>
  <si>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</si>
  <si>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</si>
  <si>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</si>
  <si>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</si>
  <si>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</si>
  <si>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</si>
  <si>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</si>
  <si>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</si>
  <si>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</si>
  <si>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</si>
  <si>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</si>
  <si>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</si>
  <si>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</si>
  <si>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</si>
  <si>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</si>
  <si>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</si>
  <si>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</si>
  <si>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</si>
  <si>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</si>
  <si>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</si>
  <si>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</si>
  <si>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</si>
  <si>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</si>
  <si>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</si>
  <si>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</si>
  <si>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</si>
  <si>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</si>
  <si>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</si>
  <si>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</si>
  <si>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</si>
  <si>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</si>
  <si>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神奈川県横浜市西区みなとみらい3-6-1みなとみらいみなとみらいセンタービル14階</t>
    <rPh sb="0" eb="4">
      <t>カナガワケン</t>
    </rPh>
    <rPh sb="4" eb="7">
      <t>ヨコハマシ</t>
    </rPh>
    <rPh sb="7" eb="9">
      <t>ニシク</t>
    </rPh>
    <rPh sb="40" eb="41">
      <t>カイ</t>
    </rPh>
    <phoneticPr fontId="3"/>
  </si>
  <si>
    <t>大和リース株式会社横浜支社　　支社長　寺田博之</t>
    <rPh sb="0" eb="2">
      <t>ダイワ</t>
    </rPh>
    <rPh sb="5" eb="9">
      <t>カブシキカイシャ</t>
    </rPh>
    <rPh sb="9" eb="11">
      <t>ヨコハマ</t>
    </rPh>
    <rPh sb="11" eb="13">
      <t>シシャ</t>
    </rPh>
    <rPh sb="15" eb="18">
      <t>シシャチョウ</t>
    </rPh>
    <rPh sb="19" eb="21">
      <t>テラダ</t>
    </rPh>
    <rPh sb="21" eb="23">
      <t>ヒロユキ</t>
    </rPh>
    <phoneticPr fontId="3"/>
  </si>
  <si>
    <t>045-650-5400</t>
    <phoneticPr fontId="3"/>
  </si>
  <si>
    <t>大和リース株式会社　横浜支社</t>
    <rPh sb="0" eb="2">
      <t>ダイワ</t>
    </rPh>
    <rPh sb="5" eb="9">
      <t>カブシキカイシャ</t>
    </rPh>
    <rPh sb="10" eb="14">
      <t>ヨコハマシシャ</t>
    </rPh>
    <phoneticPr fontId="3"/>
  </si>
  <si>
    <t>神奈川県横浜市西区みなとみらい3-6-1みなとみらいセンタービル14階</t>
    <rPh sb="0" eb="4">
      <t>カナガワケン</t>
    </rPh>
    <rPh sb="4" eb="7">
      <t>ヨコハマシ</t>
    </rPh>
    <rPh sb="7" eb="9">
      <t>ニシク</t>
    </rPh>
    <rPh sb="34" eb="35">
      <t>カイ</t>
    </rPh>
    <phoneticPr fontId="3"/>
  </si>
  <si>
    <t>045-650-5409</t>
    <phoneticPr fontId="3"/>
  </si>
  <si>
    <t>　仮設建物リース・販売　建築の請負</t>
    <rPh sb="1" eb="3">
      <t>カセツ</t>
    </rPh>
    <rPh sb="3" eb="5">
      <t>タテモノ</t>
    </rPh>
    <rPh sb="9" eb="11">
      <t>ハンバイ</t>
    </rPh>
    <rPh sb="12" eb="14">
      <t>ケンチク</t>
    </rPh>
    <rPh sb="15" eb="17">
      <t>ウケオイ</t>
    </rPh>
    <phoneticPr fontId="3"/>
  </si>
  <si>
    <t>令和  7  年  6  月 　4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</si>
</sst>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27" zoomScaleNormal="100" zoomScaleSheetLayoutView="100" workbookViewId="0">
      <selection activeCell="F47" sqref="F47:L48"/>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471</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1956</v>
      </c>
      <c r="N48" s="602"/>
      <c r="O48" s="603"/>
    </row>
    <row r="49" spans="3:21" ht="18" customHeight="1">
      <c r="C49" s="552" t="s">
        <v>11</v>
      </c>
      <c r="D49" s="584"/>
      <c r="E49" s="585"/>
      <c r="F49" s="571" t="s">
        <v>468</v>
      </c>
      <c r="G49" s="572"/>
      <c r="H49" s="572"/>
      <c r="I49" s="572"/>
      <c r="J49" s="572"/>
      <c r="K49" s="572"/>
      <c r="L49" s="463" t="s">
        <v>172</v>
      </c>
      <c r="M49" s="466"/>
      <c r="N49" s="604" t="s">
        <v>469</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1226</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121</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2303.7000000000003</v>
      </c>
      <c r="I63" s="292" t="s">
        <v>4</v>
      </c>
      <c r="J63" s="623" t="s">
        <v>324</v>
      </c>
      <c r="K63" s="624"/>
      <c r="L63" s="625"/>
      <c r="M63" s="621">
        <f>+別紙!AA14</f>
        <v>2303.7000000000003</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2303.7000000000003</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5" zoomScaleNormal="100" workbookViewId="0">
      <selection activeCell="AF38" sqref="AF3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8.6999999999999993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44.3</v>
      </c>
      <c r="E24" s="684"/>
      <c r="F24" s="684"/>
      <c r="G24" s="211" t="s">
        <v>198</v>
      </c>
      <c r="H24" s="673">
        <f>+F12</f>
        <v>8.6999999999999993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8.6999999999999993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8.6999999999999993</v>
      </c>
      <c r="Q27" s="733"/>
      <c r="R27" s="733"/>
      <c r="S27" s="733"/>
      <c r="T27" s="54" t="s">
        <v>38</v>
      </c>
      <c r="U27" s="74"/>
      <c r="V27" s="74"/>
      <c r="Y27" s="72" t="s">
        <v>39</v>
      </c>
      <c r="Z27" s="75"/>
      <c r="AH27" s="63"/>
      <c r="AI27" s="63"/>
      <c r="AJ27" s="63"/>
      <c r="AK27" s="63"/>
      <c r="AL27" s="703">
        <f>+AH18+P27</f>
        <v>8.6999999999999993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8.6999999999999993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44.3</v>
      </c>
      <c r="E29" s="684"/>
      <c r="F29" s="684"/>
      <c r="G29" s="211" t="s">
        <v>198</v>
      </c>
      <c r="H29" s="673">
        <f>+AL27</f>
        <v>8.6999999999999993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8.6999999999999993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44.3</v>
      </c>
      <c r="E31" s="684"/>
      <c r="F31" s="684"/>
      <c r="G31" s="211" t="s">
        <v>198</v>
      </c>
      <c r="H31" s="673">
        <f>+AS24</f>
        <v>8.6999999999999993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401.9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598.20000000000005</v>
      </c>
      <c r="E24" s="684"/>
      <c r="F24" s="684"/>
      <c r="G24" s="211" t="s">
        <v>198</v>
      </c>
      <c r="H24" s="673">
        <f>+F12</f>
        <v>401.9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401.9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401.9</v>
      </c>
      <c r="Q27" s="733"/>
      <c r="R27" s="733"/>
      <c r="S27" s="733"/>
      <c r="T27" s="54" t="s">
        <v>38</v>
      </c>
      <c r="U27" s="74"/>
      <c r="V27" s="74"/>
      <c r="Y27" s="72" t="s">
        <v>39</v>
      </c>
      <c r="Z27" s="75"/>
      <c r="AH27" s="63"/>
      <c r="AI27" s="63"/>
      <c r="AJ27" s="63"/>
      <c r="AK27" s="63"/>
      <c r="AL27" s="703">
        <f>+AH18+P27</f>
        <v>401.9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401.9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598.20000000000005</v>
      </c>
      <c r="E29" s="684"/>
      <c r="F29" s="684"/>
      <c r="G29" s="211" t="s">
        <v>198</v>
      </c>
      <c r="H29" s="673">
        <f>+AL27</f>
        <v>401.9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401.9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598.20000000000005</v>
      </c>
      <c r="E31" s="684"/>
      <c r="F31" s="684"/>
      <c r="G31" s="211" t="s">
        <v>198</v>
      </c>
      <c r="H31" s="673">
        <f>+AS24</f>
        <v>401.9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1" zoomScaleNormal="100" workbookViewId="0">
      <selection activeCell="K34" sqref="K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1837.4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1352.8</v>
      </c>
      <c r="E24" s="684"/>
      <c r="F24" s="684"/>
      <c r="G24" s="211" t="s">
        <v>198</v>
      </c>
      <c r="H24" s="673">
        <f>+F12</f>
        <v>1837.4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1837.4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1837.4</v>
      </c>
      <c r="Q27" s="733"/>
      <c r="R27" s="733"/>
      <c r="S27" s="733"/>
      <c r="T27" s="54" t="s">
        <v>38</v>
      </c>
      <c r="U27" s="74"/>
      <c r="V27" s="74"/>
      <c r="Y27" s="72" t="s">
        <v>39</v>
      </c>
      <c r="Z27" s="75"/>
      <c r="AH27" s="63"/>
      <c r="AI27" s="63"/>
      <c r="AJ27" s="63"/>
      <c r="AK27" s="63"/>
      <c r="AL27" s="703">
        <f>+AH18+P27</f>
        <v>1837.4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1837.4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1352.8</v>
      </c>
      <c r="E29" s="684"/>
      <c r="F29" s="684"/>
      <c r="G29" s="211" t="s">
        <v>198</v>
      </c>
      <c r="H29" s="673">
        <f>+AL27</f>
        <v>1837.4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1837.4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1352.8</v>
      </c>
      <c r="E31" s="684"/>
      <c r="F31" s="684"/>
      <c r="G31" s="211" t="s">
        <v>198</v>
      </c>
      <c r="H31" s="673">
        <f>+AS24</f>
        <v>1837.4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大和リース株式会社　横浜支社</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4" zoomScaleNormal="100" workbookViewId="0">
      <selection activeCell="K36" sqref="K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1.3</v>
      </c>
      <c r="E24" s="684"/>
      <c r="F24" s="684"/>
      <c r="G24" s="211" t="s">
        <v>198</v>
      </c>
      <c r="H24" s="673">
        <f>+F12</f>
        <v>12.8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12.8</v>
      </c>
      <c r="Q27" s="733"/>
      <c r="R27" s="733"/>
      <c r="S27" s="733"/>
      <c r="T27" s="54" t="s">
        <v>38</v>
      </c>
      <c r="U27" s="74"/>
      <c r="V27" s="74"/>
      <c r="Y27" s="72" t="s">
        <v>39</v>
      </c>
      <c r="Z27" s="75"/>
      <c r="AH27" s="63"/>
      <c r="AI27" s="63"/>
      <c r="AJ27" s="63"/>
      <c r="AK27" s="63"/>
      <c r="AL27" s="703">
        <f>+AH18+P27</f>
        <v>12.8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v>
      </c>
      <c r="E29" s="684"/>
      <c r="F29" s="684"/>
      <c r="G29" s="211" t="s">
        <v>198</v>
      </c>
      <c r="H29" s="673">
        <f>+AL27</f>
        <v>12.8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12.8</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1.3</v>
      </c>
      <c r="E31" s="684"/>
      <c r="F31" s="684"/>
      <c r="G31" s="211" t="s">
        <v>198</v>
      </c>
      <c r="H31" s="673">
        <f>+AS24</f>
        <v>12.8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A16" sqref="A16:XFD16"/>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大和リース株式会社　横浜支社</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3.5</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113.7</v>
      </c>
      <c r="M9" s="392">
        <f>IF(OR(ｷ.紙くず!D24&gt;0,ｷ.紙くず!D24&lt;0),ｷ.紙くず!D24,IF(M$19&gt;0,"0",0))</f>
        <v>23.7</v>
      </c>
      <c r="N9" s="392">
        <f>IF(OR(ｸ.木くず!D24&gt;0,ｸ.木くず!D24&lt;0),ｸ.木くず!D24,IF(N$19&gt;0,"0",0))</f>
        <v>166.2</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44.3</v>
      </c>
      <c r="T9" s="392">
        <f>IF(OR(ｾ.ｶﾞﾗｽ･ｺﾝｸﾘ･陶磁器くず!D24&gt;0,ｾ.ｶﾞﾗｽ･ｺﾝｸﾘ･陶磁器くず!D24&lt;0),ｾ.ｶﾞﾗｽ･ｺﾝｸﾘ･陶磁器くず!D24,IF(T$19&gt;0,"0",0))</f>
        <v>598.20000000000005</v>
      </c>
      <c r="U9" s="392">
        <f>IF(OR(ｿ.鉱さい!D24&gt;0,ｿ.鉱さい!D24&lt;0),ｿ.鉱さい!D24,IF(U$19&gt;0,"0",0))</f>
        <v>0</v>
      </c>
      <c r="V9" s="392">
        <f>IF(OR(ﾀ.がれき類!D24&gt;0,ﾀ.がれき類!D24&lt;0),ﾀ.がれき類!D24,IF(V$19&gt;0,"0",0))</f>
        <v>1352.8</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1.3</v>
      </c>
      <c r="AA9" s="394">
        <f>IF(SUM(G9:Z9)&gt;0,SUM(G9:Z9),IF(AA$19&gt;0,"0",0))</f>
        <v>2303.7000000000003</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3.5</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113.7</v>
      </c>
      <c r="M14" s="398">
        <f>IF(OR(ｷ.紙くず!D29&gt;0,ｷ.紙くず!D29&lt;0),ｷ.紙くず!D29,IF(M$19&gt;0,"0",0))</f>
        <v>23.7</v>
      </c>
      <c r="N14" s="398">
        <f>IF(OR(ｸ.木くず!D29&gt;0,ｸ.木くず!D29&lt;0),ｸ.木くず!D29,IF(N$19&gt;0,"0",0))</f>
        <v>166.2</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44.3</v>
      </c>
      <c r="T14" s="398">
        <f>IF(OR(ｾ.ｶﾞﾗｽ･ｺﾝｸﾘ･陶磁器くず!D29&gt;0,ｾ.ｶﾞﾗｽ･ｺﾝｸﾘ･陶磁器くず!D29&lt;0),ｾ.ｶﾞﾗｽ･ｺﾝｸﾘ･陶磁器くず!D29,IF(T$19&gt;0,"0",0))</f>
        <v>598.20000000000005</v>
      </c>
      <c r="U14" s="398">
        <f>IF(OR(ｿ.鉱さい!D29&gt;0,ｿ.鉱さい!D29&lt;0),ｿ.鉱さい!D29,IF(U$19&gt;0,"0",0))</f>
        <v>0</v>
      </c>
      <c r="V14" s="398">
        <f>IF(OR(ﾀ.がれき類!D29&gt;0,ﾀ.がれき類!D29&lt;0),ﾀ.がれき類!D29,IF(V$19&gt;0,"0",0))</f>
        <v>1352.8</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1.3</v>
      </c>
      <c r="AA14" s="400">
        <f t="shared" si="0"/>
        <v>2303.7000000000003</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t="str">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3.5</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113.7</v>
      </c>
      <c r="M16" s="398">
        <f>IF(OR(ｷ.紙くず!D31&gt;0,ｷ.紙くず!D31&lt;0),ｷ.紙くず!D31,IF(M$19&gt;0,"0",0))</f>
        <v>23.7</v>
      </c>
      <c r="N16" s="398">
        <f>IF(OR(ｸ.木くず!D31&gt;0,ｸ.木くず!D31&lt;0),ｸ.木くず!D31,IF(N$19&gt;0,"0",0))</f>
        <v>166.2</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44.3</v>
      </c>
      <c r="T16" s="398">
        <f>IF(OR(ｾ.ｶﾞﾗｽ･ｺﾝｸﾘ･陶磁器くず!D31&gt;0,ｾ.ｶﾞﾗｽ･ｺﾝｸﾘ･陶磁器くず!D31&lt;0),ｾ.ｶﾞﾗｽ･ｺﾝｸﾘ･陶磁器くず!D31,IF(T$19&gt;0,"0",0))</f>
        <v>598.20000000000005</v>
      </c>
      <c r="U16" s="398">
        <f>IF(OR(ｿ.鉱さい!D31&gt;0,ｿ.鉱さい!D31&lt;0),ｿ.鉱さい!D31,IF(U$19&gt;0,"0",0))</f>
        <v>0</v>
      </c>
      <c r="V16" s="398">
        <f>IF(OR(ﾀ.がれき類!D31&gt;0,ﾀ.がれき類!D31&lt;0),ﾀ.がれき類!D31,IF(V$19&gt;0,"0",0))</f>
        <v>1352.8</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1.3</v>
      </c>
      <c r="AA16" s="400">
        <f t="shared" si="0"/>
        <v>2303.7000000000003</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0.2</v>
      </c>
      <c r="I19" s="404">
        <f t="shared" si="1"/>
        <v>0</v>
      </c>
      <c r="J19" s="404">
        <f t="shared" si="1"/>
        <v>0</v>
      </c>
      <c r="K19" s="404">
        <f t="shared" si="1"/>
        <v>0</v>
      </c>
      <c r="L19" s="404">
        <f t="shared" si="1"/>
        <v>73.400000000000006</v>
      </c>
      <c r="M19" s="404">
        <f t="shared" si="1"/>
        <v>3.5</v>
      </c>
      <c r="N19" s="404">
        <f t="shared" si="1"/>
        <v>90.4</v>
      </c>
      <c r="O19" s="404">
        <f t="shared" si="1"/>
        <v>0</v>
      </c>
      <c r="P19" s="404">
        <f t="shared" si="1"/>
        <v>0</v>
      </c>
      <c r="Q19" s="404">
        <f t="shared" si="1"/>
        <v>0</v>
      </c>
      <c r="R19" s="404">
        <f t="shared" si="1"/>
        <v>0</v>
      </c>
      <c r="S19" s="404">
        <f t="shared" si="1"/>
        <v>8.6999999999999993</v>
      </c>
      <c r="T19" s="404">
        <f t="shared" si="1"/>
        <v>401.9</v>
      </c>
      <c r="U19" s="404">
        <f t="shared" si="1"/>
        <v>0</v>
      </c>
      <c r="V19" s="404">
        <f t="shared" si="1"/>
        <v>1837.4</v>
      </c>
      <c r="W19" s="404">
        <f t="shared" si="1"/>
        <v>0</v>
      </c>
      <c r="X19" s="404">
        <f t="shared" si="1"/>
        <v>0</v>
      </c>
      <c r="Y19" s="404">
        <f t="shared" si="1"/>
        <v>0</v>
      </c>
      <c r="Z19" s="405">
        <f t="shared" si="1"/>
        <v>12.8</v>
      </c>
      <c r="AA19" s="406">
        <f t="shared" ref="AA19:AA25" si="2">SUM(G19:Z19)</f>
        <v>2428.3000000000002</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0.2</v>
      </c>
      <c r="I41" s="440">
        <f t="shared" si="8"/>
        <v>0</v>
      </c>
      <c r="J41" s="440">
        <f t="shared" si="8"/>
        <v>0</v>
      </c>
      <c r="K41" s="440">
        <f t="shared" si="8"/>
        <v>0</v>
      </c>
      <c r="L41" s="440">
        <f t="shared" si="8"/>
        <v>73.400000000000006</v>
      </c>
      <c r="M41" s="440">
        <f t="shared" si="8"/>
        <v>3.5</v>
      </c>
      <c r="N41" s="440">
        <f t="shared" si="8"/>
        <v>90.4</v>
      </c>
      <c r="O41" s="440">
        <f t="shared" si="8"/>
        <v>0</v>
      </c>
      <c r="P41" s="440">
        <f t="shared" si="8"/>
        <v>0</v>
      </c>
      <c r="Q41" s="440">
        <f t="shared" si="8"/>
        <v>0</v>
      </c>
      <c r="R41" s="440">
        <f t="shared" si="8"/>
        <v>0</v>
      </c>
      <c r="S41" s="440">
        <f t="shared" si="8"/>
        <v>8.6999999999999993</v>
      </c>
      <c r="T41" s="440">
        <f t="shared" si="8"/>
        <v>401.9</v>
      </c>
      <c r="U41" s="440">
        <f t="shared" si="8"/>
        <v>0</v>
      </c>
      <c r="V41" s="440">
        <f t="shared" si="8"/>
        <v>1837.4</v>
      </c>
      <c r="W41" s="440">
        <f t="shared" si="8"/>
        <v>0</v>
      </c>
      <c r="X41" s="440">
        <f t="shared" si="8"/>
        <v>0</v>
      </c>
      <c r="Y41" s="440">
        <f t="shared" si="8"/>
        <v>0</v>
      </c>
      <c r="Z41" s="441">
        <f t="shared" si="8"/>
        <v>12.8</v>
      </c>
      <c r="AA41" s="442">
        <f t="shared" si="4"/>
        <v>2428.3000000000002</v>
      </c>
    </row>
    <row r="42" spans="2:27" ht="20.45" customHeight="1">
      <c r="B42" s="182"/>
      <c r="C42" s="821"/>
      <c r="D42" s="224"/>
      <c r="E42" s="222" t="s">
        <v>262</v>
      </c>
      <c r="F42" s="461"/>
      <c r="G42" s="431">
        <f t="shared" ref="G42:Z42" si="9">SUM(G43:G45)</f>
        <v>0</v>
      </c>
      <c r="H42" s="431">
        <f t="shared" si="9"/>
        <v>0.2</v>
      </c>
      <c r="I42" s="431">
        <f t="shared" si="9"/>
        <v>0</v>
      </c>
      <c r="J42" s="431">
        <f t="shared" si="9"/>
        <v>0</v>
      </c>
      <c r="K42" s="431">
        <f t="shared" si="9"/>
        <v>0</v>
      </c>
      <c r="L42" s="431">
        <f t="shared" si="9"/>
        <v>73.400000000000006</v>
      </c>
      <c r="M42" s="431">
        <f t="shared" si="9"/>
        <v>3.5</v>
      </c>
      <c r="N42" s="431">
        <f t="shared" si="9"/>
        <v>90.4</v>
      </c>
      <c r="O42" s="431">
        <f t="shared" si="9"/>
        <v>0</v>
      </c>
      <c r="P42" s="431">
        <f t="shared" si="9"/>
        <v>0</v>
      </c>
      <c r="Q42" s="431">
        <f t="shared" si="9"/>
        <v>0</v>
      </c>
      <c r="R42" s="431">
        <f t="shared" si="9"/>
        <v>0</v>
      </c>
      <c r="S42" s="431">
        <f t="shared" si="9"/>
        <v>8.6999999999999993</v>
      </c>
      <c r="T42" s="431">
        <f t="shared" si="9"/>
        <v>401.9</v>
      </c>
      <c r="U42" s="431">
        <f t="shared" si="9"/>
        <v>0</v>
      </c>
      <c r="V42" s="431">
        <f t="shared" si="9"/>
        <v>1837.4</v>
      </c>
      <c r="W42" s="431">
        <f t="shared" si="9"/>
        <v>0</v>
      </c>
      <c r="X42" s="431">
        <f t="shared" si="9"/>
        <v>0</v>
      </c>
      <c r="Y42" s="431">
        <f t="shared" si="9"/>
        <v>0</v>
      </c>
      <c r="Z42" s="432">
        <f t="shared" si="9"/>
        <v>12.8</v>
      </c>
      <c r="AA42" s="433">
        <f t="shared" si="4"/>
        <v>2428.3000000000002</v>
      </c>
    </row>
    <row r="43" spans="2:27" ht="20.45" customHeight="1">
      <c r="B43" s="182"/>
      <c r="C43" s="821"/>
      <c r="D43" s="225"/>
      <c r="E43" s="220"/>
      <c r="F43" s="218" t="s">
        <v>235</v>
      </c>
      <c r="G43" s="434">
        <f>+ｱ.燃え殻!$AA$28</f>
        <v>0</v>
      </c>
      <c r="H43" s="434">
        <f>+ｲ.汚泥!$AA$28</f>
        <v>0.2</v>
      </c>
      <c r="I43" s="434">
        <f>+ｳ.廃油!$AA$28</f>
        <v>0</v>
      </c>
      <c r="J43" s="434">
        <f>+ｴ.廃酸!$AA$28</f>
        <v>0</v>
      </c>
      <c r="K43" s="434">
        <f>+ｵ.廃ｱﾙｶﾘ!$AA$28</f>
        <v>0</v>
      </c>
      <c r="L43" s="434">
        <f>+ｶ.廃ﾌﾟﾗ類!$AA$28</f>
        <v>73.400000000000006</v>
      </c>
      <c r="M43" s="434">
        <f>+ｷ.紙くず!$AA$28</f>
        <v>3.5</v>
      </c>
      <c r="N43" s="434">
        <f>+ｸ.木くず!$AA$28</f>
        <v>90.4</v>
      </c>
      <c r="O43" s="434">
        <f>+ｹ.繊維くず!$AA$28</f>
        <v>0</v>
      </c>
      <c r="P43" s="434">
        <f>+ｺ.動植物性残さ!$AA$28</f>
        <v>0</v>
      </c>
      <c r="Q43" s="434">
        <f>+ｻ.動物系固形不要物!$AA$28</f>
        <v>0</v>
      </c>
      <c r="R43" s="434">
        <f>+ｼ.ｺﾞﾑくず!$AA$28</f>
        <v>0</v>
      </c>
      <c r="S43" s="434">
        <f>+ｽ.金属くず!$AA$28</f>
        <v>8.6999999999999993</v>
      </c>
      <c r="T43" s="434">
        <f>+ｾ.ｶﾞﾗｽ･ｺﾝｸﾘ･陶磁器くず!$AA$28</f>
        <v>401.9</v>
      </c>
      <c r="U43" s="434">
        <f>+ｿ.鉱さい!$AA$28</f>
        <v>0</v>
      </c>
      <c r="V43" s="434">
        <f>+ﾀ.がれき類!$AA$28</f>
        <v>1837.4</v>
      </c>
      <c r="W43" s="434">
        <f>+ﾁ.動物のふん尿!$AA$28</f>
        <v>0</v>
      </c>
      <c r="X43" s="434">
        <f>+ﾂ.動物の死体!$AA$28</f>
        <v>0</v>
      </c>
      <c r="Y43" s="434">
        <f>+ﾃ.ばいじん!$AA$28</f>
        <v>0</v>
      </c>
      <c r="Z43" s="435">
        <f>+ﾄ.混合廃棄物その他!$AA$28</f>
        <v>12.8</v>
      </c>
      <c r="AA43" s="436">
        <f t="shared" si="4"/>
        <v>2428.3000000000002</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0.2</v>
      </c>
      <c r="I47" s="443">
        <f>+ｳ.廃油!$AL$27</f>
        <v>0</v>
      </c>
      <c r="J47" s="443">
        <f>+ｴ.廃酸!$AL$27</f>
        <v>0</v>
      </c>
      <c r="K47" s="443">
        <f>+ｵ.廃ｱﾙｶﾘ!$AL$27</f>
        <v>0</v>
      </c>
      <c r="L47" s="443">
        <f>+ｶ.廃ﾌﾟﾗ類!$AL$27</f>
        <v>73.400000000000006</v>
      </c>
      <c r="M47" s="443">
        <f>+ｷ.紙くず!$AL$27</f>
        <v>3.5</v>
      </c>
      <c r="N47" s="443">
        <f>+ｸ.木くず!$AL$27</f>
        <v>90.4</v>
      </c>
      <c r="O47" s="443">
        <f>+ｹ.繊維くず!$AL$27</f>
        <v>0</v>
      </c>
      <c r="P47" s="443">
        <f>+ｺ.動植物性残さ!$AL$27</f>
        <v>0</v>
      </c>
      <c r="Q47" s="443">
        <f>+ｻ.動物系固形不要物!$AL$27</f>
        <v>0</v>
      </c>
      <c r="R47" s="443">
        <f>+ｼ.ｺﾞﾑくず!$AL$27</f>
        <v>0</v>
      </c>
      <c r="S47" s="443">
        <f>+ｽ.金属くず!$AL$27</f>
        <v>8.6999999999999993</v>
      </c>
      <c r="T47" s="443">
        <f>+ｾ.ｶﾞﾗｽ･ｺﾝｸﾘ･陶磁器くず!$AL$27</f>
        <v>401.9</v>
      </c>
      <c r="U47" s="443">
        <f>+ｿ.鉱さい!$AL$27</f>
        <v>0</v>
      </c>
      <c r="V47" s="443">
        <f>+ﾀ.がれき類!$AL$27</f>
        <v>1837.4</v>
      </c>
      <c r="W47" s="443">
        <f>+ﾁ.動物のふん尿!$AL$27</f>
        <v>0</v>
      </c>
      <c r="X47" s="443">
        <f>+ﾂ.動物の死体!$AL$27</f>
        <v>0</v>
      </c>
      <c r="Y47" s="443">
        <f>+ﾃ.ばいじん!$AL$27</f>
        <v>0</v>
      </c>
      <c r="Z47" s="444">
        <f>+ﾄ.混合廃棄物その他!$AL$27</f>
        <v>12.8</v>
      </c>
      <c r="AA47" s="445">
        <f t="shared" si="4"/>
        <v>2428.3000000000002</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0.2</v>
      </c>
      <c r="I49" s="517">
        <f>+ｳ.廃油!$AS$24</f>
        <v>0</v>
      </c>
      <c r="J49" s="517">
        <f>+ｴ.廃酸!$AS$24</f>
        <v>0</v>
      </c>
      <c r="K49" s="517">
        <f>+ｵ.廃ｱﾙｶﾘ!$AS$24</f>
        <v>0</v>
      </c>
      <c r="L49" s="517">
        <f>+ｶ.廃ﾌﾟﾗ類!$AS$24</f>
        <v>73.400000000000006</v>
      </c>
      <c r="M49" s="517">
        <f>+ｷ.紙くず!$AS$24</f>
        <v>3.5</v>
      </c>
      <c r="N49" s="517">
        <f>+ｸ.木くず!$AS$24</f>
        <v>90.4</v>
      </c>
      <c r="O49" s="517">
        <f>+ｹ.繊維くず!$AS$24</f>
        <v>0</v>
      </c>
      <c r="P49" s="517">
        <f>+ｺ.動植物性残さ!$AS$24</f>
        <v>0</v>
      </c>
      <c r="Q49" s="517">
        <f>+ｻ.動物系固形不要物!$AS$24</f>
        <v>0</v>
      </c>
      <c r="R49" s="517">
        <f>+ｼ.ｺﾞﾑくず!$AS$24</f>
        <v>0</v>
      </c>
      <c r="S49" s="517">
        <f>+ｽ.金属くず!$AS$24</f>
        <v>8.6999999999999993</v>
      </c>
      <c r="T49" s="517">
        <f>+ｾ.ｶﾞﾗｽ･ｺﾝｸﾘ･陶磁器くず!$AS$24</f>
        <v>401.9</v>
      </c>
      <c r="U49" s="517">
        <f>+ｿ.鉱さい!$AS$24</f>
        <v>0</v>
      </c>
      <c r="V49" s="517">
        <f>+ﾀ.がれき類!$AS$24</f>
        <v>1837.4</v>
      </c>
      <c r="W49" s="517">
        <f>+ﾁ.動物のふん尿!$AS$24</f>
        <v>0</v>
      </c>
      <c r="X49" s="517">
        <f>+ﾂ.動物の死体!$AS$24</f>
        <v>0</v>
      </c>
      <c r="Y49" s="517">
        <f>+ﾃ.ばいじん!$AS$24</f>
        <v>0</v>
      </c>
      <c r="Z49" s="518">
        <f>+ﾄ.混合廃棄物その他!$AS$24</f>
        <v>12.8</v>
      </c>
      <c r="AA49" s="519">
        <f t="shared" si="4"/>
        <v>2428.3000000000002</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3.7</v>
      </c>
      <c r="I63" s="501">
        <f t="shared" si="10"/>
        <v>0</v>
      </c>
      <c r="J63" s="501">
        <f t="shared" si="10"/>
        <v>0</v>
      </c>
      <c r="K63" s="501">
        <f t="shared" si="10"/>
        <v>0</v>
      </c>
      <c r="L63" s="501">
        <f t="shared" si="10"/>
        <v>187.10000000000002</v>
      </c>
      <c r="M63" s="501">
        <f t="shared" si="10"/>
        <v>27.2</v>
      </c>
      <c r="N63" s="501">
        <f t="shared" si="10"/>
        <v>256.60000000000002</v>
      </c>
      <c r="O63" s="501">
        <f t="shared" si="10"/>
        <v>0</v>
      </c>
      <c r="P63" s="501">
        <f t="shared" si="10"/>
        <v>0</v>
      </c>
      <c r="Q63" s="501">
        <f t="shared" si="10"/>
        <v>0</v>
      </c>
      <c r="R63" s="501">
        <f t="shared" si="10"/>
        <v>0</v>
      </c>
      <c r="S63" s="501">
        <f t="shared" si="10"/>
        <v>53</v>
      </c>
      <c r="T63" s="501">
        <f t="shared" si="10"/>
        <v>1000.1</v>
      </c>
      <c r="U63" s="501">
        <f t="shared" si="10"/>
        <v>0</v>
      </c>
      <c r="V63" s="501">
        <f t="shared" si="10"/>
        <v>3190.2</v>
      </c>
      <c r="W63" s="501">
        <f t="shared" si="10"/>
        <v>0</v>
      </c>
      <c r="X63" s="501">
        <f t="shared" si="10"/>
        <v>0</v>
      </c>
      <c r="Y63" s="501">
        <f t="shared" si="10"/>
        <v>0</v>
      </c>
      <c r="Z63" s="501">
        <f t="shared" si="10"/>
        <v>14.100000000000001</v>
      </c>
      <c r="AA63" s="502">
        <f>+AA9+AA19+AA20</f>
        <v>4732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  月 　4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神奈川県横浜市西区みなとみらい3-6-1みなとみらいみなとみらいセンタービル14階</v>
      </c>
      <c r="K16" s="896"/>
      <c r="L16" s="897"/>
      <c r="M16" s="897"/>
      <c r="N16" s="897"/>
      <c r="O16" s="898"/>
    </row>
    <row r="17" spans="1:48" ht="26.25" customHeight="1">
      <c r="C17" s="248"/>
      <c r="D17" s="249"/>
      <c r="E17" s="249"/>
      <c r="F17" s="249"/>
      <c r="G17" s="249"/>
      <c r="H17" s="253" t="s">
        <v>7</v>
      </c>
      <c r="I17" s="253"/>
      <c r="J17" s="896" t="str">
        <f>+表紙!J40</f>
        <v>大和リース株式会社横浜支社　　支社長　寺田博之</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045-650-5400</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大和リース株式会社　横浜支社</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1956</v>
      </c>
      <c r="N25" s="882"/>
      <c r="O25" s="883"/>
    </row>
    <row r="26" spans="1:48" ht="18" customHeight="1">
      <c r="C26" s="862" t="s">
        <v>11</v>
      </c>
      <c r="D26" s="863"/>
      <c r="E26" s="864"/>
      <c r="F26" s="856" t="str">
        <f>+表紙!F49</f>
        <v>神奈川県横浜市西区みなとみらい3-6-1みなとみらいセンタービル14階</v>
      </c>
      <c r="G26" s="857"/>
      <c r="H26" s="857"/>
      <c r="I26" s="857"/>
      <c r="J26" s="857"/>
      <c r="K26" s="857"/>
      <c r="L26" s="139" t="s">
        <v>172</v>
      </c>
      <c r="M26" s="258"/>
      <c r="N26" s="860" t="str">
        <f>IF(+表紙!N49="","",+表紙!N49)</f>
        <v>045-650-5409</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　仮設建物リース・販売　建築の請負</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1226</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121</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2303.7000000000003</v>
      </c>
      <c r="I40" s="292" t="s">
        <v>4</v>
      </c>
      <c r="J40" s="623" t="s">
        <v>324</v>
      </c>
      <c r="K40" s="624"/>
      <c r="L40" s="625"/>
      <c r="M40" s="841">
        <f>+表紙!M63</f>
        <v>2303.7000000000003</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2303.7000000000003</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4"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3.5</v>
      </c>
      <c r="E24" s="684"/>
      <c r="F24" s="684"/>
      <c r="G24" s="211" t="s">
        <v>198</v>
      </c>
      <c r="H24" s="673">
        <f>+F12</f>
        <v>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3.5</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3.5</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5"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73.400000000000006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113.7</v>
      </c>
      <c r="E24" s="684"/>
      <c r="F24" s="684"/>
      <c r="G24" s="211" t="s">
        <v>198</v>
      </c>
      <c r="H24" s="673">
        <f>+F12</f>
        <v>73.400000000000006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73.400000000000006</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73.400000000000006</v>
      </c>
      <c r="Q27" s="733"/>
      <c r="R27" s="733"/>
      <c r="S27" s="733"/>
      <c r="T27" s="54" t="s">
        <v>38</v>
      </c>
      <c r="U27" s="74"/>
      <c r="V27" s="74"/>
      <c r="Y27" s="72" t="s">
        <v>39</v>
      </c>
      <c r="Z27" s="75"/>
      <c r="AH27" s="63"/>
      <c r="AI27" s="63"/>
      <c r="AJ27" s="63"/>
      <c r="AK27" s="63"/>
      <c r="AL27" s="703">
        <f>+AH18+P27</f>
        <v>73.400000000000006</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73.400000000000006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113.7</v>
      </c>
      <c r="E29" s="684"/>
      <c r="F29" s="684"/>
      <c r="G29" s="211" t="s">
        <v>198</v>
      </c>
      <c r="H29" s="673">
        <f>+AL27</f>
        <v>73.400000000000006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73.400000000000006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113.7</v>
      </c>
      <c r="E31" s="684"/>
      <c r="F31" s="684"/>
      <c r="G31" s="211" t="s">
        <v>198</v>
      </c>
      <c r="H31" s="673">
        <f>+AS24</f>
        <v>73.400000000000006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23.7</v>
      </c>
      <c r="E24" s="684"/>
      <c r="F24" s="684"/>
      <c r="G24" s="211" t="s">
        <v>198</v>
      </c>
      <c r="H24" s="673">
        <f>+F12</f>
        <v>3.5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3.5</v>
      </c>
      <c r="Q27" s="733"/>
      <c r="R27" s="733"/>
      <c r="S27" s="733"/>
      <c r="T27" s="54" t="s">
        <v>38</v>
      </c>
      <c r="U27" s="74"/>
      <c r="V27" s="74"/>
      <c r="Y27" s="72" t="s">
        <v>39</v>
      </c>
      <c r="Z27" s="75"/>
      <c r="AH27" s="63"/>
      <c r="AI27" s="63"/>
      <c r="AJ27" s="63"/>
      <c r="AK27" s="63"/>
      <c r="AL27" s="703">
        <f>+AH18+P27</f>
        <v>3.5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23.7</v>
      </c>
      <c r="E29" s="684"/>
      <c r="F29" s="684"/>
      <c r="G29" s="211" t="s">
        <v>198</v>
      </c>
      <c r="H29" s="673">
        <f>+AL27</f>
        <v>3.5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3.5</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23.7</v>
      </c>
      <c r="E31" s="684"/>
      <c r="F31" s="684"/>
      <c r="G31" s="211" t="s">
        <v>198</v>
      </c>
      <c r="H31" s="673">
        <f>+AS24</f>
        <v>3.5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大和リース株式会社　横浜支社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90.4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166.2</v>
      </c>
      <c r="E24" s="684"/>
      <c r="F24" s="684"/>
      <c r="G24" s="211" t="s">
        <v>198</v>
      </c>
      <c r="H24" s="673">
        <f>+F12</f>
        <v>90.4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90.4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90.4</v>
      </c>
      <c r="Q27" s="733"/>
      <c r="R27" s="733"/>
      <c r="S27" s="733"/>
      <c r="T27" s="54" t="s">
        <v>38</v>
      </c>
      <c r="U27" s="74"/>
      <c r="V27" s="74"/>
      <c r="Y27" s="72" t="s">
        <v>39</v>
      </c>
      <c r="Z27" s="75"/>
      <c r="AH27" s="63"/>
      <c r="AI27" s="63"/>
      <c r="AJ27" s="63"/>
      <c r="AK27" s="63"/>
      <c r="AL27" s="703">
        <f>+AH18+P27</f>
        <v>90.4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90.4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166.2</v>
      </c>
      <c r="E29" s="684"/>
      <c r="F29" s="684"/>
      <c r="G29" s="211" t="s">
        <v>198</v>
      </c>
      <c r="H29" s="673">
        <f>+AL27</f>
        <v>90.4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90.4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166.2</v>
      </c>
      <c r="E31" s="684"/>
      <c r="F31" s="684"/>
      <c r="G31" s="211" t="s">
        <v>198</v>
      </c>
      <c r="H31" s="673">
        <f>+AS24</f>
        <v>90.4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2025-06-04T07:21:11Z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