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24226"/>
  <xr:revisionPtr revIDLastSave="0" documentId="13_ncr:1_{0AE31574-D64C-4304-9446-C4B30A3E7C07}"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08" yWindow="-108" windowWidth="23256" windowHeight="13896"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O22" i="86"/>
  <c r="N51" i="94" s="1"/>
  <c r="M24" i="94"/>
  <c r="M23" i="94"/>
  <c r="O22" i="78"/>
  <c r="L47" i="94"/>
  <c r="L46" i="94"/>
  <c r="L44" i="94"/>
  <c r="L42" i="94"/>
  <c r="L36" i="94"/>
  <c r="L35" i="94"/>
  <c r="L34" i="94"/>
  <c r="L33" i="94"/>
  <c r="L30" i="94"/>
  <c r="L29" i="94"/>
  <c r="L28" i="94"/>
  <c r="L25" i="94"/>
  <c r="L24" i="94"/>
  <c r="L23" i="94"/>
  <c r="L22" i="94"/>
  <c r="L21" i="94"/>
  <c r="L20" i="94"/>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X18" i="86" s="1"/>
  <c r="X21"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H32" i="94" l="1"/>
  <c r="H31" i="94" s="1"/>
  <c r="H26" i="94"/>
  <c r="H27" i="94" s="1"/>
  <c r="AA36" i="94"/>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X21" i="78"/>
  <c r="O16" i="79"/>
  <c r="R50" i="94" s="1"/>
  <c r="X21" i="89"/>
  <c r="F12" i="83"/>
  <c r="AA23" i="94"/>
  <c r="Y38" i="94"/>
  <c r="Y37" i="94" s="1"/>
  <c r="Y19" i="94" s="1"/>
  <c r="AA40" i="94"/>
  <c r="AK27" i="77"/>
  <c r="AK27" i="74"/>
  <c r="AK27" i="2"/>
  <c r="G38" i="94"/>
  <c r="G37" i="94" s="1"/>
  <c r="G19" i="94" s="1"/>
  <c r="X21" i="85"/>
  <c r="O16" i="85"/>
  <c r="F12" i="78"/>
  <c r="AK27" i="78"/>
  <c r="AK31" i="78" s="1"/>
  <c r="L52" i="94" s="1"/>
  <c r="X18" i="81"/>
  <c r="AK27" i="81"/>
  <c r="P38" i="94"/>
  <c r="P37" i="94" s="1"/>
  <c r="P19" i="94" s="1"/>
  <c r="P12" i="94" s="1"/>
  <c r="V32" i="94"/>
  <c r="V31" i="94" s="1"/>
  <c r="V26" i="94" s="1"/>
  <c r="V27" i="94" s="1"/>
  <c r="U32" i="94"/>
  <c r="U31" i="94" s="1"/>
  <c r="U26" i="94" s="1"/>
  <c r="U27" i="94" s="1"/>
  <c r="AA21" i="94"/>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K31" i="85" s="1"/>
  <c r="M52" i="94" s="1"/>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N43" i="94" l="1"/>
  <c r="AK31" i="86"/>
  <c r="N52" i="94" s="1"/>
  <c r="K145" i="95"/>
  <c r="K121" i="98"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92" i="95" l="1"/>
  <c r="V107"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<sst xmlns="http://schemas.openxmlformats.org/spreadsheetml/2006/main" count="3158" uniqueCount="468">
  <si>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</si>
  <si>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</si>
  <si>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</si>
  <si>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</si>
  <si>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</si>
  <si>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</si>
  <si>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</si>
  <si>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</si>
  <si>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</si>
  <si>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</si>
  <si>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</si>
  <si>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</si>
  <si>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</si>
  <si>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</si>
  <si>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</si>
  <si>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</si>
  <si>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</si>
  <si>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</si>
  <si>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</si>
  <si>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</si>
  <si>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</si>
  <si>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</si>
  <si>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</si>
  <si>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</si>
  <si>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</si>
  <si>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</si>
  <si>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</si>
  <si>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</si>
  <si>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</si>
  <si>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</si>
  <si>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</si>
  <si>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</si>
  <si>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</si>
  <si>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</si>
  <si>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</si>
  <si>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</si>
  <si>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</si>
  <si>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</si>
  <si>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</si>
  <si>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</si>
  <si>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</si>
  <si>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</si>
  <si>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</si>
  <si>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</si>
  <si>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</si>
  <si>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</si>
  <si>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</si>
  <si>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</si>
  <si>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</si>
  <si>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</si>
  <si>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</si>
  <si>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</si>
  <si>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</si>
  <si>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</si>
  <si>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</si>
  <si>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</si>
  <si>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</si>
  <si>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</si>
  <si>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</si>
  <si>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</si>
  <si>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</si>
  <si>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</si>
  <si>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</si>
  <si>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</si>
  <si>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</si>
  <si>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</si>
  <si>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</si>
  <si>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</si>
  <si>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</si>
  <si>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</si>
  <si>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</si>
  <si>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</si>
  <si>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</si>
  <si>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</si>
  <si>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</si>
  <si>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</si>
  <si>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</si>
  <si>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</si>
  <si>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</si>
  <si>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</si>
  <si>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</si>
  <si>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</si>
  <si>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</si>
  <si>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</si>
  <si>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</si>
  <si>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</si>
  <si>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</si>
  <si>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</si>
  <si>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</si>
  <si>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</si>
  <si>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</si>
  <si>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</si>
  <si>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</si>
  <si>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</si>
  <si>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</si>
  <si>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</si>
  <si>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</si>
  <si>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</si>
  <si>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</si>
  <si>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</si>
  <si>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</si>
  <si>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</si>
  <si>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</si>
  <si>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</si>
  <si>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</si>
  <si>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</si>
  <si>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</si>
  <si>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</si>
  <si>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</si>
  <si>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</si>
  <si>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</si>
  <si>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</si>
  <si>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</si>
  <si>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</si>
  <si>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</si>
  <si>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</si>
  <si>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</si>
  <si>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</si>
  <si>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</si>
  <si>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</si>
  <si>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</si>
  <si>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</si>
  <si>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</si>
  <si>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</si>
  <si>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</si>
  <si>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</si>
  <si>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</si>
  <si>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</si>
  <si>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</si>
  <si>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</si>
  <si>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</si>
  <si>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</si>
  <si>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</si>
  <si>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</si>
  <si>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</si>
  <si>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</si>
  <si>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</si>
  <si>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</si>
  <si>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</si>
  <si>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</si>
  <si>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</si>
  <si>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</si>
  <si>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</si>
  <si>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</si>
  <si>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</si>
  <si>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</si>
  <si>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</si>
  <si>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</si>
  <si>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</si>
  <si>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</si>
  <si>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</si>
  <si>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</si>
  <si>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</si>
  <si>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</si>
  <si>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</si>
  <si>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</si>
  <si>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</si>
  <si>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</si>
  <si>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</si>
  <si>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</si>
  <si>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</si>
  <si>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</si>
  <si>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</si>
  <si>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</si>
  <si>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</si>
  <si>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</si>
  <si>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</si>
  <si>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</si>
  <si>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</si>
  <si>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</si>
  <si>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</si>
  <si>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</si>
  <si>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</si>
  <si>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</si>
  <si>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</si>
  <si>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</si>
  <si>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</si>
  <si>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</si>
  <si>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</si>
  <si>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</si>
  <si>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</si>
  <si>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</si>
  <si>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</si>
  <si>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</si>
  <si>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</si>
  <si>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</si>
  <si>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</si>
  <si>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</si>
  <si>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</si>
  <si>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</si>
  <si>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</si>
  <si>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</si>
  <si>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</si>
  <si>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</si>
  <si>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</si>
  <si>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</si>
  <si>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</si>
  <si>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</si>
  <si>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</si>
  <si>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</si>
  <si>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</si>
  <si>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</si>
  <si>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</si>
  <si>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</si>
  <si>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</si>
  <si>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</si>
  <si>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</si>
  <si>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</si>
  <si>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</si>
  <si>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</si>
  <si>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</si>
  <si>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</si>
  <si>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</si>
  <si>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</si>
  <si>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</si>
  <si>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</si>
  <si>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</si>
  <si>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</si>
  <si>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</si>
  <si>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</si>
  <si>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</si>
  <si>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</si>
  <si>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</si>
  <si>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</si>
  <si>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</si>
  <si>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</si>
  <si>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</si>
  <si>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</si>
  <si>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</si>
  <si>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</si>
  <si>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</si>
  <si>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</si>
  <si>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</si>
  <si>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</si>
  <si>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</si>
  <si>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</si>
  <si>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</si>
  <si>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</si>
  <si>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</si>
  <si>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</si>
  <si>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</si>
  <si>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</si>
  <si>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</si>
  <si>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</si>
  <si>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</si>
  <si>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</si>
  <si>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</si>
  <si>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</si>
  <si>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</si>
  <si>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</si>
  <si>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</si>
  <si>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</si>
  <si>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</si>
  <si>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</si>
  <si>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</si>
  <si>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</si>
  <si>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</si>
  <si>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</si>
  <si>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</si>
  <si>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</si>
  <si>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</si>
  <si>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</si>
  <si>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</si>
  <si>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</si>
  <si>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</si>
  <si>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</si>
  <si>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</si>
  <si>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</si>
  <si>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</si>
  <si>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</si>
  <si>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</si>
  <si>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</si>
  <si>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</si>
  <si>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</si>
  <si>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</si>
  <si>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</si>
  <si>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</si>
  <si>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</si>
  <si>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</si>
  <si>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</si>
  <si>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</si>
  <si>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</si>
  <si>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</si>
  <si>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</si>
  <si>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</si>
  <si>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</si>
  <si>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</si>
  <si>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</si>
  <si>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</si>
  <si>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</si>
  <si>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</si>
  <si>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</si>
  <si>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</si>
  <si>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</si>
  <si>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</si>
  <si>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</si>
  <si>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</si>
  <si>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</si>
  <si>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</si>
  <si>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</si>
  <si>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</si>
  <si>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</si>
  <si>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</si>
  <si>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</si>
  <si>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</si>
  <si>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</si>
  <si>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</si>
  <si>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</si>
  <si>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</si>
  <si>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</si>
  <si>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</si>
  <si>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</si>
  <si>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</si>
  <si>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</si>
  <si>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</si>
  <si>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</si>
  <si>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</si>
  <si>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</si>
  <si>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</si>
  <si>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</si>
  <si>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</si>
  <si>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</si>
  <si>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</si>
  <si>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</si>
  <si>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</si>
  <si>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</si>
  <si>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</si>
  <si>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</si>
  <si>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</si>
  <si>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</si>
  <si>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</si>
  <si>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</si>
  <si>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</si>
  <si>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</si>
  <si>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</si>
  <si>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</si>
  <si>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</si>
  <si>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</si>
  <si>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</si>
  <si>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</si>
  <si>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</si>
  <si>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</si>
  <si>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</si>
  <si>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</si>
  <si>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</si>
  <si>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</si>
  <si>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</si>
  <si>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</si>
  <si>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</si>
  <si>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</si>
  <si>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</si>
  <si>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</si>
  <si>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</si>
  <si>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</si>
  <si>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</si>
  <si>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</si>
  <si>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</si>
  <si>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</si>
  <si>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</si>
  <si>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</si>
  <si>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</si>
  <si>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</si>
  <si>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</si>
  <si>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</si>
  <si>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</si>
  <si>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</si>
  <si>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</si>
  <si>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</si>
  <si>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</si>
  <si>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</si>
  <si>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</si>
  <si>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</si>
  <si>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</si>
  <si>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</si>
  <si>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</si>
  <si>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</si>
  <si>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</si>
  <si>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</si>
  <si>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</si>
  <si>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</si>
  <si>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</si>
  <si>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</si>
  <si>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</si>
  <si>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</si>
  <si>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</si>
  <si>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</si>
  <si>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</si>
  <si>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</si>
  <si>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</si>
  <si>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</si>
  <si>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</si>
  <si>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</si>
  <si>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</si>
  <si>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</si>
  <si>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</si>
  <si>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</si>
  <si>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</si>
  <si>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</si>
  <si>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</si>
  <si>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</si>
  <si>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</si>
  <si>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</si>
  <si>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</si>
  <si>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</si>
  <si>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</si>
  <si>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</si>
  <si>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</si>
  <si>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</si>
  <si>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</si>
  <si>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</si>
  <si>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</si>
  <si>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</si>
  <si>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</si>
  <si>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</si>
  <si>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</si>
  <si>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</si>
  <si>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</si>
  <si>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</si>
  <si>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</si>
  <si>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</si>
  <si>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</si>
  <si>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</si>
  <si>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</si>
  <si>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</si>
  <si>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</si>
  <si>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</si>
  <si>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</si>
  <si>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</si>
  <si>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</si>
  <si>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</si>
  <si>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</si>
  <si>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</si>
  <si>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</si>
  <si>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</si>
  <si>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</si>
  <si>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</si>
  <si>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</si>
  <si>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</si>
  <si>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</si>
  <si>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</si>
  <si>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</si>
  <si>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</si>
  <si>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</si>
  <si>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</si>
  <si>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</si>
  <si>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東京都渋谷区渋谷一丁目16番14号</t>
    <phoneticPr fontId="3"/>
  </si>
  <si>
    <t>東急建設株式会社　東日本土木支店
執行役員支店長　三輪　昌義</t>
    <phoneticPr fontId="3"/>
  </si>
  <si>
    <t>東急建設株式会社　東日本土木支店　（瀬谷大門雨水幹線下水道整備工事JV作業所）</t>
    <phoneticPr fontId="3"/>
  </si>
  <si>
    <t>神奈川県横浜市瀬谷区瀬谷町7711番～6196番2地先</t>
    <phoneticPr fontId="3"/>
  </si>
  <si>
    <t>03-5466-5023</t>
    <phoneticPr fontId="3"/>
  </si>
  <si>
    <t>横浜市長</t>
    <phoneticPr fontId="3"/>
  </si>
  <si>
    <t>Ｄ－建設業</t>
    <phoneticPr fontId="3"/>
  </si>
  <si>
    <t>０６：総合工事業</t>
    <phoneticPr fontId="3"/>
  </si>
  <si>
    <t>・産業廃棄物発生フロー  （別表－１）参照
・処理等工程図　　　　     （別表－２)参照</t>
    <phoneticPr fontId="3"/>
  </si>
  <si>
    <t>・建設副産物対策管理組織図　（別表－３）　　　　　　　　　　　　　　　　　　　　　　　　　　　　　　　　　　　　　　　　　　　　　　　　　　　　　　・作業所は、廃棄物責任者(作業所長又は常駐する上位の社員とする)を定め、建設副産物の発生抑制、再使用、
  再資源化及び適正処理に関する業務を行う。                                 　　　　　　　　　　　　　　　　　　　　　　　　　　　　　　　　　　　　　　　　　　　　        ・現業部門社員を対象とし、定期的に研修にて「建設副産物の減量及び適正処理に関する教育」を実施している。　　　　　　　　　　　　　　　　　　　　　　　　　　　　　　　　　　　　　　　　　                                                                      　　　　　　　　　（研修内容）
・経営上の方針、計画、目標について 
・適正な分別、保管について 
・ルール及び社員の役割について 
・関係法令の概要について</t>
    <phoneticPr fontId="3"/>
  </si>
  <si>
    <t>･支店にて廃棄物量削減目標を設定し、以下の項目を実施
(ﾌﾟﾚﾊﾌﾞ化､ﾕﾆｯﾄ化､ﾊﾟﾈﾙ化､ﾌﾟﾚｶｯﾄ化等の推進)
(鋼製型枠･樹脂型枠､ﾃﾞｯｷﾌﾟﾚｰﾄ等の使用)
(分別の徹底による有価物の売却等)
(広域認定､再生利用指定制度の積極活用)
(新規ﾘｻｲｸﾙﾙｰﾄの開拓)</t>
    <phoneticPr fontId="3"/>
  </si>
  <si>
    <t>･ﾒｰｶｰﾘｻｲｸﾙである広域認定制度の利用促進･建設資材等の納入事業者を含めた排出抑制の取組み推進
(納入時の荷姿､梱包材の簡略化)
・発生削減重点品目を「廃プラ類」「混合廃棄物」の２品目とし、年度毎の廃棄物削減目標数量を定め管理する。　</t>
    <phoneticPr fontId="3"/>
  </si>
  <si>
    <t>･重点品目の分別徹底(廃プラ類の多品目分別)を設定して管理している｡</t>
    <phoneticPr fontId="3"/>
  </si>
  <si>
    <t>･作業所状況に応じた分別品目を設定し、可能な限り分別に努める。　　　　　　　　　　　　　　　　　　　　　　　　　　　　　　　　　　 ･廃棄物に関する教育を実施し、分別意識の向上を図る。　　　　　　　　　　　　　　　　　　　　　　　　　　　　　　　　　　　　　　　・廃棄物に関する好取組事例等を作業所に水平展開する。</t>
    <phoneticPr fontId="3"/>
  </si>
  <si>
    <t>･設計､施工条件等が合えば､がれき類･建設汚泥等の再生利用を行うよう努めている｡</t>
    <phoneticPr fontId="3"/>
  </si>
  <si>
    <t>･積極的に再生利用行うよう努めていきたい｡</t>
    <phoneticPr fontId="3"/>
  </si>
  <si>
    <t>･これまでに､自社で熱回収・中間処理を行ったことはない。</t>
    <phoneticPr fontId="3"/>
  </si>
  <si>
    <t>・今後も、自社で熱回収・中間処理を行う予定はない。</t>
    <phoneticPr fontId="3"/>
  </si>
  <si>
    <t>･これまでに､自社で埋立処分又は海洋投入処分を行ったことはない。</t>
    <phoneticPr fontId="3"/>
  </si>
  <si>
    <t>・今後も、自社で埋立処分又は海洋投入処分を行う予定はない。</t>
    <phoneticPr fontId="3"/>
  </si>
  <si>
    <t xml:space="preserve">･定期的に処理施設の視察を実施し、その情報を関係者で共有している。　　　　　　　　　　　　　　　　　　　　　　　　　　　　　　　　　　　　　　　　　　　　･業者選定をする際に、過去の取引実績を確認している。　　　　　　　　　　　　　　　　　　　　　　　　　　　　　　　　　　　　　　 ･複数の業者の処理料金を比較している。　　　　　　　　　　　　　　　　　　　　　　　　　　　　　　　　　　　　　　　　　　　　　　　･処理業者と定期的に意見交換をしている｡ </t>
    <phoneticPr fontId="3"/>
  </si>
  <si>
    <t>・積極的に優良認定処理業者への処理委託量を増やしていきたい。</t>
    <phoneticPr fontId="3"/>
  </si>
  <si>
    <t>令和   8年   4月   17日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</si>
</sst>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457325" y="2209800"/>
          <a:ext cx="386715" cy="63436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447800" y="2200275"/>
          <a:ext cx="392430" cy="63436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447800" y="2209800"/>
          <a:ext cx="392430" cy="63436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447800" y="2190750"/>
          <a:ext cx="392430" cy="63436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447800" y="2228850"/>
          <a:ext cx="392430" cy="62484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443318" y="2223807"/>
          <a:ext cx="391533" cy="637055"/>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447800" y="2200275"/>
          <a:ext cx="392430" cy="63436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447800" y="2200275"/>
          <a:ext cx="392430" cy="63436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447800" y="2219325"/>
          <a:ext cx="392430" cy="63436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447800" y="2200275"/>
          <a:ext cx="392430" cy="63436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447800" y="2209800"/>
          <a:ext cx="392430" cy="63436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447800" y="2200275"/>
          <a:ext cx="392430" cy="63436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447800" y="2190750"/>
          <a:ext cx="392430" cy="62484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447800" y="2219325"/>
          <a:ext cx="392430" cy="63436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447800" y="2209800"/>
          <a:ext cx="392430" cy="63436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447800" y="2209800"/>
          <a:ext cx="392430" cy="63436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447800" y="2219325"/>
          <a:ext cx="392430" cy="63436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447800" y="2209800"/>
          <a:ext cx="392430" cy="63436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447800" y="2200275"/>
          <a:ext cx="392430" cy="63436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447800" y="2190750"/>
          <a:ext cx="392430" cy="63436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60" zoomScale="115" zoomScaleNormal="115" zoomScaleSheetLayoutView="115" workbookViewId="0">
      <selection activeCell="AA42" sqref="AA42"/>
    </sheetView>
  </sheetViews>
  <sheetFormatPr defaultColWidth="9" defaultRowHeight="12" x14ac:dyDescent="0.15"/>
  <cols>
    <col min="1" max="1" width="1.109375" style="24" customWidth="1"/>
    <col min="2" max="2" width="3.33203125" style="24" customWidth="1"/>
    <col min="3" max="3" width="2.77734375" style="22" customWidth="1"/>
    <col min="4" max="4" width="3.109375" style="22" customWidth="1"/>
    <col min="5" max="5" width="9.6640625" style="22" customWidth="1"/>
    <col min="6" max="6" width="2.77734375" style="22" customWidth="1"/>
    <col min="7" max="7" width="9.77734375" style="22" customWidth="1"/>
    <col min="8" max="8" width="1.77734375" style="22" customWidth="1"/>
    <col min="9" max="9" width="3.77734375" style="22" customWidth="1"/>
    <col min="10" max="10" width="9.77734375" style="22" customWidth="1"/>
    <col min="11" max="11" width="1.77734375" style="22" customWidth="1"/>
    <col min="12" max="12" width="3.77734375" style="22" customWidth="1"/>
    <col min="13" max="13" width="9.77734375" style="22" customWidth="1"/>
    <col min="14" max="14" width="1.77734375" style="22" customWidth="1"/>
    <col min="15" max="15" width="4.77734375" style="22" customWidth="1"/>
    <col min="16" max="16" width="8.77734375" style="22" customWidth="1"/>
    <col min="17" max="17" width="1.77734375" style="22" customWidth="1"/>
    <col min="18" max="18" width="4.77734375" style="22" customWidth="1"/>
    <col min="19" max="19" width="0.88671875" style="22" customWidth="1"/>
    <col min="20" max="20" width="7.77734375" style="22" customWidth="1"/>
    <col min="21" max="21" width="1.33203125" style="22" customWidth="1"/>
    <col min="22" max="22" width="2.21875" style="22" customWidth="1"/>
    <col min="23" max="24" width="9" style="22"/>
    <col min="25" max="25" width="10.77734375" style="22" customWidth="1"/>
    <col min="26" max="26" width="9" style="22"/>
    <col min="27" max="27" width="13.33203125" style="22" customWidth="1"/>
    <col min="28" max="33" width="9" style="22"/>
    <col min="34" max="34" width="33.77734375" style="22" customWidth="1"/>
    <col min="35" max="16384" width="9" style="22"/>
  </cols>
  <sheetData>
    <row r="2" spans="1:25" ht="13.2" x14ac:dyDescent="0.2">
      <c r="C2" s="21" t="s">
        <v>51</v>
      </c>
    </row>
    <row r="3" spans="1:25" ht="13.2" x14ac:dyDescent="0.2">
      <c r="C3" s="21" t="s">
        <v>158</v>
      </c>
    </row>
    <row r="4" spans="1:25" s="81" customFormat="1" ht="13.2" x14ac:dyDescent="0.2">
      <c r="A4" s="80"/>
      <c r="B4" s="80"/>
      <c r="C4" s="21" t="s">
        <v>421</v>
      </c>
      <c r="E4" s="99"/>
    </row>
    <row r="5" spans="1:25" s="361" customFormat="1" ht="13.2" x14ac:dyDescent="0.2">
      <c r="A5" s="360"/>
      <c r="B5" s="360"/>
      <c r="C5" s="364" t="s">
        <v>386</v>
      </c>
      <c r="E5" s="362"/>
    </row>
    <row r="6" spans="1:25" ht="13.2" x14ac:dyDescent="0.2">
      <c r="C6" s="21"/>
    </row>
    <row r="7" spans="1:25" ht="13.2" x14ac:dyDescent="0.2">
      <c r="C7" s="21" t="s">
        <v>2</v>
      </c>
      <c r="W7" s="21"/>
    </row>
    <row r="8" spans="1:25" s="361" customFormat="1" ht="13.2" x14ac:dyDescent="0.2">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2" x14ac:dyDescent="0.2">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2" x14ac:dyDescent="0.2">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2" x14ac:dyDescent="0.2">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2" x14ac:dyDescent="0.2">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2" x14ac:dyDescent="0.2">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2" x14ac:dyDescent="0.2">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2" x14ac:dyDescent="0.2">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2" x14ac:dyDescent="0.2">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2" hidden="1" x14ac:dyDescent="0.2">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2">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2" x14ac:dyDescent="0.2">
      <c r="C19" s="21"/>
      <c r="D19" s="81"/>
      <c r="E19" s="81"/>
      <c r="F19" s="81"/>
      <c r="G19" s="81"/>
      <c r="H19" s="81"/>
      <c r="I19" s="81"/>
      <c r="J19" s="81"/>
      <c r="K19" s="81"/>
      <c r="L19" s="81"/>
      <c r="M19" s="81"/>
      <c r="N19" s="81"/>
      <c r="O19" s="81"/>
      <c r="P19" s="81"/>
      <c r="Q19" s="81"/>
      <c r="R19" s="81"/>
      <c r="W19" s="21"/>
      <c r="X19" s="21"/>
      <c r="Y19" s="23"/>
    </row>
    <row r="20" spans="1:27" ht="13.2" x14ac:dyDescent="0.2">
      <c r="C20" s="21" t="s">
        <v>3</v>
      </c>
      <c r="D20" s="23"/>
      <c r="F20" s="81"/>
      <c r="G20" s="81"/>
      <c r="H20" s="81"/>
      <c r="I20" s="81"/>
      <c r="J20" s="81"/>
      <c r="K20" s="81"/>
      <c r="L20" s="81"/>
      <c r="M20" s="81"/>
      <c r="N20" s="81"/>
      <c r="O20" s="81"/>
      <c r="P20" s="81"/>
      <c r="Q20" s="81"/>
      <c r="R20" s="81"/>
      <c r="W20" s="21"/>
      <c r="X20" s="21"/>
      <c r="Y20" s="23"/>
    </row>
    <row r="21" spans="1:27" ht="13.2" x14ac:dyDescent="0.2">
      <c r="C21" s="575"/>
      <c r="D21" s="576"/>
      <c r="E21" s="21" t="s">
        <v>50</v>
      </c>
      <c r="W21" s="21"/>
      <c r="X21" s="21"/>
      <c r="Y21" s="23"/>
    </row>
    <row r="22" spans="1:27" ht="13.2" x14ac:dyDescent="0.2">
      <c r="C22" s="577" t="s">
        <v>394</v>
      </c>
      <c r="D22" s="578"/>
      <c r="E22" s="21" t="s">
        <v>383</v>
      </c>
      <c r="W22" s="21"/>
      <c r="X22" s="23"/>
      <c r="Y22" s="23"/>
    </row>
    <row r="23" spans="1:27" ht="13.2" x14ac:dyDescent="0.2">
      <c r="C23" s="579" t="s">
        <v>395</v>
      </c>
      <c r="D23" s="580"/>
      <c r="E23" s="21" t="s">
        <v>1</v>
      </c>
      <c r="W23" s="21"/>
      <c r="X23" s="23"/>
      <c r="Y23" s="23"/>
    </row>
    <row r="24" spans="1:27" ht="13.2" x14ac:dyDescent="0.2">
      <c r="C24" s="581" t="s">
        <v>396</v>
      </c>
      <c r="D24" s="582"/>
      <c r="E24" s="21" t="s">
        <v>46</v>
      </c>
      <c r="W24" s="21"/>
      <c r="X24" s="23"/>
      <c r="Y24" s="23"/>
    </row>
    <row r="25" spans="1:27" ht="13.2" x14ac:dyDescent="0.2">
      <c r="C25" s="583" t="s">
        <v>397</v>
      </c>
      <c r="D25" s="584"/>
      <c r="E25" s="364" t="s">
        <v>387</v>
      </c>
      <c r="W25" s="21"/>
      <c r="X25" s="21"/>
      <c r="Y25" s="23"/>
    </row>
    <row r="26" spans="1:27" ht="13.2" x14ac:dyDescent="0.2">
      <c r="E26" s="364" t="s">
        <v>382</v>
      </c>
      <c r="W26" s="21"/>
      <c r="X26" s="21"/>
      <c r="Y26" s="23"/>
      <c r="AA26" s="96"/>
    </row>
    <row r="27" spans="1:27" ht="13.8" thickBot="1" x14ac:dyDescent="0.25">
      <c r="E27" s="448"/>
      <c r="U27" s="104"/>
      <c r="V27" s="104"/>
      <c r="W27" s="104"/>
      <c r="Y27" s="21"/>
      <c r="Z27" s="21"/>
      <c r="AA27" s="328"/>
    </row>
    <row r="28" spans="1:27" ht="13.2" x14ac:dyDescent="0.2">
      <c r="A28" s="22">
        <v>14</v>
      </c>
      <c r="E28" s="448"/>
      <c r="P28" s="615" t="s">
        <v>355</v>
      </c>
      <c r="Q28" s="620" t="s">
        <v>113</v>
      </c>
      <c r="R28" s="621"/>
      <c r="S28" s="622"/>
      <c r="T28" s="343" t="s">
        <v>114</v>
      </c>
      <c r="U28" s="290"/>
      <c r="V28" s="290"/>
      <c r="X28" s="21"/>
      <c r="Y28" s="21"/>
      <c r="Z28" s="23"/>
    </row>
    <row r="29" spans="1:27" ht="20.100000000000001" customHeight="1" thickBot="1" x14ac:dyDescent="0.25">
      <c r="A29" s="24">
        <f>+X256</f>
        <v>0</v>
      </c>
      <c r="C29" s="22" t="s">
        <v>237</v>
      </c>
      <c r="P29" s="616"/>
      <c r="Q29" s="617" t="str">
        <f>IF($K$90+1E-25&gt;=1000,"〇","")</f>
        <v>〇</v>
      </c>
      <c r="R29" s="618"/>
      <c r="S29" s="619"/>
      <c r="T29" s="372" t="str">
        <f>IF($K$90+1E-28&lt;1000,"〇","")</f>
        <v/>
      </c>
      <c r="U29" s="448"/>
      <c r="V29" s="21"/>
      <c r="X29" s="21"/>
      <c r="Y29" s="21"/>
      <c r="Z29" s="23"/>
      <c r="AA29" s="329"/>
    </row>
    <row r="30" spans="1:27" ht="13.2" x14ac:dyDescent="0.2">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2" x14ac:dyDescent="0.2">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2">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2">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99999999999999" customHeight="1" x14ac:dyDescent="0.2">
      <c r="C34" s="86"/>
      <c r="U34" s="87"/>
      <c r="W34" s="21"/>
      <c r="X34" s="21"/>
      <c r="Y34" s="23"/>
    </row>
    <row r="35" spans="1:25" ht="14.4" x14ac:dyDescent="0.2">
      <c r="C35" s="86"/>
      <c r="P35" s="629" t="s">
        <v>467</v>
      </c>
      <c r="Q35" s="630"/>
      <c r="R35" s="630"/>
      <c r="S35" s="630"/>
      <c r="T35" s="631"/>
      <c r="U35" s="632"/>
      <c r="W35" s="21"/>
      <c r="X35" s="21"/>
      <c r="Y35" s="23"/>
    </row>
    <row r="36" spans="1:25" ht="13.2" x14ac:dyDescent="0.2">
      <c r="C36" s="86"/>
      <c r="S36" s="43"/>
      <c r="T36" s="43"/>
      <c r="U36" s="88"/>
      <c r="W36" s="21"/>
      <c r="X36" s="21"/>
      <c r="Y36" s="23"/>
    </row>
    <row r="37" spans="1:25" ht="13.2" x14ac:dyDescent="0.2">
      <c r="C37" s="627" t="s">
        <v>450</v>
      </c>
      <c r="D37" s="628"/>
      <c r="E37" s="628"/>
      <c r="F37" s="628"/>
      <c r="G37" s="328" t="s">
        <v>5</v>
      </c>
      <c r="H37" s="328"/>
      <c r="U37" s="87"/>
      <c r="W37" s="21"/>
      <c r="X37" s="21"/>
      <c r="Y37" s="23"/>
    </row>
    <row r="38" spans="1:25" ht="13.2" x14ac:dyDescent="0.2">
      <c r="C38" s="86"/>
      <c r="U38" s="87"/>
      <c r="W38" s="21"/>
      <c r="X38" s="21"/>
      <c r="Y38" s="23"/>
    </row>
    <row r="39" spans="1:25" ht="13.2" x14ac:dyDescent="0.2">
      <c r="A39" s="24">
        <v>3</v>
      </c>
      <c r="C39" s="86"/>
      <c r="I39" s="79"/>
      <c r="J39" s="79" t="s">
        <v>327</v>
      </c>
      <c r="K39" s="79"/>
      <c r="U39" s="87"/>
      <c r="W39" s="21"/>
      <c r="X39" s="21"/>
      <c r="Y39" s="23"/>
    </row>
    <row r="40" spans="1:25" ht="26.25" customHeight="1" x14ac:dyDescent="0.2">
      <c r="C40" s="86"/>
      <c r="I40" s="25"/>
      <c r="J40" s="25" t="s">
        <v>6</v>
      </c>
      <c r="K40" s="25"/>
      <c r="L40" s="633" t="s">
        <v>445</v>
      </c>
      <c r="M40" s="633"/>
      <c r="N40" s="633"/>
      <c r="O40" s="633"/>
      <c r="P40" s="633"/>
      <c r="Q40" s="633"/>
      <c r="R40" s="633"/>
      <c r="S40" s="633"/>
      <c r="T40" s="633"/>
      <c r="U40" s="634"/>
      <c r="W40" s="21"/>
      <c r="X40" s="21"/>
    </row>
    <row r="41" spans="1:25" ht="26.25" customHeight="1" x14ac:dyDescent="0.15">
      <c r="C41" s="86"/>
      <c r="I41" s="25"/>
      <c r="J41" s="25" t="s">
        <v>7</v>
      </c>
      <c r="K41" s="25"/>
      <c r="L41" s="633" t="s">
        <v>446</v>
      </c>
      <c r="M41" s="633"/>
      <c r="N41" s="633"/>
      <c r="O41" s="633"/>
      <c r="P41" s="633"/>
      <c r="Q41" s="633"/>
      <c r="R41" s="633"/>
      <c r="S41" s="633"/>
      <c r="T41" s="633"/>
      <c r="U41" s="634"/>
    </row>
    <row r="42" spans="1:25" x14ac:dyDescent="0.15">
      <c r="C42" s="86"/>
      <c r="L42" s="22" t="s">
        <v>8</v>
      </c>
      <c r="U42" s="87"/>
    </row>
    <row r="43" spans="1:25" ht="13.2" x14ac:dyDescent="0.2">
      <c r="C43" s="86"/>
      <c r="L43" s="26"/>
      <c r="M43" s="26" t="s">
        <v>9</v>
      </c>
      <c r="N43" s="26"/>
      <c r="O43" s="635" t="s">
        <v>449</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447</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1948</v>
      </c>
      <c r="Q49" s="613"/>
      <c r="R49" s="613"/>
      <c r="S49" s="613"/>
      <c r="T49" s="613"/>
      <c r="U49" s="614"/>
    </row>
    <row r="50" spans="3:23" ht="26.25" customHeight="1" x14ac:dyDescent="0.15">
      <c r="C50" s="585" t="s">
        <v>11</v>
      </c>
      <c r="D50" s="586"/>
      <c r="E50" s="587"/>
      <c r="F50" s="596" t="s">
        <v>448</v>
      </c>
      <c r="G50" s="597"/>
      <c r="H50" s="597"/>
      <c r="I50" s="597"/>
      <c r="J50" s="597"/>
      <c r="K50" s="597"/>
      <c r="L50" s="597"/>
      <c r="M50" s="597"/>
      <c r="N50" s="341" t="s">
        <v>171</v>
      </c>
      <c r="O50" s="449"/>
      <c r="P50" s="450"/>
      <c r="Q50" s="600" t="s">
        <v>449</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2">
      <c r="C54" s="186"/>
      <c r="D54" s="187" t="s">
        <v>287</v>
      </c>
      <c r="E54" s="191" t="s">
        <v>12</v>
      </c>
      <c r="F54" s="504" t="s">
        <v>451</v>
      </c>
      <c r="G54" s="505"/>
      <c r="H54" s="505"/>
      <c r="I54" s="505"/>
      <c r="J54" s="505"/>
      <c r="K54" s="505"/>
      <c r="L54" s="32" t="s">
        <v>48</v>
      </c>
      <c r="M54" s="32"/>
      <c r="N54" s="511" t="s">
        <v>452</v>
      </c>
      <c r="O54" s="511"/>
      <c r="P54" s="511"/>
      <c r="Q54" s="511"/>
      <c r="R54" s="511"/>
      <c r="S54" s="511"/>
      <c r="T54" s="511"/>
      <c r="U54" s="512"/>
      <c r="V54" s="28"/>
    </row>
    <row r="55" spans="3:23" ht="27" customHeight="1" x14ac:dyDescent="0.2">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2">
      <c r="C56" s="188"/>
      <c r="D56" s="189"/>
      <c r="E56" s="190"/>
      <c r="F56" s="519" t="s">
        <v>278</v>
      </c>
      <c r="G56" s="520"/>
      <c r="H56" s="520"/>
      <c r="I56" s="521"/>
      <c r="J56" s="513" t="s">
        <v>283</v>
      </c>
      <c r="K56" s="514"/>
      <c r="L56" s="514"/>
      <c r="M56" s="515"/>
      <c r="N56" s="506">
        <v>309</v>
      </c>
      <c r="O56" s="507"/>
      <c r="P56" s="507"/>
      <c r="Q56" s="507"/>
      <c r="R56" s="507"/>
      <c r="S56" s="32" t="s">
        <v>284</v>
      </c>
      <c r="T56" s="32"/>
      <c r="U56" s="198"/>
      <c r="W56" s="28"/>
    </row>
    <row r="57" spans="3:23" ht="27" customHeight="1" x14ac:dyDescent="0.2">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2">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2">
      <c r="C59" s="188"/>
      <c r="D59" s="284"/>
      <c r="E59" s="338"/>
      <c r="F59" s="180" t="s">
        <v>357</v>
      </c>
      <c r="G59" s="334"/>
      <c r="H59" s="334"/>
      <c r="I59" s="334"/>
      <c r="J59" s="259"/>
      <c r="K59" s="259"/>
      <c r="L59" s="259"/>
      <c r="M59" s="259"/>
      <c r="N59" s="259"/>
      <c r="O59" s="285"/>
      <c r="P59" s="285"/>
      <c r="Q59" s="285"/>
      <c r="R59" s="285"/>
      <c r="S59" s="332"/>
      <c r="T59" s="297"/>
      <c r="U59" s="286"/>
      <c r="W59" s="28"/>
    </row>
    <row r="60" spans="3:23" ht="28.2" customHeight="1" x14ac:dyDescent="0.2">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2">
      <c r="C61" s="451"/>
      <c r="D61" s="340" t="s">
        <v>289</v>
      </c>
      <c r="E61" s="342" t="s">
        <v>240</v>
      </c>
      <c r="F61" s="508"/>
      <c r="G61" s="509"/>
      <c r="H61" s="509"/>
      <c r="I61" s="509"/>
      <c r="J61" s="509"/>
      <c r="K61" s="509"/>
      <c r="L61" s="509"/>
      <c r="M61" s="509"/>
      <c r="N61" s="509"/>
      <c r="O61" s="509"/>
      <c r="P61" s="509"/>
      <c r="Q61" s="509"/>
      <c r="R61" s="509"/>
      <c r="S61" s="509"/>
      <c r="T61" s="509"/>
      <c r="U61" s="510"/>
      <c r="W61" s="28"/>
    </row>
    <row r="62" spans="3:23" ht="13.95" customHeight="1" x14ac:dyDescent="0.2">
      <c r="C62" s="451"/>
      <c r="D62" s="373"/>
      <c r="E62" s="347"/>
      <c r="F62" s="527" t="s">
        <v>453</v>
      </c>
      <c r="G62" s="528"/>
      <c r="H62" s="528"/>
      <c r="I62" s="528"/>
      <c r="J62" s="528"/>
      <c r="K62" s="528"/>
      <c r="L62" s="528"/>
      <c r="M62" s="528"/>
      <c r="N62" s="528"/>
      <c r="O62" s="528"/>
      <c r="P62" s="528"/>
      <c r="Q62" s="528"/>
      <c r="R62" s="528"/>
      <c r="S62" s="528"/>
      <c r="T62" s="528"/>
      <c r="U62" s="529"/>
      <c r="W62" s="28"/>
    </row>
    <row r="63" spans="3:23" ht="13.95" customHeight="1" x14ac:dyDescent="0.2">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5" customHeight="1" x14ac:dyDescent="0.2">
      <c r="C64" s="451"/>
      <c r="D64" s="374"/>
      <c r="E64" s="523"/>
      <c r="F64" s="530"/>
      <c r="G64" s="531"/>
      <c r="H64" s="531"/>
      <c r="I64" s="531"/>
      <c r="J64" s="531"/>
      <c r="K64" s="531"/>
      <c r="L64" s="531"/>
      <c r="M64" s="531"/>
      <c r="N64" s="531"/>
      <c r="O64" s="531"/>
      <c r="P64" s="531"/>
      <c r="Q64" s="531"/>
      <c r="R64" s="531"/>
      <c r="S64" s="531"/>
      <c r="T64" s="531"/>
      <c r="U64" s="532"/>
      <c r="W64" s="28"/>
    </row>
    <row r="65" spans="3:23" ht="13.95" customHeight="1" x14ac:dyDescent="0.2">
      <c r="C65" s="451"/>
      <c r="D65" s="374"/>
      <c r="E65" s="523"/>
      <c r="F65" s="530"/>
      <c r="G65" s="531"/>
      <c r="H65" s="531"/>
      <c r="I65" s="531"/>
      <c r="J65" s="531"/>
      <c r="K65" s="531"/>
      <c r="L65" s="531"/>
      <c r="M65" s="531"/>
      <c r="N65" s="531"/>
      <c r="O65" s="531"/>
      <c r="P65" s="531"/>
      <c r="Q65" s="531"/>
      <c r="R65" s="531"/>
      <c r="S65" s="531"/>
      <c r="T65" s="531"/>
      <c r="U65" s="532"/>
      <c r="W65" s="28"/>
    </row>
    <row r="66" spans="3:23" ht="13.95" customHeight="1" x14ac:dyDescent="0.2">
      <c r="C66" s="451"/>
      <c r="D66" s="374"/>
      <c r="E66" s="523"/>
      <c r="F66" s="530"/>
      <c r="G66" s="531"/>
      <c r="H66" s="531"/>
      <c r="I66" s="531"/>
      <c r="J66" s="531"/>
      <c r="K66" s="531"/>
      <c r="L66" s="531"/>
      <c r="M66" s="531"/>
      <c r="N66" s="531"/>
      <c r="O66" s="531"/>
      <c r="P66" s="531"/>
      <c r="Q66" s="531"/>
      <c r="R66" s="531"/>
      <c r="S66" s="531"/>
      <c r="T66" s="531"/>
      <c r="U66" s="532"/>
      <c r="W66" s="28"/>
    </row>
    <row r="67" spans="3:23" ht="13.95" customHeight="1" x14ac:dyDescent="0.2">
      <c r="C67" s="451"/>
      <c r="D67" s="524" t="s">
        <v>413</v>
      </c>
      <c r="E67" s="525"/>
      <c r="F67" s="530"/>
      <c r="G67" s="531"/>
      <c r="H67" s="531"/>
      <c r="I67" s="531"/>
      <c r="J67" s="531"/>
      <c r="K67" s="531"/>
      <c r="L67" s="531"/>
      <c r="M67" s="531"/>
      <c r="N67" s="531"/>
      <c r="O67" s="531"/>
      <c r="P67" s="531"/>
      <c r="Q67" s="531"/>
      <c r="R67" s="531"/>
      <c r="S67" s="531"/>
      <c r="T67" s="531"/>
      <c r="U67" s="532"/>
      <c r="W67" s="28"/>
    </row>
    <row r="68" spans="3:23" ht="13.95" customHeight="1" x14ac:dyDescent="0.2">
      <c r="C68" s="451"/>
      <c r="D68" s="526"/>
      <c r="E68" s="525"/>
      <c r="F68" s="530"/>
      <c r="G68" s="531"/>
      <c r="H68" s="531"/>
      <c r="I68" s="531"/>
      <c r="J68" s="531"/>
      <c r="K68" s="531"/>
      <c r="L68" s="531"/>
      <c r="M68" s="531"/>
      <c r="N68" s="531"/>
      <c r="O68" s="531"/>
      <c r="P68" s="531"/>
      <c r="Q68" s="531"/>
      <c r="R68" s="531"/>
      <c r="S68" s="531"/>
      <c r="T68" s="531"/>
      <c r="U68" s="532"/>
      <c r="W68" s="28"/>
    </row>
    <row r="69" spans="3:23" ht="13.95" customHeight="1" x14ac:dyDescent="0.2">
      <c r="C69" s="451"/>
      <c r="D69" s="526"/>
      <c r="E69" s="525"/>
      <c r="F69" s="530"/>
      <c r="G69" s="531"/>
      <c r="H69" s="531"/>
      <c r="I69" s="531"/>
      <c r="J69" s="531"/>
      <c r="K69" s="531"/>
      <c r="L69" s="531"/>
      <c r="M69" s="531"/>
      <c r="N69" s="531"/>
      <c r="O69" s="531"/>
      <c r="P69" s="531"/>
      <c r="Q69" s="531"/>
      <c r="R69" s="531"/>
      <c r="S69" s="531"/>
      <c r="T69" s="531"/>
      <c r="U69" s="532"/>
      <c r="W69" s="28"/>
    </row>
    <row r="70" spans="3:23" ht="13.95" customHeight="1" x14ac:dyDescent="0.2">
      <c r="C70" s="451"/>
      <c r="D70" s="526"/>
      <c r="E70" s="525"/>
      <c r="F70" s="530"/>
      <c r="G70" s="531"/>
      <c r="H70" s="531"/>
      <c r="I70" s="531"/>
      <c r="J70" s="531"/>
      <c r="K70" s="531"/>
      <c r="L70" s="531"/>
      <c r="M70" s="531"/>
      <c r="N70" s="531"/>
      <c r="O70" s="531"/>
      <c r="P70" s="531"/>
      <c r="Q70" s="531"/>
      <c r="R70" s="531"/>
      <c r="S70" s="531"/>
      <c r="T70" s="531"/>
      <c r="U70" s="532"/>
      <c r="W70" s="28"/>
    </row>
    <row r="71" spans="3:23" ht="13.95" customHeight="1" x14ac:dyDescent="0.2">
      <c r="C71" s="451"/>
      <c r="D71" s="526"/>
      <c r="E71" s="525"/>
      <c r="F71" s="530"/>
      <c r="G71" s="531"/>
      <c r="H71" s="531"/>
      <c r="I71" s="531"/>
      <c r="J71" s="531"/>
      <c r="K71" s="531"/>
      <c r="L71" s="531"/>
      <c r="M71" s="531"/>
      <c r="N71" s="531"/>
      <c r="O71" s="531"/>
      <c r="P71" s="531"/>
      <c r="Q71" s="531"/>
      <c r="R71" s="531"/>
      <c r="S71" s="531"/>
      <c r="T71" s="531"/>
      <c r="U71" s="532"/>
      <c r="W71" s="28"/>
    </row>
    <row r="72" spans="3:23" ht="13.95" customHeight="1" x14ac:dyDescent="0.2">
      <c r="C72" s="452"/>
      <c r="D72" s="375"/>
      <c r="E72" s="376"/>
      <c r="F72" s="533"/>
      <c r="G72" s="534"/>
      <c r="H72" s="534"/>
      <c r="I72" s="534"/>
      <c r="J72" s="534"/>
      <c r="K72" s="534"/>
      <c r="L72" s="534"/>
      <c r="M72" s="534"/>
      <c r="N72" s="534"/>
      <c r="O72" s="534"/>
      <c r="P72" s="534"/>
      <c r="Q72" s="534"/>
      <c r="R72" s="534"/>
      <c r="S72" s="534"/>
      <c r="T72" s="534"/>
      <c r="U72" s="535"/>
      <c r="W72" s="28"/>
    </row>
    <row r="73" spans="3:23" ht="13.95" customHeight="1" x14ac:dyDescent="0.2">
      <c r="C73" s="453"/>
      <c r="D73" s="334"/>
      <c r="E73" s="335"/>
      <c r="F73" s="285"/>
      <c r="G73" s="285"/>
      <c r="H73" s="285"/>
      <c r="I73" s="285"/>
      <c r="J73" s="285"/>
      <c r="K73" s="285"/>
      <c r="L73" s="285"/>
      <c r="M73" s="285"/>
      <c r="N73" s="285"/>
      <c r="O73" s="285"/>
      <c r="P73" s="285"/>
      <c r="Q73" s="285"/>
      <c r="R73" s="285"/>
      <c r="S73" s="285"/>
      <c r="T73" s="285"/>
      <c r="U73" s="285"/>
      <c r="W73" s="28"/>
    </row>
    <row r="74" spans="3:23" ht="13.2" customHeight="1" x14ac:dyDescent="0.2">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2">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2">
      <c r="C76" s="192"/>
      <c r="D76" s="180" t="s">
        <v>242</v>
      </c>
      <c r="E76" s="181"/>
      <c r="F76" s="34"/>
      <c r="G76" s="34"/>
      <c r="H76" s="34"/>
      <c r="I76" s="35"/>
      <c r="J76" s="35"/>
      <c r="K76" s="35"/>
      <c r="L76" s="36"/>
      <c r="M76" s="36"/>
      <c r="N76" s="36"/>
      <c r="O76" s="37"/>
      <c r="P76" s="37"/>
      <c r="Q76" s="37"/>
      <c r="R76" s="37"/>
      <c r="S76" s="35"/>
      <c r="T76" s="291"/>
      <c r="U76" s="298"/>
      <c r="W76" s="28"/>
    </row>
    <row r="77" spans="3:23" ht="13.95" customHeight="1" x14ac:dyDescent="0.15">
      <c r="C77" s="188"/>
      <c r="D77" s="536" t="s">
        <v>454</v>
      </c>
      <c r="E77" s="537"/>
      <c r="F77" s="537"/>
      <c r="G77" s="537"/>
      <c r="H77" s="537"/>
      <c r="I77" s="537"/>
      <c r="J77" s="537"/>
      <c r="K77" s="537"/>
      <c r="L77" s="537"/>
      <c r="M77" s="537"/>
      <c r="N77" s="537"/>
      <c r="O77" s="537"/>
      <c r="P77" s="537"/>
      <c r="Q77" s="537"/>
      <c r="R77" s="537"/>
      <c r="S77" s="537"/>
      <c r="T77" s="537"/>
      <c r="U77" s="538"/>
      <c r="W77"/>
    </row>
    <row r="78" spans="3:23" ht="13.95" customHeight="1" x14ac:dyDescent="0.2">
      <c r="C78" s="188"/>
      <c r="D78" s="536"/>
      <c r="E78" s="537"/>
      <c r="F78" s="537"/>
      <c r="G78" s="537"/>
      <c r="H78" s="537"/>
      <c r="I78" s="537"/>
      <c r="J78" s="537"/>
      <c r="K78" s="537"/>
      <c r="L78" s="537"/>
      <c r="M78" s="537"/>
      <c r="N78" s="537"/>
      <c r="O78" s="537"/>
      <c r="P78" s="537"/>
      <c r="Q78" s="537"/>
      <c r="R78" s="537"/>
      <c r="S78" s="537"/>
      <c r="T78" s="537"/>
      <c r="U78" s="538"/>
      <c r="W78" s="28"/>
    </row>
    <row r="79" spans="3:23" ht="13.95" customHeight="1" x14ac:dyDescent="0.2">
      <c r="C79" s="188"/>
      <c r="D79" s="536"/>
      <c r="E79" s="537"/>
      <c r="F79" s="537"/>
      <c r="G79" s="537"/>
      <c r="H79" s="537"/>
      <c r="I79" s="537"/>
      <c r="J79" s="537"/>
      <c r="K79" s="537"/>
      <c r="L79" s="537"/>
      <c r="M79" s="537"/>
      <c r="N79" s="537"/>
      <c r="O79" s="537"/>
      <c r="P79" s="537"/>
      <c r="Q79" s="537"/>
      <c r="R79" s="537"/>
      <c r="S79" s="537"/>
      <c r="T79" s="537"/>
      <c r="U79" s="538"/>
      <c r="W79" s="28"/>
    </row>
    <row r="80" spans="3:23" ht="13.95" customHeight="1" x14ac:dyDescent="0.2">
      <c r="C80" s="188"/>
      <c r="D80" s="536"/>
      <c r="E80" s="537"/>
      <c r="F80" s="537"/>
      <c r="G80" s="537"/>
      <c r="H80" s="537"/>
      <c r="I80" s="537"/>
      <c r="J80" s="537"/>
      <c r="K80" s="537"/>
      <c r="L80" s="537"/>
      <c r="M80" s="537"/>
      <c r="N80" s="537"/>
      <c r="O80" s="537"/>
      <c r="P80" s="537"/>
      <c r="Q80" s="537"/>
      <c r="R80" s="537"/>
      <c r="S80" s="537"/>
      <c r="T80" s="537"/>
      <c r="U80" s="538"/>
      <c r="W80" s="28"/>
    </row>
    <row r="81" spans="1:29" ht="13.95" customHeight="1" x14ac:dyDescent="0.2">
      <c r="C81" s="188"/>
      <c r="D81" s="536"/>
      <c r="E81" s="537"/>
      <c r="F81" s="537"/>
      <c r="G81" s="537"/>
      <c r="H81" s="537"/>
      <c r="I81" s="537"/>
      <c r="J81" s="537"/>
      <c r="K81" s="537"/>
      <c r="L81" s="537"/>
      <c r="M81" s="537"/>
      <c r="N81" s="537"/>
      <c r="O81" s="537"/>
      <c r="P81" s="537"/>
      <c r="Q81" s="537"/>
      <c r="R81" s="537"/>
      <c r="S81" s="537"/>
      <c r="T81" s="537"/>
      <c r="U81" s="538"/>
      <c r="W81" s="28"/>
    </row>
    <row r="82" spans="1:29" ht="13.95" customHeight="1" x14ac:dyDescent="0.2">
      <c r="C82" s="188"/>
      <c r="D82" s="536"/>
      <c r="E82" s="537"/>
      <c r="F82" s="537"/>
      <c r="G82" s="537"/>
      <c r="H82" s="537"/>
      <c r="I82" s="537"/>
      <c r="J82" s="537"/>
      <c r="K82" s="537"/>
      <c r="L82" s="537"/>
      <c r="M82" s="537"/>
      <c r="N82" s="537"/>
      <c r="O82" s="537"/>
      <c r="P82" s="537"/>
      <c r="Q82" s="537"/>
      <c r="R82" s="537"/>
      <c r="S82" s="537"/>
      <c r="T82" s="537"/>
      <c r="U82" s="538"/>
      <c r="W82" s="28"/>
    </row>
    <row r="83" spans="1:29" ht="13.95" customHeight="1" x14ac:dyDescent="0.2">
      <c r="C83" s="188"/>
      <c r="D83" s="536"/>
      <c r="E83" s="537"/>
      <c r="F83" s="537"/>
      <c r="G83" s="537"/>
      <c r="H83" s="537"/>
      <c r="I83" s="537"/>
      <c r="J83" s="537"/>
      <c r="K83" s="537"/>
      <c r="L83" s="537"/>
      <c r="M83" s="537"/>
      <c r="N83" s="537"/>
      <c r="O83" s="537"/>
      <c r="P83" s="537"/>
      <c r="Q83" s="537"/>
      <c r="R83" s="537"/>
      <c r="S83" s="537"/>
      <c r="T83" s="537"/>
      <c r="U83" s="538"/>
      <c r="W83" s="28"/>
    </row>
    <row r="84" spans="1:29" ht="13.95" customHeight="1" x14ac:dyDescent="0.2">
      <c r="C84" s="188"/>
      <c r="D84" s="536"/>
      <c r="E84" s="537"/>
      <c r="F84" s="537"/>
      <c r="G84" s="537"/>
      <c r="H84" s="537"/>
      <c r="I84" s="537"/>
      <c r="J84" s="537"/>
      <c r="K84" s="537"/>
      <c r="L84" s="537"/>
      <c r="M84" s="537"/>
      <c r="N84" s="537"/>
      <c r="O84" s="537"/>
      <c r="P84" s="537"/>
      <c r="Q84" s="537"/>
      <c r="R84" s="537"/>
      <c r="S84" s="537"/>
      <c r="T84" s="537"/>
      <c r="U84" s="538"/>
      <c r="W84" s="28"/>
    </row>
    <row r="85" spans="1:29" ht="13.95" customHeight="1" x14ac:dyDescent="0.2">
      <c r="C85" s="188"/>
      <c r="D85" s="536"/>
      <c r="E85" s="537"/>
      <c r="F85" s="537"/>
      <c r="G85" s="537"/>
      <c r="H85" s="537"/>
      <c r="I85" s="537"/>
      <c r="J85" s="537"/>
      <c r="K85" s="537"/>
      <c r="L85" s="537"/>
      <c r="M85" s="537"/>
      <c r="N85" s="537"/>
      <c r="O85" s="537"/>
      <c r="P85" s="537"/>
      <c r="Q85" s="537"/>
      <c r="R85" s="537"/>
      <c r="S85" s="537"/>
      <c r="T85" s="537"/>
      <c r="U85" s="538"/>
      <c r="W85" s="28"/>
    </row>
    <row r="86" spans="1:29" ht="13.95" customHeight="1" x14ac:dyDescent="0.2">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2">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2">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2">
      <c r="A89" s="24">
        <v>5</v>
      </c>
      <c r="C89" s="570"/>
      <c r="D89" s="497"/>
      <c r="E89" s="547"/>
      <c r="F89" s="180" t="s">
        <v>251</v>
      </c>
      <c r="G89" s="37"/>
      <c r="H89" s="37"/>
      <c r="I89" s="37"/>
      <c r="J89" s="37"/>
      <c r="K89" s="569">
        <f>+COUNTIF(別紙!G9:Z9,"&gt;0")</f>
        <v>6</v>
      </c>
      <c r="L89" s="569"/>
      <c r="M89" s="569"/>
      <c r="N89" s="35" t="s">
        <v>47</v>
      </c>
      <c r="O89" s="35"/>
      <c r="P89" s="455"/>
      <c r="Q89" s="564" t="s">
        <v>352</v>
      </c>
      <c r="R89" s="564"/>
      <c r="S89" s="564"/>
      <c r="T89" s="564"/>
      <c r="U89" s="565"/>
      <c r="V89" s="292"/>
      <c r="W89" s="292"/>
      <c r="Y89" s="28"/>
    </row>
    <row r="90" spans="1:29" ht="18" customHeight="1" x14ac:dyDescent="0.2">
      <c r="A90" s="24">
        <v>6</v>
      </c>
      <c r="C90" s="570"/>
      <c r="D90" s="497"/>
      <c r="E90" s="547"/>
      <c r="F90" s="186" t="s">
        <v>199</v>
      </c>
      <c r="G90" s="193"/>
      <c r="H90" s="193"/>
      <c r="I90" s="193"/>
      <c r="J90" s="193"/>
      <c r="K90" s="557">
        <f>+別紙!AA9</f>
        <v>1835.5</v>
      </c>
      <c r="L90" s="557"/>
      <c r="M90" s="557"/>
      <c r="N90" s="557"/>
      <c r="O90" s="557"/>
      <c r="P90" s="193" t="s">
        <v>290</v>
      </c>
      <c r="Q90" s="566"/>
      <c r="R90" s="566"/>
      <c r="S90" s="566"/>
      <c r="T90" s="566"/>
      <c r="U90" s="567"/>
      <c r="V90" s="292"/>
      <c r="W90" s="292"/>
      <c r="X90" s="549"/>
      <c r="Y90" s="549"/>
      <c r="Z90" s="549"/>
      <c r="AA90" s="549"/>
      <c r="AB90" s="549"/>
      <c r="AC90" s="549"/>
    </row>
    <row r="91" spans="1:29" ht="13.95" customHeight="1" x14ac:dyDescent="0.2">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5" customHeight="1" x14ac:dyDescent="0.15">
      <c r="C94" s="570"/>
      <c r="D94" s="497"/>
      <c r="E94" s="547"/>
      <c r="F94" s="551" t="s">
        <v>455</v>
      </c>
      <c r="G94" s="552"/>
      <c r="H94" s="552"/>
      <c r="I94" s="552"/>
      <c r="J94" s="552"/>
      <c r="K94" s="552"/>
      <c r="L94" s="552"/>
      <c r="M94" s="552"/>
      <c r="N94" s="552"/>
      <c r="O94" s="552"/>
      <c r="P94" s="552"/>
      <c r="Q94" s="552"/>
      <c r="R94" s="552"/>
      <c r="S94" s="552"/>
      <c r="T94" s="552"/>
      <c r="U94" s="553"/>
      <c r="V94" s="164"/>
      <c r="W94" s="165"/>
      <c r="X94" s="165"/>
      <c r="Y94" s="165"/>
    </row>
    <row r="95" spans="1:29" ht="13.95"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5"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5"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5"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5"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5"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5"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5"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5</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2">
      <c r="A105" s="24">
        <v>8</v>
      </c>
      <c r="C105" s="571"/>
      <c r="D105" s="561"/>
      <c r="E105" s="649"/>
      <c r="F105" s="186" t="s">
        <v>199</v>
      </c>
      <c r="G105" s="193"/>
      <c r="H105" s="193"/>
      <c r="I105" s="193"/>
      <c r="J105" s="193"/>
      <c r="K105" s="557">
        <f>+別紙!AA19</f>
        <v>12300</v>
      </c>
      <c r="L105" s="557"/>
      <c r="M105" s="557"/>
      <c r="N105" s="557"/>
      <c r="O105" s="557"/>
      <c r="P105" s="457" t="s">
        <v>290</v>
      </c>
      <c r="Q105" s="566"/>
      <c r="R105" s="566"/>
      <c r="S105" s="566"/>
      <c r="T105" s="566"/>
      <c r="U105" s="567"/>
      <c r="V105" s="292"/>
      <c r="W105" s="292"/>
      <c r="X105" s="102"/>
    </row>
    <row r="106" spans="1:27" ht="13.95" customHeight="1" x14ac:dyDescent="0.2">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5" customHeight="1" x14ac:dyDescent="0.15">
      <c r="C109" s="571"/>
      <c r="D109" s="561"/>
      <c r="E109" s="649"/>
      <c r="F109" s="551" t="s">
        <v>456</v>
      </c>
      <c r="G109" s="552"/>
      <c r="H109" s="552"/>
      <c r="I109" s="552"/>
      <c r="J109" s="552"/>
      <c r="K109" s="552"/>
      <c r="L109" s="552"/>
      <c r="M109" s="552"/>
      <c r="N109" s="552"/>
      <c r="O109" s="552"/>
      <c r="P109" s="552"/>
      <c r="Q109" s="552"/>
      <c r="R109" s="552"/>
      <c r="S109" s="552"/>
      <c r="T109" s="552"/>
      <c r="U109" s="553"/>
      <c r="V109" s="179"/>
      <c r="W109" s="165"/>
      <c r="X109" s="165"/>
      <c r="Y109" s="165"/>
    </row>
    <row r="110" spans="1:27" ht="13.95"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5"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5"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5"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5"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5"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5"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5"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5" customHeight="1" x14ac:dyDescent="0.15">
      <c r="C120" s="467"/>
      <c r="D120" s="561"/>
      <c r="E120" s="649"/>
      <c r="F120" s="551" t="s">
        <v>457</v>
      </c>
      <c r="G120" s="552"/>
      <c r="H120" s="552"/>
      <c r="I120" s="552"/>
      <c r="J120" s="552"/>
      <c r="K120" s="552"/>
      <c r="L120" s="552"/>
      <c r="M120" s="552"/>
      <c r="N120" s="552"/>
      <c r="O120" s="552"/>
      <c r="P120" s="552"/>
      <c r="Q120" s="552"/>
      <c r="R120" s="552"/>
      <c r="S120" s="552"/>
      <c r="T120" s="552"/>
      <c r="U120" s="553"/>
      <c r="V120" s="179"/>
      <c r="W120" s="165"/>
      <c r="X120" s="165"/>
      <c r="Y120" s="165"/>
    </row>
    <row r="121" spans="3:27" ht="13.95"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5"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5"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5"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5" customHeight="1" x14ac:dyDescent="0.15">
      <c r="C126" s="471"/>
      <c r="D126" s="561"/>
      <c r="E126" s="649"/>
      <c r="F126" s="551" t="s">
        <v>458</v>
      </c>
      <c r="G126" s="552"/>
      <c r="H126" s="552"/>
      <c r="I126" s="552"/>
      <c r="J126" s="552"/>
      <c r="K126" s="552"/>
      <c r="L126" s="552"/>
      <c r="M126" s="552"/>
      <c r="N126" s="552"/>
      <c r="O126" s="552"/>
      <c r="P126" s="552"/>
      <c r="Q126" s="552"/>
      <c r="R126" s="552"/>
      <c r="S126" s="552"/>
      <c r="T126" s="552"/>
      <c r="U126" s="553"/>
      <c r="V126" s="179"/>
      <c r="W126" s="165"/>
      <c r="X126" s="165"/>
      <c r="Y126" s="165"/>
    </row>
    <row r="127" spans="3:27" ht="13.95"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5"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5"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5"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5"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5"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5" customHeight="1" x14ac:dyDescent="0.15">
      <c r="C136" s="195"/>
      <c r="D136" s="561"/>
      <c r="E136" s="652"/>
      <c r="F136" s="551" t="s">
        <v>459</v>
      </c>
      <c r="G136" s="552"/>
      <c r="H136" s="552"/>
      <c r="I136" s="552"/>
      <c r="J136" s="552"/>
      <c r="K136" s="552"/>
      <c r="L136" s="552"/>
      <c r="M136" s="552"/>
      <c r="N136" s="552"/>
      <c r="O136" s="552"/>
      <c r="P136" s="552"/>
      <c r="Q136" s="552"/>
      <c r="R136" s="552"/>
      <c r="S136" s="552"/>
      <c r="T136" s="552"/>
      <c r="U136" s="553"/>
      <c r="V136" s="164"/>
      <c r="W136" s="165"/>
      <c r="X136" s="165"/>
      <c r="Y136" s="165"/>
    </row>
    <row r="137" spans="3:27" ht="13.95"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5"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5"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5"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5"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5"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5"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5"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5" customHeight="1" x14ac:dyDescent="0.15">
      <c r="C147" s="195"/>
      <c r="D147" s="561"/>
      <c r="E147" s="649"/>
      <c r="F147" s="551" t="s">
        <v>460</v>
      </c>
      <c r="G147" s="552"/>
      <c r="H147" s="552"/>
      <c r="I147" s="552"/>
      <c r="J147" s="552"/>
      <c r="K147" s="552"/>
      <c r="L147" s="552"/>
      <c r="M147" s="552"/>
      <c r="N147" s="552"/>
      <c r="O147" s="552"/>
      <c r="P147" s="552"/>
      <c r="Q147" s="552"/>
      <c r="R147" s="552"/>
      <c r="S147" s="552"/>
      <c r="T147" s="552"/>
      <c r="U147" s="553"/>
      <c r="V147" s="164"/>
      <c r="W147" s="165"/>
      <c r="X147" s="165"/>
      <c r="Y147" s="165"/>
    </row>
    <row r="148" spans="3:27" ht="13.95"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5"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5"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5"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5"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5"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5"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50000000000003"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50000000000003"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5"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5" customHeight="1" x14ac:dyDescent="0.15">
      <c r="C160" s="195"/>
      <c r="D160" s="561"/>
      <c r="E160" s="649"/>
      <c r="F160" s="551" t="s">
        <v>461</v>
      </c>
      <c r="G160" s="552"/>
      <c r="H160" s="552"/>
      <c r="I160" s="552"/>
      <c r="J160" s="552"/>
      <c r="K160" s="552"/>
      <c r="L160" s="552"/>
      <c r="M160" s="552"/>
      <c r="N160" s="552"/>
      <c r="O160" s="552"/>
      <c r="P160" s="552"/>
      <c r="Q160" s="552"/>
      <c r="R160" s="552"/>
      <c r="S160" s="552"/>
      <c r="T160" s="552"/>
      <c r="U160" s="553"/>
      <c r="V160" s="164"/>
      <c r="W160" s="165"/>
      <c r="X160" s="165"/>
      <c r="Y160" s="165"/>
    </row>
    <row r="161" spans="3:27" ht="13.95"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5"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5"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5"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5"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5"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5"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5"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50000000000003"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50000000000003"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5" customHeight="1" x14ac:dyDescent="0.15">
      <c r="C172" s="195"/>
      <c r="D172" s="561"/>
      <c r="E172" s="649"/>
      <c r="F172" s="551" t="s">
        <v>462</v>
      </c>
      <c r="G172" s="552"/>
      <c r="H172" s="552"/>
      <c r="I172" s="552"/>
      <c r="J172" s="552"/>
      <c r="K172" s="552"/>
      <c r="L172" s="552"/>
      <c r="M172" s="552"/>
      <c r="N172" s="552"/>
      <c r="O172" s="552"/>
      <c r="P172" s="552"/>
      <c r="Q172" s="552"/>
      <c r="R172" s="552"/>
      <c r="S172" s="552"/>
      <c r="T172" s="552"/>
      <c r="U172" s="553"/>
      <c r="V172" s="164"/>
      <c r="W172" s="165"/>
      <c r="X172" s="165"/>
      <c r="Y172" s="165"/>
    </row>
    <row r="173" spans="3:27" ht="13.95"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5"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5"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5"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5"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5"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5"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5"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5" customHeight="1" x14ac:dyDescent="0.15">
      <c r="C185" s="195"/>
      <c r="D185" s="561"/>
      <c r="E185" s="652"/>
      <c r="F185" s="551" t="s">
        <v>463</v>
      </c>
      <c r="G185" s="552"/>
      <c r="H185" s="552"/>
      <c r="I185" s="552"/>
      <c r="J185" s="552"/>
      <c r="K185" s="552"/>
      <c r="L185" s="552"/>
      <c r="M185" s="552"/>
      <c r="N185" s="552"/>
      <c r="O185" s="552"/>
      <c r="P185" s="552"/>
      <c r="Q185" s="552"/>
      <c r="R185" s="552"/>
      <c r="S185" s="552"/>
      <c r="T185" s="552"/>
      <c r="U185" s="553"/>
      <c r="V185" s="164"/>
      <c r="W185" s="165"/>
      <c r="X185" s="165"/>
      <c r="Y185" s="165"/>
    </row>
    <row r="186" spans="3:27" ht="13.95"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5"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5"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5"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5"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5"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5"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5"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5" customHeight="1" x14ac:dyDescent="0.15">
      <c r="C197" s="195"/>
      <c r="D197" s="561"/>
      <c r="E197" s="649"/>
      <c r="F197" s="551" t="s">
        <v>464</v>
      </c>
      <c r="G197" s="552"/>
      <c r="H197" s="552"/>
      <c r="I197" s="552"/>
      <c r="J197" s="552"/>
      <c r="K197" s="552"/>
      <c r="L197" s="552"/>
      <c r="M197" s="552"/>
      <c r="N197" s="552"/>
      <c r="O197" s="552"/>
      <c r="P197" s="552"/>
      <c r="Q197" s="552"/>
      <c r="R197" s="552"/>
      <c r="S197" s="552"/>
      <c r="T197" s="552"/>
      <c r="U197" s="553"/>
      <c r="V197" s="164"/>
      <c r="W197" s="165"/>
      <c r="X197" s="165"/>
      <c r="Y197" s="165"/>
    </row>
    <row r="198" spans="3:27" ht="13.95"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5"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5"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5"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5"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5"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5"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5"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2" customHeight="1" x14ac:dyDescent="0.15">
      <c r="C208" s="195"/>
      <c r="D208" s="561"/>
      <c r="E208" s="649"/>
      <c r="F208" s="655" t="s">
        <v>266</v>
      </c>
      <c r="G208" s="656"/>
      <c r="H208" s="656"/>
      <c r="I208" s="656"/>
      <c r="J208" s="656"/>
      <c r="K208" s="654">
        <f>+別紙!AA14</f>
        <v>1835.5</v>
      </c>
      <c r="L208" s="654"/>
      <c r="M208" s="654"/>
      <c r="N208" s="654"/>
      <c r="O208" s="654"/>
      <c r="P208" s="198" t="s">
        <v>13</v>
      </c>
      <c r="Q208" s="637" t="s">
        <v>364</v>
      </c>
      <c r="R208" s="638"/>
      <c r="S208" s="638"/>
      <c r="T208" s="638"/>
      <c r="U208" s="639"/>
      <c r="V208" s="164"/>
      <c r="W208" s="165"/>
      <c r="X208" s="165"/>
      <c r="Y208" s="165"/>
    </row>
    <row r="209" spans="3:26" ht="43.2" customHeight="1" x14ac:dyDescent="0.15">
      <c r="C209" s="195"/>
      <c r="D209" s="561"/>
      <c r="E209" s="649"/>
      <c r="F209" s="263"/>
      <c r="G209" s="646" t="s">
        <v>222</v>
      </c>
      <c r="H209" s="647"/>
      <c r="I209" s="647"/>
      <c r="J209" s="647"/>
      <c r="K209" s="654">
        <f>+別紙!AA15</f>
        <v>330.2</v>
      </c>
      <c r="L209" s="654"/>
      <c r="M209" s="654"/>
      <c r="N209" s="654"/>
      <c r="O209" s="654"/>
      <c r="P209" s="346" t="s">
        <v>13</v>
      </c>
      <c r="Q209" s="640"/>
      <c r="R209" s="641"/>
      <c r="S209" s="641"/>
      <c r="T209" s="641"/>
      <c r="U209" s="642"/>
      <c r="V209" s="164"/>
      <c r="W209" s="165"/>
      <c r="X209" s="165"/>
      <c r="Y209" s="165"/>
    </row>
    <row r="210" spans="3:26" ht="43.2" customHeight="1" x14ac:dyDescent="0.15">
      <c r="C210" s="195"/>
      <c r="D210" s="561"/>
      <c r="E210" s="649"/>
      <c r="F210" s="263"/>
      <c r="G210" s="646" t="s">
        <v>223</v>
      </c>
      <c r="H210" s="647"/>
      <c r="I210" s="647"/>
      <c r="J210" s="647"/>
      <c r="K210" s="654">
        <f>+別紙!AA16</f>
        <v>1505.3</v>
      </c>
      <c r="L210" s="654"/>
      <c r="M210" s="654"/>
      <c r="N210" s="654"/>
      <c r="O210" s="654"/>
      <c r="P210" s="346" t="s">
        <v>13</v>
      </c>
      <c r="Q210" s="640"/>
      <c r="R210" s="641"/>
      <c r="S210" s="641"/>
      <c r="T210" s="641"/>
      <c r="U210" s="642"/>
      <c r="V210" s="164"/>
      <c r="W210" s="165"/>
      <c r="X210" s="165"/>
      <c r="Y210" s="165"/>
    </row>
    <row r="211" spans="3:26" ht="43.2"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2"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5"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5" customHeight="1" x14ac:dyDescent="0.15">
      <c r="C214" s="195"/>
      <c r="D214" s="561"/>
      <c r="E214" s="649"/>
      <c r="F214" s="551" t="s">
        <v>465</v>
      </c>
      <c r="G214" s="552"/>
      <c r="H214" s="552"/>
      <c r="I214" s="552"/>
      <c r="J214" s="552"/>
      <c r="K214" s="552"/>
      <c r="L214" s="552"/>
      <c r="M214" s="552"/>
      <c r="N214" s="552"/>
      <c r="O214" s="552"/>
      <c r="P214" s="552"/>
      <c r="Q214" s="552"/>
      <c r="R214" s="552"/>
      <c r="S214" s="552"/>
      <c r="T214" s="552"/>
      <c r="U214" s="553"/>
      <c r="V214" s="164"/>
      <c r="W214" s="165"/>
      <c r="X214" s="165"/>
      <c r="Y214" s="165"/>
    </row>
    <row r="215" spans="3:26" ht="13.95"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5"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5"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5"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5"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5"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5"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5"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12300</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300</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12000</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5"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5" customHeight="1" x14ac:dyDescent="0.15">
      <c r="C231" s="195"/>
      <c r="D231" s="561"/>
      <c r="E231" s="649"/>
      <c r="F231" s="551" t="s">
        <v>466</v>
      </c>
      <c r="G231" s="552"/>
      <c r="H231" s="552"/>
      <c r="I231" s="552"/>
      <c r="J231" s="552"/>
      <c r="K231" s="552"/>
      <c r="L231" s="552"/>
      <c r="M231" s="552"/>
      <c r="N231" s="552"/>
      <c r="O231" s="552"/>
      <c r="P231" s="552"/>
      <c r="Q231" s="552"/>
      <c r="R231" s="552"/>
      <c r="S231" s="552"/>
      <c r="T231" s="552"/>
      <c r="U231" s="553"/>
      <c r="V231" s="164"/>
      <c r="W231" s="165"/>
      <c r="X231" s="165"/>
      <c r="Y231" s="165"/>
    </row>
    <row r="232" spans="3:27" ht="13.95"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5"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5"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5"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5"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5"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5"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5"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95"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95"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2"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50000000000003"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50000000000003"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2"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50000000000003"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2" x14ac:dyDescent="0.15">
      <c r="A264" s="22"/>
      <c r="B264" s="22"/>
      <c r="W264"/>
      <c r="X264"/>
      <c r="Y264"/>
      <c r="Z264"/>
      <c r="AA264"/>
      <c r="AB264"/>
      <c r="AC264"/>
      <c r="AD264"/>
      <c r="AE264"/>
      <c r="AF264"/>
    </row>
    <row r="265" spans="1:34" ht="13.2" x14ac:dyDescent="0.15">
      <c r="W265" s="312" t="s">
        <v>45</v>
      </c>
      <c r="X265" s="312" t="s">
        <v>102</v>
      </c>
      <c r="Y265" s="312"/>
      <c r="Z265"/>
      <c r="AA265"/>
      <c r="AB265"/>
      <c r="AC265"/>
      <c r="AD265"/>
      <c r="AE265"/>
      <c r="AF265"/>
    </row>
    <row r="266" spans="1:34" ht="13.2" x14ac:dyDescent="0.15">
      <c r="W266" s="312" t="s">
        <v>100</v>
      </c>
      <c r="X266" s="313" t="s">
        <v>377</v>
      </c>
      <c r="Y266" s="312"/>
      <c r="Z266"/>
      <c r="AA266"/>
      <c r="AB266"/>
      <c r="AC266"/>
      <c r="AD266"/>
      <c r="AE266"/>
      <c r="AF266"/>
    </row>
    <row r="267" spans="1:34" ht="13.2" x14ac:dyDescent="0.15">
      <c r="W267" s="312"/>
      <c r="X267" s="312"/>
      <c r="Y267" s="312"/>
      <c r="Z267"/>
      <c r="AA267"/>
      <c r="AB267"/>
      <c r="AC267"/>
      <c r="AD267"/>
      <c r="AE267"/>
      <c r="AF267"/>
    </row>
    <row r="268" spans="1:34" ht="13.2" x14ac:dyDescent="0.15">
      <c r="W268" s="312" t="s">
        <v>115</v>
      </c>
      <c r="X268" s="312"/>
      <c r="Y268" s="311"/>
    </row>
    <row r="269" spans="1:34" ht="13.2" x14ac:dyDescent="0.15">
      <c r="W269" s="312" t="s">
        <v>116</v>
      </c>
      <c r="X269" s="312"/>
      <c r="Y269" s="311"/>
    </row>
    <row r="270" spans="1:34" ht="13.2" x14ac:dyDescent="0.15">
      <c r="W270" s="312" t="s">
        <v>117</v>
      </c>
      <c r="X270" s="312"/>
      <c r="Y270" s="311"/>
    </row>
    <row r="271" spans="1:34" ht="13.2" x14ac:dyDescent="0.15">
      <c r="W271" s="312" t="s">
        <v>118</v>
      </c>
      <c r="X271" s="312"/>
      <c r="Y271" s="311"/>
    </row>
    <row r="272" spans="1:34" ht="13.2" x14ac:dyDescent="0.15">
      <c r="W272" s="312" t="s">
        <v>119</v>
      </c>
      <c r="X272" s="312"/>
      <c r="Y272" s="311"/>
    </row>
    <row r="273" spans="23:25" ht="13.2" x14ac:dyDescent="0.15">
      <c r="W273" s="312" t="s">
        <v>120</v>
      </c>
      <c r="X273" s="311"/>
      <c r="Y273" s="311"/>
    </row>
    <row r="274" spans="23:25" ht="13.2" x14ac:dyDescent="0.15">
      <c r="W274" s="312" t="s">
        <v>121</v>
      </c>
      <c r="X274" s="311"/>
      <c r="Y274" s="311"/>
    </row>
    <row r="275" spans="23:25" ht="13.2" x14ac:dyDescent="0.15">
      <c r="W275" s="312" t="s">
        <v>122</v>
      </c>
      <c r="X275" s="311"/>
      <c r="Y275" s="311"/>
    </row>
    <row r="276" spans="23:25" ht="13.2" x14ac:dyDescent="0.15">
      <c r="W276" s="312" t="s">
        <v>123</v>
      </c>
      <c r="X276" s="311"/>
      <c r="Y276" s="311"/>
    </row>
    <row r="277" spans="23:25" ht="13.2" x14ac:dyDescent="0.15">
      <c r="W277" s="312" t="s">
        <v>126</v>
      </c>
      <c r="X277" s="311"/>
      <c r="Y277" s="311"/>
    </row>
    <row r="278" spans="23:25" ht="13.2" x14ac:dyDescent="0.15">
      <c r="W278" s="312" t="s">
        <v>127</v>
      </c>
      <c r="X278" s="311"/>
      <c r="Y278" s="311"/>
    </row>
    <row r="279" spans="23:25" ht="13.2" x14ac:dyDescent="0.15">
      <c r="W279" s="312" t="s">
        <v>128</v>
      </c>
      <c r="X279" s="311"/>
      <c r="Y279" s="311"/>
    </row>
    <row r="280" spans="23:25" ht="13.2" x14ac:dyDescent="0.15">
      <c r="W280" s="312" t="s">
        <v>129</v>
      </c>
      <c r="X280" s="311"/>
      <c r="Y280" s="311"/>
    </row>
    <row r="281" spans="23:25" ht="13.2" x14ac:dyDescent="0.15">
      <c r="W281" s="312" t="s">
        <v>130</v>
      </c>
      <c r="X281" s="311"/>
      <c r="Y281" s="311"/>
    </row>
    <row r="282" spans="23:25" ht="13.2" x14ac:dyDescent="0.15">
      <c r="W282" s="312" t="s">
        <v>131</v>
      </c>
      <c r="X282" s="311"/>
      <c r="Y282" s="311"/>
    </row>
    <row r="283" spans="23:25" ht="13.2" x14ac:dyDescent="0.15">
      <c r="W283" s="312" t="s">
        <v>124</v>
      </c>
      <c r="X283" s="311"/>
      <c r="Y283" s="311"/>
    </row>
    <row r="284" spans="23:25" ht="13.2" x14ac:dyDescent="0.15">
      <c r="W284" s="312" t="s">
        <v>132</v>
      </c>
      <c r="X284" s="311"/>
      <c r="Y284" s="311"/>
    </row>
    <row r="285" spans="23:25" ht="13.2" x14ac:dyDescent="0.15">
      <c r="W285" s="312" t="s">
        <v>133</v>
      </c>
      <c r="X285" s="311"/>
      <c r="Y285" s="311"/>
    </row>
    <row r="286" spans="23:25" ht="13.2" x14ac:dyDescent="0.15">
      <c r="W286" s="312" t="s">
        <v>134</v>
      </c>
      <c r="X286" s="311"/>
      <c r="Y286" s="311"/>
    </row>
    <row r="287" spans="23:25" ht="13.2" x14ac:dyDescent="0.15">
      <c r="W287" s="312" t="s">
        <v>135</v>
      </c>
      <c r="X287" s="311"/>
      <c r="Y287" s="311"/>
    </row>
    <row r="288" spans="23:25" ht="13.2" x14ac:dyDescent="0.15">
      <c r="W288" s="312" t="s">
        <v>136</v>
      </c>
      <c r="X288" s="311"/>
      <c r="Y288" s="311"/>
    </row>
    <row r="289" spans="23:25" ht="13.2" x14ac:dyDescent="0.15">
      <c r="W289" s="312" t="s">
        <v>137</v>
      </c>
      <c r="X289" s="311"/>
      <c r="Y289" s="311"/>
    </row>
    <row r="290" spans="23:25" ht="13.2" x14ac:dyDescent="0.15">
      <c r="W290" s="312" t="s">
        <v>138</v>
      </c>
      <c r="X290" s="311"/>
      <c r="Y290" s="311"/>
    </row>
    <row r="291" spans="23:25" ht="13.2" x14ac:dyDescent="0.15">
      <c r="W291" s="312" t="s">
        <v>139</v>
      </c>
      <c r="X291" s="311"/>
      <c r="Y291" s="311"/>
    </row>
    <row r="292" spans="23:25" ht="13.2" x14ac:dyDescent="0.15">
      <c r="W292" s="312" t="s">
        <v>140</v>
      </c>
      <c r="X292" s="311"/>
      <c r="Y292" s="311"/>
    </row>
    <row r="293" spans="23:25" ht="13.2" x14ac:dyDescent="0.15">
      <c r="W293" s="312" t="s">
        <v>141</v>
      </c>
      <c r="X293" s="311"/>
      <c r="Y293" s="311"/>
    </row>
    <row r="294" spans="23:25" ht="13.2" x14ac:dyDescent="0.15">
      <c r="W294" s="312" t="s">
        <v>142</v>
      </c>
      <c r="X294" s="311"/>
      <c r="Y294" s="311"/>
    </row>
    <row r="295" spans="23:25" ht="13.2" x14ac:dyDescent="0.15">
      <c r="W295" s="312" t="s">
        <v>125</v>
      </c>
      <c r="X295" s="311"/>
      <c r="Y295" s="311"/>
    </row>
    <row r="296" spans="23:25" ht="13.2" x14ac:dyDescent="0.15">
      <c r="W296" s="312" t="s">
        <v>143</v>
      </c>
      <c r="X296" s="311"/>
      <c r="Y296" s="311"/>
    </row>
    <row r="297" spans="23:25" ht="13.2" x14ac:dyDescent="0.15">
      <c r="W297" s="312" t="s">
        <v>144</v>
      </c>
      <c r="X297" s="311"/>
      <c r="Y297" s="311"/>
    </row>
    <row r="298" spans="23:25" ht="13.2" x14ac:dyDescent="0.15">
      <c r="W298" s="312" t="s">
        <v>145</v>
      </c>
      <c r="X298" s="311"/>
      <c r="Y298" s="311"/>
    </row>
    <row r="299" spans="23:25" ht="13.2" x14ac:dyDescent="0.15">
      <c r="W299" s="312" t="s">
        <v>146</v>
      </c>
      <c r="X299" s="311"/>
      <c r="Y299" s="311"/>
    </row>
    <row r="300" spans="23:25" ht="13.2" x14ac:dyDescent="0.15">
      <c r="W300" s="312" t="s">
        <v>147</v>
      </c>
      <c r="X300" s="311"/>
      <c r="Y300" s="311"/>
    </row>
    <row r="301" spans="23:25" ht="13.2" x14ac:dyDescent="0.15">
      <c r="W301" s="312" t="s">
        <v>148</v>
      </c>
      <c r="X301" s="311"/>
      <c r="Y301" s="311"/>
    </row>
    <row r="302" spans="23:25" ht="13.2" x14ac:dyDescent="0.2">
      <c r="W302" s="314" t="s">
        <v>149</v>
      </c>
      <c r="X302" s="311"/>
      <c r="Y302" s="311"/>
    </row>
    <row r="303" spans="23:25" ht="13.2" x14ac:dyDescent="0.2">
      <c r="W303" s="314" t="s">
        <v>150</v>
      </c>
      <c r="X303" s="311"/>
      <c r="Y303" s="311"/>
    </row>
    <row r="304" spans="23:25" ht="13.2" x14ac:dyDescent="0.2">
      <c r="W304" s="314" t="s">
        <v>151</v>
      </c>
      <c r="X304" s="311"/>
      <c r="Y304" s="311"/>
    </row>
    <row r="305" spans="23:25" ht="13.2" x14ac:dyDescent="0.2">
      <c r="W305" s="314" t="s">
        <v>152</v>
      </c>
      <c r="X305" s="311"/>
      <c r="Y305" s="311"/>
    </row>
    <row r="306" spans="23:25" ht="13.2" x14ac:dyDescent="0.2">
      <c r="W306" s="314" t="s">
        <v>153</v>
      </c>
      <c r="X306" s="311"/>
      <c r="Y306" s="311"/>
    </row>
    <row r="307" spans="23:25" ht="13.2" x14ac:dyDescent="0.2">
      <c r="W307" s="314" t="s">
        <v>154</v>
      </c>
      <c r="X307" s="311"/>
      <c r="Y307" s="311"/>
    </row>
    <row r="308" spans="23:25" ht="13.2" x14ac:dyDescent="0.2">
      <c r="W308" s="314" t="s">
        <v>400</v>
      </c>
      <c r="X308" s="311"/>
      <c r="Y308" s="311"/>
    </row>
    <row r="309" spans="23:25" ht="13.2" x14ac:dyDescent="0.2">
      <c r="W309" s="314" t="s">
        <v>399</v>
      </c>
      <c r="X309" s="311"/>
      <c r="Y309" s="311"/>
    </row>
    <row r="310" spans="23:25" ht="13.2" x14ac:dyDescent="0.2">
      <c r="W310" s="314" t="s">
        <v>398</v>
      </c>
      <c r="X310" s="311"/>
      <c r="Y310" s="311"/>
    </row>
    <row r="311" spans="23:25" ht="13.2"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16" zoomScaleNormal="10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49" width="9" style="45"/>
    <col min="50" max="50" width="49.77734375" style="45" bestFit="1" customWidth="1"/>
    <col min="51" max="52" width="9" style="45"/>
    <col min="53" max="53" width="54.44140625" style="45" bestFit="1" customWidth="1"/>
    <col min="54" max="54" width="13" style="45" bestFit="1" customWidth="1"/>
    <col min="55" max="55" width="24.33203125" style="45" bestFit="1" customWidth="1"/>
    <col min="56" max="57" width="9" style="45"/>
    <col min="58" max="58" width="16.21875" style="45" customWidth="1"/>
    <col min="59" max="16384" width="9" style="45"/>
  </cols>
  <sheetData>
    <row r="1" spans="2:48" ht="27" customHeight="1" x14ac:dyDescent="0.15">
      <c r="F1" s="44"/>
      <c r="R1" s="92" t="s">
        <v>95</v>
      </c>
      <c r="S1" s="92" t="s">
        <v>351</v>
      </c>
    </row>
    <row r="2" spans="2:48" ht="12" customHeight="1" thickBot="1" x14ac:dyDescent="0.25">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2" customHeight="1" x14ac:dyDescent="0.2">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3.8" thickBot="1" x14ac:dyDescent="0.25">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2">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東急建設株式会社　東日本土木支店　（瀬谷大門雨水幹線下水道整備工事JV作業所）</v>
      </c>
      <c r="AF5" s="669"/>
      <c r="AG5" s="669"/>
      <c r="AH5" s="669"/>
      <c r="AI5" s="669"/>
      <c r="AJ5" s="669"/>
      <c r="AK5" s="669"/>
      <c r="AL5" s="669"/>
      <c r="AM5" s="669"/>
      <c r="AN5" s="669"/>
      <c r="AO5" s="669"/>
      <c r="AP5" s="669"/>
      <c r="AQ5" s="669"/>
      <c r="AR5" s="669"/>
      <c r="AS5" s="669"/>
      <c r="AT5" s="669"/>
      <c r="AU5" s="669"/>
    </row>
    <row r="6" spans="2:48" ht="24.75" customHeight="1" thickBot="1" x14ac:dyDescent="0.25">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2" customHeight="1" thickBot="1" x14ac:dyDescent="0.25">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2"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5">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5">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2">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2">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2" x14ac:dyDescent="0.2">
      <c r="H42" s="75"/>
      <c r="I42" s="75"/>
      <c r="J42" s="75"/>
      <c r="Q42" s="75"/>
      <c r="R42" s="75"/>
      <c r="S42" s="75"/>
      <c r="AP42" s="58"/>
      <c r="AQ42" s="58"/>
      <c r="AR42" s="132"/>
      <c r="AS42" s="70"/>
      <c r="AX42" s="76"/>
      <c r="AY42" s="76"/>
      <c r="AZ42" s="76"/>
      <c r="BA42" s="76"/>
      <c r="BB42" s="76"/>
      <c r="BC42" s="76"/>
    </row>
    <row r="43" spans="2:61" x14ac:dyDescent="0.2">
      <c r="H43" s="75"/>
      <c r="I43" s="75"/>
      <c r="J43" s="75"/>
      <c r="Q43" s="75"/>
      <c r="R43" s="75"/>
      <c r="S43" s="75"/>
      <c r="AV43" s="75"/>
    </row>
    <row r="44" spans="2:61" x14ac:dyDescent="0.2">
      <c r="H44" s="75"/>
      <c r="I44" s="75"/>
      <c r="J44" s="75"/>
      <c r="Q44" s="75"/>
      <c r="R44" s="75"/>
      <c r="S44" s="75"/>
      <c r="AV44" s="75"/>
    </row>
    <row r="45" spans="2:61" ht="13.2" x14ac:dyDescent="0.2">
      <c r="H45" s="75"/>
      <c r="I45" s="75"/>
      <c r="J45" s="75"/>
      <c r="Q45" s="75"/>
      <c r="R45" s="75"/>
      <c r="S45" s="75"/>
      <c r="AX45" s="76"/>
      <c r="AY45" s="76"/>
      <c r="AZ45" s="76"/>
      <c r="BA45" s="76"/>
      <c r="BB45" s="76"/>
      <c r="BC45" s="76"/>
    </row>
    <row r="46" spans="2:61" ht="13.2" x14ac:dyDescent="0.2">
      <c r="H46" s="75"/>
      <c r="I46" s="75"/>
      <c r="J46" s="75"/>
      <c r="Q46" s="75"/>
      <c r="R46" s="75"/>
      <c r="S46" s="75"/>
      <c r="AX46" s="76"/>
      <c r="AY46" s="76"/>
      <c r="AZ46" s="76"/>
      <c r="BA46" s="76"/>
      <c r="BB46" s="76"/>
      <c r="BC46" s="76"/>
    </row>
    <row r="47" spans="2:61" ht="13.2"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22" zoomScaleNormal="100" workbookViewId="0">
      <selection activeCell="AA24" sqref="AA24"/>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12000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1464.1</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12000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12000</v>
      </c>
      <c r="P27" s="715"/>
      <c r="Q27" s="715"/>
      <c r="R27" s="715"/>
      <c r="S27" s="49" t="s">
        <v>38</v>
      </c>
      <c r="T27" s="70"/>
      <c r="U27" s="70"/>
      <c r="X27" s="68" t="s">
        <v>39</v>
      </c>
      <c r="Y27" s="71"/>
      <c r="AG27" s="58"/>
      <c r="AH27" s="58"/>
      <c r="AI27" s="58"/>
      <c r="AJ27" s="58"/>
      <c r="AK27" s="760">
        <f>+AG18+O27</f>
        <v>12000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12000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1464.1</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12000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
      <c r="B31" s="742" t="s">
        <v>374</v>
      </c>
      <c r="C31" s="691"/>
      <c r="D31" s="691"/>
      <c r="E31" s="692"/>
      <c r="F31" s="728">
        <v>1464.1</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20" zoomScale="85" zoomScaleNormal="85" workbookViewId="0">
      <selection activeCell="AY13" sqref="AY13"/>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20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6.4</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20</v>
      </c>
      <c r="P27" s="715"/>
      <c r="Q27" s="715"/>
      <c r="R27" s="715"/>
      <c r="S27" s="49" t="s">
        <v>38</v>
      </c>
      <c r="T27" s="70"/>
      <c r="U27" s="70"/>
      <c r="X27" s="68" t="s">
        <v>39</v>
      </c>
      <c r="Y27" s="71"/>
      <c r="AG27" s="58"/>
      <c r="AH27" s="58"/>
      <c r="AI27" s="58"/>
      <c r="AJ27" s="58"/>
      <c r="AK27" s="760">
        <f>+AG18+O27</f>
        <v>20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W28" s="491"/>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6.4</v>
      </c>
      <c r="G29" s="747"/>
      <c r="H29" s="214" t="s">
        <v>197</v>
      </c>
      <c r="L29" s="726"/>
      <c r="O29" s="61"/>
      <c r="P29" s="148"/>
      <c r="Q29" s="56" t="s">
        <v>182</v>
      </c>
      <c r="R29" s="691" t="s">
        <v>33</v>
      </c>
      <c r="S29" s="716"/>
      <c r="T29" s="716"/>
      <c r="U29" s="717"/>
      <c r="V29" s="53"/>
      <c r="W29" s="492"/>
      <c r="X29" s="712" t="s">
        <v>314</v>
      </c>
      <c r="Y29" s="713"/>
      <c r="Z29" s="705">
        <v>20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6.4</v>
      </c>
      <c r="G30" s="747"/>
      <c r="H30" s="214" t="s">
        <v>197</v>
      </c>
      <c r="L30" s="726"/>
      <c r="O30" s="61"/>
      <c r="Q30" s="714">
        <f>+ROUND(Z28,1)+ROUND(Z29,1)+ROUND(Z30,1)</f>
        <v>20</v>
      </c>
      <c r="R30" s="715"/>
      <c r="S30" s="715"/>
      <c r="T30" s="715"/>
      <c r="U30" s="49" t="s">
        <v>16</v>
      </c>
      <c r="W30" s="278"/>
      <c r="X30" s="712" t="s">
        <v>185</v>
      </c>
      <c r="Y30" s="713"/>
      <c r="Z30" s="705">
        <v>0</v>
      </c>
      <c r="AA30" s="706"/>
      <c r="AB30" s="706"/>
      <c r="AC30" s="706"/>
      <c r="AD30" s="706"/>
      <c r="AE30" s="49" t="s">
        <v>13</v>
      </c>
      <c r="AK30" s="666">
        <v>20</v>
      </c>
      <c r="AL30" s="667"/>
      <c r="AM30" s="667"/>
      <c r="AN30" s="667"/>
      <c r="AO30" s="57" t="s">
        <v>13</v>
      </c>
      <c r="AR30" s="776"/>
      <c r="AS30" s="773"/>
      <c r="AT30" s="773"/>
      <c r="AU30" s="774"/>
    </row>
    <row r="31" spans="2:48" ht="27" customHeight="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24" workbookViewId="0">
      <selection activeCell="AS14" sqref="AS14"/>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2" customHeight="1" thickBot="1" x14ac:dyDescent="0.25">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2</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1.4</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v>
      </c>
      <c r="P27" s="715"/>
      <c r="Q27" s="715"/>
      <c r="R27" s="715"/>
      <c r="S27" s="49" t="s">
        <v>38</v>
      </c>
      <c r="T27" s="70"/>
      <c r="U27" s="70"/>
      <c r="X27" s="68" t="s">
        <v>39</v>
      </c>
      <c r="Y27" s="71"/>
      <c r="AG27" s="58"/>
      <c r="AH27" s="58"/>
      <c r="AI27" s="58"/>
      <c r="AJ27" s="58"/>
      <c r="AK27" s="760">
        <f>+AG18+O27</f>
        <v>2</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1.4</v>
      </c>
      <c r="G29" s="747"/>
      <c r="H29" s="214" t="s">
        <v>197</v>
      </c>
      <c r="L29" s="726"/>
      <c r="O29" s="61"/>
      <c r="P29" s="148"/>
      <c r="Q29" s="56" t="s">
        <v>182</v>
      </c>
      <c r="R29" s="691" t="s">
        <v>33</v>
      </c>
      <c r="S29" s="716"/>
      <c r="T29" s="716"/>
      <c r="U29" s="717"/>
      <c r="V29" s="53"/>
      <c r="W29" s="72"/>
      <c r="X29" s="712" t="s">
        <v>314</v>
      </c>
      <c r="Y29" s="713"/>
      <c r="Z29" s="705">
        <v>2</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1.4</v>
      </c>
      <c r="G30" s="747"/>
      <c r="H30" s="214" t="s">
        <v>197</v>
      </c>
      <c r="L30" s="726"/>
      <c r="O30" s="61"/>
      <c r="Q30" s="714">
        <f>+ROUND(Z28,1)+ROUND(Z29,1)+ROUND(Z30,1)</f>
        <v>2</v>
      </c>
      <c r="R30" s="715"/>
      <c r="S30" s="715"/>
      <c r="T30" s="715"/>
      <c r="U30" s="49" t="s">
        <v>16</v>
      </c>
      <c r="X30" s="712" t="s">
        <v>185</v>
      </c>
      <c r="Y30" s="713"/>
      <c r="Z30" s="705">
        <v>0</v>
      </c>
      <c r="AA30" s="706"/>
      <c r="AB30" s="706"/>
      <c r="AC30" s="706"/>
      <c r="AD30" s="706"/>
      <c r="AE30" s="49" t="s">
        <v>13</v>
      </c>
      <c r="AK30" s="666">
        <v>2</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7" workbookViewId="0">
      <selection activeCell="AH24" sqref="AH24"/>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8" ht="27" customHeight="1" x14ac:dyDescent="0.15">
      <c r="F1" s="44"/>
      <c r="R1" s="92" t="s">
        <v>96</v>
      </c>
      <c r="S1" s="92" t="s">
        <v>351</v>
      </c>
    </row>
    <row r="2" spans="2:48"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8"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2" customHeight="1" thickBot="1" x14ac:dyDescent="0.25">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2" customHeight="1" thickTop="1" thickBot="1" x14ac:dyDescent="0.25">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5">
      <c r="F12" s="688">
        <f>+ROUND(O12,1)+ROUND(O15,1)+ROUND(O18,1)+ROUND(O24,1)+O27-ROUND(F15,1)</f>
        <v>50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8"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8"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43.1</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50</v>
      </c>
      <c r="P27" s="715"/>
      <c r="Q27" s="715"/>
      <c r="R27" s="715"/>
      <c r="S27" s="49" t="s">
        <v>38</v>
      </c>
      <c r="T27" s="70"/>
      <c r="U27" s="70"/>
      <c r="X27" s="68" t="s">
        <v>39</v>
      </c>
      <c r="Y27" s="71"/>
      <c r="AG27" s="58"/>
      <c r="AH27" s="58"/>
      <c r="AI27" s="58"/>
      <c r="AJ27" s="58"/>
      <c r="AK27" s="760">
        <f>+AG18+O27</f>
        <v>50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43.1</v>
      </c>
      <c r="G29" s="747"/>
      <c r="H29" s="214" t="s">
        <v>197</v>
      </c>
      <c r="L29" s="726"/>
      <c r="O29" s="61"/>
      <c r="P29" s="148"/>
      <c r="Q29" s="56" t="s">
        <v>182</v>
      </c>
      <c r="R29" s="691" t="s">
        <v>33</v>
      </c>
      <c r="S29" s="716"/>
      <c r="T29" s="716"/>
      <c r="U29" s="717"/>
      <c r="V29" s="53"/>
      <c r="W29" s="72"/>
      <c r="X29" s="712" t="s">
        <v>314</v>
      </c>
      <c r="Y29" s="713"/>
      <c r="Z29" s="705">
        <v>50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1.9</v>
      </c>
      <c r="G30" s="747"/>
      <c r="H30" s="214" t="s">
        <v>197</v>
      </c>
      <c r="L30" s="726"/>
      <c r="O30" s="61"/>
      <c r="Q30" s="714">
        <f>+ROUND(Z28,1)+ROUND(Z29,1)+ROUND(Z30,1)</f>
        <v>50</v>
      </c>
      <c r="R30" s="715"/>
      <c r="S30" s="715"/>
      <c r="T30" s="715"/>
      <c r="U30" s="49" t="s">
        <v>16</v>
      </c>
      <c r="X30" s="712" t="s">
        <v>185</v>
      </c>
      <c r="Y30" s="713"/>
      <c r="Z30" s="705">
        <v>0</v>
      </c>
      <c r="AA30" s="706"/>
      <c r="AB30" s="706"/>
      <c r="AC30" s="706"/>
      <c r="AD30" s="706"/>
      <c r="AE30" s="49" t="s">
        <v>13</v>
      </c>
      <c r="AK30" s="666">
        <v>50</v>
      </c>
      <c r="AL30" s="667"/>
      <c r="AM30" s="667"/>
      <c r="AN30" s="667"/>
      <c r="AO30" s="57" t="s">
        <v>13</v>
      </c>
      <c r="AR30" s="776"/>
      <c r="AS30" s="773"/>
      <c r="AT30" s="773"/>
      <c r="AU30" s="774"/>
    </row>
    <row r="31" spans="2:48" ht="27" customHeight="1" thickTop="1" thickBot="1" x14ac:dyDescent="0.2">
      <c r="B31" s="742" t="s">
        <v>374</v>
      </c>
      <c r="C31" s="691"/>
      <c r="D31" s="691"/>
      <c r="E31" s="692"/>
      <c r="F31" s="728">
        <v>41.2</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x14ac:dyDescent="0.25">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x14ac:dyDescent="0.25">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x14ac:dyDescent="0.25">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21" workbookViewId="0">
      <selection activeCell="R40" sqref="R40"/>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1</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1</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1</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4" workbookViewId="0">
      <selection activeCell="AR34" sqref="AR34"/>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228</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5">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319.5</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228</v>
      </c>
      <c r="P27" s="715"/>
      <c r="Q27" s="715"/>
      <c r="R27" s="715"/>
      <c r="S27" s="49" t="s">
        <v>38</v>
      </c>
      <c r="T27" s="70"/>
      <c r="U27" s="70"/>
      <c r="X27" s="68" t="s">
        <v>39</v>
      </c>
      <c r="Y27" s="71"/>
      <c r="AG27" s="58"/>
      <c r="AH27" s="58"/>
      <c r="AI27" s="58"/>
      <c r="AJ27" s="58"/>
      <c r="AK27" s="760">
        <f>+AG18+O27</f>
        <v>228</v>
      </c>
      <c r="AL27" s="761"/>
      <c r="AM27" s="761"/>
      <c r="AN27" s="761"/>
      <c r="AO27" s="57" t="s">
        <v>13</v>
      </c>
      <c r="AP27" s="318"/>
      <c r="AQ27" s="132"/>
      <c r="AR27" s="666">
        <v>0</v>
      </c>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319.5</v>
      </c>
      <c r="G29" s="747"/>
      <c r="H29" s="214" t="s">
        <v>197</v>
      </c>
      <c r="L29" s="726"/>
      <c r="O29" s="61"/>
      <c r="P29" s="148"/>
      <c r="Q29" s="56" t="s">
        <v>182</v>
      </c>
      <c r="R29" s="691" t="s">
        <v>33</v>
      </c>
      <c r="S29" s="716"/>
      <c r="T29" s="716"/>
      <c r="U29" s="717"/>
      <c r="V29" s="53"/>
      <c r="W29" s="72"/>
      <c r="X29" s="712" t="s">
        <v>314</v>
      </c>
      <c r="Y29" s="713"/>
      <c r="Z29" s="705">
        <v>228</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319.5</v>
      </c>
      <c r="G30" s="747"/>
      <c r="H30" s="214" t="s">
        <v>197</v>
      </c>
      <c r="L30" s="726"/>
      <c r="O30" s="61"/>
      <c r="Q30" s="714">
        <f>+ROUND(Z28,1)+ROUND(Z29,1)+ROUND(Z30,1)</f>
        <v>228</v>
      </c>
      <c r="R30" s="715"/>
      <c r="S30" s="715"/>
      <c r="T30" s="715"/>
      <c r="U30" s="49" t="s">
        <v>16</v>
      </c>
      <c r="X30" s="712" t="s">
        <v>185</v>
      </c>
      <c r="Y30" s="713"/>
      <c r="Z30" s="705">
        <v>0</v>
      </c>
      <c r="AA30" s="706"/>
      <c r="AB30" s="706"/>
      <c r="AC30" s="706"/>
      <c r="AD30" s="706"/>
      <c r="AE30" s="49" t="s">
        <v>13</v>
      </c>
      <c r="AK30" s="666">
        <v>228</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x14ac:dyDescent="0.25">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x14ac:dyDescent="0.25">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95</v>
      </c>
      <c r="S1" s="92" t="s">
        <v>351</v>
      </c>
    </row>
    <row r="2" spans="2:47" ht="12" customHeight="1" thickBot="1" x14ac:dyDescent="0.25">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東急建設株式会社　東日本土木支店　（瀬谷大門雨水幹線下水道整備工事JV作業所）</v>
      </c>
      <c r="AF5" s="668"/>
      <c r="AG5" s="668"/>
      <c r="AH5" s="668"/>
      <c r="AI5" s="668"/>
      <c r="AJ5" s="668"/>
      <c r="AK5" s="668"/>
      <c r="AL5" s="668"/>
      <c r="AM5" s="668"/>
      <c r="AN5" s="668"/>
      <c r="AO5" s="668"/>
      <c r="AP5" s="668"/>
      <c r="AQ5" s="668"/>
      <c r="AR5" s="668"/>
      <c r="AS5" s="668"/>
      <c r="AT5" s="668"/>
      <c r="AU5" s="668"/>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5">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5">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5">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5">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5">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5">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5">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5">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5">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5">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5">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5">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5">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5">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5">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5">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5">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A28" zoomScale="70" zoomScaleNormal="70" workbookViewId="0">
      <selection activeCell="G21" sqref="G21"/>
    </sheetView>
  </sheetViews>
  <sheetFormatPr defaultColWidth="9" defaultRowHeight="10.8" x14ac:dyDescent="0.2"/>
  <cols>
    <col min="1" max="1" width="2.44140625" style="10" customWidth="1"/>
    <col min="2" max="3" width="3.77734375" style="10" customWidth="1"/>
    <col min="4" max="4" width="4.44140625" style="10" customWidth="1"/>
    <col min="5" max="5" width="3.77734375" style="10" customWidth="1"/>
    <col min="6" max="6" width="40.77734375" style="10" customWidth="1"/>
    <col min="7" max="7" width="9.77734375" style="10" customWidth="1"/>
    <col min="8" max="8" width="10.33203125" style="10" customWidth="1"/>
    <col min="9" max="26" width="9.77734375" style="10" customWidth="1"/>
    <col min="27" max="27" width="11.77734375" style="10" customWidth="1"/>
    <col min="28" max="16384" width="9" style="10"/>
  </cols>
  <sheetData>
    <row r="1" spans="2:27" ht="21" x14ac:dyDescent="0.25">
      <c r="C1" s="20" t="s">
        <v>380</v>
      </c>
      <c r="D1" s="20"/>
      <c r="E1" s="20"/>
    </row>
    <row r="2" spans="2:27" ht="22.5" customHeight="1" x14ac:dyDescent="0.2">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2">
      <c r="B4" s="831"/>
      <c r="C4" s="831"/>
      <c r="D4" s="831"/>
      <c r="E4" s="831"/>
      <c r="F4" s="831"/>
      <c r="G4" s="116"/>
      <c r="H4" s="116"/>
      <c r="I4" s="116"/>
      <c r="J4" s="116"/>
      <c r="K4" s="116"/>
      <c r="Y4" s="835" t="s">
        <v>354</v>
      </c>
      <c r="Z4" s="118" t="s">
        <v>113</v>
      </c>
      <c r="AA4" s="119" t="s">
        <v>114</v>
      </c>
    </row>
    <row r="5" spans="2:27" ht="14.1" customHeight="1" thickBot="1" x14ac:dyDescent="0.25">
      <c r="C5" s="116"/>
      <c r="D5" s="116"/>
      <c r="E5" s="116"/>
      <c r="F5" s="116"/>
      <c r="G5" s="116"/>
      <c r="H5" s="116"/>
      <c r="I5" s="116"/>
      <c r="J5" s="116"/>
      <c r="K5" s="116"/>
      <c r="Y5" s="836"/>
      <c r="Z5" s="120" t="str">
        <f>+表紙!Q29</f>
        <v>〇</v>
      </c>
      <c r="AA5" s="120" t="str">
        <f>+表紙!T29</f>
        <v/>
      </c>
    </row>
    <row r="6" spans="2:27" ht="15" customHeight="1" thickBot="1" x14ac:dyDescent="0.25">
      <c r="B6" s="168" t="s">
        <v>101</v>
      </c>
      <c r="C6" s="168"/>
      <c r="D6" s="168"/>
      <c r="E6" s="168"/>
      <c r="F6" s="168"/>
      <c r="G6" s="168"/>
      <c r="H6" s="168"/>
      <c r="I6" s="168"/>
      <c r="J6" s="168"/>
      <c r="K6" s="168"/>
      <c r="L6" s="94"/>
      <c r="M6" s="832"/>
      <c r="N6" s="832"/>
      <c r="O6" s="94" t="s">
        <v>99</v>
      </c>
      <c r="P6" s="837" t="str">
        <f>+表紙!F48</f>
        <v>東急建設株式会社　東日本土木支店　（瀬谷大門雨水幹線下水道整備工事JV作業所）</v>
      </c>
      <c r="Q6" s="837"/>
      <c r="R6" s="837"/>
      <c r="S6" s="837"/>
      <c r="T6" s="837"/>
      <c r="U6" s="837"/>
      <c r="V6" s="832"/>
      <c r="W6" s="832"/>
      <c r="X6" s="832"/>
      <c r="Y6" s="832"/>
      <c r="Z6" s="832"/>
      <c r="AA6" s="204" t="s">
        <v>98</v>
      </c>
    </row>
    <row r="7" spans="2:27" ht="14.4" x14ac:dyDescent="0.2">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5" customHeight="1" thickBot="1" x14ac:dyDescent="0.25">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2">
      <c r="B9" s="169"/>
      <c r="C9" s="833" t="s">
        <v>229</v>
      </c>
      <c r="D9" s="833"/>
      <c r="E9" s="833"/>
      <c r="F9" s="834"/>
      <c r="G9" s="377">
        <f>IF(OR(ｱ.燃え殻!F24&gt;0,ｱ.燃え殻!F24&lt;0),ｱ.燃え殻!F24,IF(G$19&gt;0,"0",0))</f>
        <v>0</v>
      </c>
      <c r="H9" s="377">
        <f>IF(OR(ｲ.汚泥!F24&gt;0,ｲ.汚泥!F24&lt;0),ｲ.汚泥!F24,IF(H$19&gt;0,"0",0))</f>
        <v>1464.1</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6.4</v>
      </c>
      <c r="M9" s="377">
        <f>IF(OR(ｷ.紙くず!F24&gt;0,ｷ.紙くず!F24&lt;0),ｷ.紙くず!F24,IF(M$19&gt;0,"0",0))</f>
        <v>1.4</v>
      </c>
      <c r="N9" s="377">
        <f>IF(OR(ｸ.木くず!F24&gt;0,ｸ.木くず!F24&lt;0),ｸ.木くず!F24,IF(N$19&gt;0,"0",0))</f>
        <v>43.1</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1</v>
      </c>
      <c r="U9" s="377">
        <f>IF(OR(ｿ.鉱さい!F24&gt;0,ｿ.鉱さい!F24&lt;0),ｿ.鉱さい!F24,IF(U$19&gt;0,"0",0))</f>
        <v>0</v>
      </c>
      <c r="V9" s="377">
        <f>IF(OR(ﾀ.がれき類!F24&gt;0,ﾀ.がれき類!F24&lt;0),ﾀ.がれき類!F24,IF(V$19&gt;0,"0",0))</f>
        <v>319.5</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0</v>
      </c>
      <c r="AA9" s="379">
        <f>IF(SUM(G9:Z9)&gt;0,SUM(G9:Z9),IF(AA$19&gt;0,"0",0))</f>
        <v>1835.5</v>
      </c>
    </row>
    <row r="10" spans="2:27" ht="24" customHeight="1" x14ac:dyDescent="0.2">
      <c r="B10" s="172" t="s">
        <v>392</v>
      </c>
      <c r="C10" s="829" t="s">
        <v>293</v>
      </c>
      <c r="D10" s="829"/>
      <c r="E10" s="829"/>
      <c r="F10" s="830"/>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t="str">
        <f>IF(SUM(G10:Z10)&gt;0,SUM(G10:Z10),IF(AA$19&gt;0,"0",0))</f>
        <v>0</v>
      </c>
    </row>
    <row r="11" spans="2:27" ht="24" customHeight="1" x14ac:dyDescent="0.2">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2">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t="str">
        <f t="shared" ref="AA12:AA18" si="0">IF(SUM(G12:Z12)&gt;0,SUM(G12:Z12),IF(AA$19&gt;0,"0",0))</f>
        <v>0</v>
      </c>
    </row>
    <row r="13" spans="2:27" ht="24" customHeight="1" x14ac:dyDescent="0.2">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2">
      <c r="B14" s="172" t="s">
        <v>226</v>
      </c>
      <c r="C14" s="801" t="s">
        <v>297</v>
      </c>
      <c r="D14" s="801"/>
      <c r="E14" s="801"/>
      <c r="F14" s="802"/>
      <c r="G14" s="383">
        <f>IF(OR(ｱ.燃え殻!F29&gt;0,ｱ.燃え殻!F29&lt;0),ｱ.燃え殻!F29,IF(G$19&gt;0,"0",0))</f>
        <v>0</v>
      </c>
      <c r="H14" s="383">
        <f>IF(OR(ｲ.汚泥!F29&gt;0,ｲ.汚泥!F29&lt;0),ｲ.汚泥!F29,IF(H$19&gt;0,"0",0))</f>
        <v>1464.1</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6.4</v>
      </c>
      <c r="M14" s="383">
        <f>IF(OR(ｷ.紙くず!F29&gt;0,ｷ.紙くず!F29&lt;0),ｷ.紙くず!F29,IF(M$19&gt;0,"0",0))</f>
        <v>1.4</v>
      </c>
      <c r="N14" s="383">
        <f>IF(OR(ｸ.木くず!F29&gt;0,ｸ.木くず!F29&lt;0),ｸ.木くず!F29,IF(N$19&gt;0,"0",0))</f>
        <v>43.1</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1</v>
      </c>
      <c r="U14" s="383">
        <f>IF(OR(ｿ.鉱さい!F29&gt;0,ｿ.鉱さい!F29&lt;0),ｿ.鉱さい!F29,IF(U$19&gt;0,"0",0))</f>
        <v>0</v>
      </c>
      <c r="V14" s="383">
        <f>IF(OR(ﾀ.がれき類!F29&gt;0,ﾀ.がれき類!F29&lt;0),ﾀ.がれき類!F29,IF(V$19&gt;0,"0",0))</f>
        <v>319.5</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0</v>
      </c>
      <c r="AA14" s="385">
        <f t="shared" si="0"/>
        <v>1835.5</v>
      </c>
    </row>
    <row r="15" spans="2:27" ht="24" customHeight="1" x14ac:dyDescent="0.2">
      <c r="B15" s="172" t="s">
        <v>227</v>
      </c>
      <c r="C15" s="801" t="s">
        <v>298</v>
      </c>
      <c r="D15" s="801"/>
      <c r="E15" s="801"/>
      <c r="F15" s="802"/>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6.4</v>
      </c>
      <c r="M15" s="383">
        <f>IF(OR(ｷ.紙くず!F30&gt;0,ｷ.紙くず!F30&lt;0),ｷ.紙くず!F30,IF(M$19&gt;0,"0",0))</f>
        <v>1.4</v>
      </c>
      <c r="N15" s="383">
        <f>IF(OR(ｸ.木くず!F30&gt;0,ｸ.木くず!F30&lt;0),ｸ.木くず!F30,IF(N$19&gt;0,"0",0))</f>
        <v>1.9</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1</v>
      </c>
      <c r="U15" s="383">
        <f>IF(OR(ｿ.鉱さい!F30&gt;0,ｿ.鉱さい!F30&lt;0),ｿ.鉱さい!F30,IF(U$19&gt;0,"0",0))</f>
        <v>0</v>
      </c>
      <c r="V15" s="383">
        <f>IF(OR(ﾀ.がれき類!F30&gt;0,ﾀ.がれき類!F30&lt;0),ﾀ.がれき類!F30,IF(V$19&gt;0,"0",0))</f>
        <v>319.5</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0</v>
      </c>
      <c r="AA15" s="385">
        <f t="shared" si="0"/>
        <v>330.2</v>
      </c>
    </row>
    <row r="16" spans="2:27" ht="24" customHeight="1" x14ac:dyDescent="0.2">
      <c r="B16" s="172" t="s">
        <v>228</v>
      </c>
      <c r="C16" s="801" t="s">
        <v>299</v>
      </c>
      <c r="D16" s="801"/>
      <c r="E16" s="801"/>
      <c r="F16" s="802"/>
      <c r="G16" s="383">
        <f>IF(OR(ｱ.燃え殻!F31&gt;0,ｱ.燃え殻!F31&lt;0),ｱ.燃え殻!F31,IF(G$19&gt;0,"0",0))</f>
        <v>0</v>
      </c>
      <c r="H16" s="383">
        <f>IF(OR(ｲ.汚泥!F31&gt;0,ｲ.汚泥!F31&lt;0),ｲ.汚泥!F31,IF(H$19&gt;0,"0",0))</f>
        <v>1464.1</v>
      </c>
      <c r="I16" s="383">
        <f>IF(OR(ｳ.廃油!F31&gt;0,ｳ.廃油!F31&lt;0),ｳ.廃油!F31,IF(I$19&gt;0,"0",0))</f>
        <v>0</v>
      </c>
      <c r="J16" s="383">
        <f>IF(OR(ｴ.廃酸!$F31&gt;0,ｴ.廃酸!$F31&lt;0),ｴ.廃酸!F31,IF(J$19&gt;0,"0",0))</f>
        <v>0</v>
      </c>
      <c r="K16" s="383">
        <f>IF(OR(ｵ.廃ｱﾙｶﾘ!$F31&gt;0,ｵ.廃ｱﾙｶﾘ!$F31&lt;0),ｵ.廃ｱﾙｶﾘ!F31,IF(K$19&gt;0,"0",0))</f>
        <v>0</v>
      </c>
      <c r="L16" s="383" t="str">
        <f>IF(OR(ｶ.廃ﾌﾟﾗ類!F31&gt;0,ｶ.廃ﾌﾟﾗ類!F31&lt;0),ｶ.廃ﾌﾟﾗ類!F31,IF(L$19&gt;0,"0",0))</f>
        <v>0</v>
      </c>
      <c r="M16" s="383" t="str">
        <f>IF(OR(ｷ.紙くず!F31&gt;0,ｷ.紙くず!F31&lt;0),ｷ.紙くず!F31,IF(M$19&gt;0,"0",0))</f>
        <v>0</v>
      </c>
      <c r="N16" s="383">
        <f>IF(OR(ｸ.木くず!F31&gt;0,ｸ.木くず!F31&lt;0),ｸ.木くず!F31,IF(N$19&gt;0,"0",0))</f>
        <v>41.2</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0</v>
      </c>
      <c r="U16" s="383">
        <f>IF(OR(ｿ.鉱さい!F31&gt;0,ｿ.鉱さい!F31&lt;0),ｿ.鉱さい!F31,IF(U$19&gt;0,"0",0))</f>
        <v>0</v>
      </c>
      <c r="V16" s="383" t="str">
        <f>IF(OR(ﾀ.がれき類!F31&gt;0,ﾀ.がれき類!F31&lt;0),ﾀ.がれき類!F31,IF(V$19&gt;0,"0",0))</f>
        <v>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0</v>
      </c>
      <c r="AA16" s="385">
        <f t="shared" si="0"/>
        <v>1505.3</v>
      </c>
    </row>
    <row r="17" spans="2:27" ht="24" customHeight="1" x14ac:dyDescent="0.2">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5">
      <c r="B18" s="173"/>
      <c r="C18" s="217" t="s">
        <v>325</v>
      </c>
      <c r="D18" s="799" t="s">
        <v>427</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t="str">
        <f t="shared" si="0"/>
        <v>0</v>
      </c>
    </row>
    <row r="19" spans="2:27" ht="24" customHeight="1" thickTop="1" x14ac:dyDescent="0.2">
      <c r="B19" s="169"/>
      <c r="C19" s="174" t="s">
        <v>375</v>
      </c>
      <c r="D19" s="818" t="s">
        <v>376</v>
      </c>
      <c r="E19" s="818"/>
      <c r="F19" s="819"/>
      <c r="G19" s="389">
        <f>+G37+G25+G23+G22+G21-G20</f>
        <v>0</v>
      </c>
      <c r="H19" s="389">
        <f t="shared" ref="H19:Z19" si="1">+H37+H25+H23+H22+H21-H20</f>
        <v>12000</v>
      </c>
      <c r="I19" s="389">
        <f t="shared" si="1"/>
        <v>0</v>
      </c>
      <c r="J19" s="389">
        <f t="shared" si="1"/>
        <v>0</v>
      </c>
      <c r="K19" s="389">
        <f t="shared" si="1"/>
        <v>0</v>
      </c>
      <c r="L19" s="389">
        <f t="shared" si="1"/>
        <v>20</v>
      </c>
      <c r="M19" s="389">
        <f t="shared" si="1"/>
        <v>2</v>
      </c>
      <c r="N19" s="389">
        <f t="shared" si="1"/>
        <v>50</v>
      </c>
      <c r="O19" s="389">
        <f t="shared" si="1"/>
        <v>0</v>
      </c>
      <c r="P19" s="389">
        <f t="shared" si="1"/>
        <v>0</v>
      </c>
      <c r="Q19" s="389">
        <f t="shared" si="1"/>
        <v>0</v>
      </c>
      <c r="R19" s="389">
        <f t="shared" si="1"/>
        <v>0</v>
      </c>
      <c r="S19" s="389">
        <f t="shared" si="1"/>
        <v>0</v>
      </c>
      <c r="T19" s="389">
        <f t="shared" si="1"/>
        <v>0</v>
      </c>
      <c r="U19" s="389">
        <f t="shared" si="1"/>
        <v>0</v>
      </c>
      <c r="V19" s="389">
        <f t="shared" si="1"/>
        <v>228</v>
      </c>
      <c r="W19" s="389">
        <f t="shared" si="1"/>
        <v>0</v>
      </c>
      <c r="X19" s="389">
        <f t="shared" si="1"/>
        <v>0</v>
      </c>
      <c r="Y19" s="389">
        <f t="shared" si="1"/>
        <v>0</v>
      </c>
      <c r="Z19" s="390">
        <f t="shared" si="1"/>
        <v>0</v>
      </c>
      <c r="AA19" s="391">
        <f t="shared" ref="AA19:AA25" si="2">SUM(G19:Z19)</f>
        <v>12300</v>
      </c>
    </row>
    <row r="20" spans="2:27" ht="24" customHeight="1" thickBot="1" x14ac:dyDescent="0.25">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2">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2">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2">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2">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2">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2">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2">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2">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2">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5" customHeight="1" x14ac:dyDescent="0.2">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2">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2">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2">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2">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2">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5">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2">
      <c r="B37" s="170"/>
      <c r="C37" s="795" t="s">
        <v>172</v>
      </c>
      <c r="D37" s="129" t="s">
        <v>178</v>
      </c>
      <c r="E37" s="816" t="s">
        <v>233</v>
      </c>
      <c r="F37" s="817"/>
      <c r="G37" s="424">
        <f t="shared" ref="G37:Z37" si="8">+G38+G42</f>
        <v>0</v>
      </c>
      <c r="H37" s="424">
        <f t="shared" si="8"/>
        <v>12000</v>
      </c>
      <c r="I37" s="424">
        <f t="shared" si="8"/>
        <v>0</v>
      </c>
      <c r="J37" s="424">
        <f t="shared" si="8"/>
        <v>0</v>
      </c>
      <c r="K37" s="424">
        <f t="shared" si="8"/>
        <v>0</v>
      </c>
      <c r="L37" s="424">
        <f t="shared" si="8"/>
        <v>20</v>
      </c>
      <c r="M37" s="424">
        <f t="shared" si="8"/>
        <v>2</v>
      </c>
      <c r="N37" s="424">
        <f t="shared" si="8"/>
        <v>50</v>
      </c>
      <c r="O37" s="424">
        <f t="shared" si="8"/>
        <v>0</v>
      </c>
      <c r="P37" s="424">
        <f t="shared" si="8"/>
        <v>0</v>
      </c>
      <c r="Q37" s="424">
        <f t="shared" si="8"/>
        <v>0</v>
      </c>
      <c r="R37" s="424">
        <f t="shared" si="8"/>
        <v>0</v>
      </c>
      <c r="S37" s="424">
        <f t="shared" si="8"/>
        <v>0</v>
      </c>
      <c r="T37" s="424">
        <f t="shared" si="8"/>
        <v>0</v>
      </c>
      <c r="U37" s="424">
        <f t="shared" si="8"/>
        <v>0</v>
      </c>
      <c r="V37" s="424">
        <f t="shared" si="8"/>
        <v>228</v>
      </c>
      <c r="W37" s="424">
        <f t="shared" si="8"/>
        <v>0</v>
      </c>
      <c r="X37" s="424">
        <f t="shared" si="8"/>
        <v>0</v>
      </c>
      <c r="Y37" s="424">
        <f t="shared" si="8"/>
        <v>0</v>
      </c>
      <c r="Z37" s="425">
        <f t="shared" si="8"/>
        <v>0</v>
      </c>
      <c r="AA37" s="426">
        <f t="shared" si="4"/>
        <v>12300</v>
      </c>
    </row>
    <row r="38" spans="2:27" ht="24" customHeight="1" x14ac:dyDescent="0.2">
      <c r="B38" s="170"/>
      <c r="C38" s="795"/>
      <c r="D38" s="227"/>
      <c r="E38" s="225" t="s">
        <v>318</v>
      </c>
      <c r="F38" s="443"/>
      <c r="G38" s="415">
        <f t="shared" ref="G38:Z38" si="9">SUM(G39:G41)</f>
        <v>0</v>
      </c>
      <c r="H38" s="415">
        <f t="shared" si="9"/>
        <v>12000</v>
      </c>
      <c r="I38" s="415">
        <f t="shared" si="9"/>
        <v>0</v>
      </c>
      <c r="J38" s="415">
        <f t="shared" si="9"/>
        <v>0</v>
      </c>
      <c r="K38" s="415">
        <f t="shared" si="9"/>
        <v>0</v>
      </c>
      <c r="L38" s="415">
        <f t="shared" si="9"/>
        <v>20</v>
      </c>
      <c r="M38" s="415">
        <f t="shared" si="9"/>
        <v>2</v>
      </c>
      <c r="N38" s="415">
        <f t="shared" si="9"/>
        <v>50</v>
      </c>
      <c r="O38" s="415">
        <f t="shared" si="9"/>
        <v>0</v>
      </c>
      <c r="P38" s="415">
        <f t="shared" si="9"/>
        <v>0</v>
      </c>
      <c r="Q38" s="415">
        <f t="shared" si="9"/>
        <v>0</v>
      </c>
      <c r="R38" s="415">
        <f t="shared" si="9"/>
        <v>0</v>
      </c>
      <c r="S38" s="415">
        <f t="shared" si="9"/>
        <v>0</v>
      </c>
      <c r="T38" s="415">
        <f t="shared" si="9"/>
        <v>0</v>
      </c>
      <c r="U38" s="415">
        <f t="shared" si="9"/>
        <v>0</v>
      </c>
      <c r="V38" s="415">
        <f t="shared" si="9"/>
        <v>228</v>
      </c>
      <c r="W38" s="415">
        <f t="shared" si="9"/>
        <v>0</v>
      </c>
      <c r="X38" s="415">
        <f t="shared" si="9"/>
        <v>0</v>
      </c>
      <c r="Y38" s="415">
        <f t="shared" si="9"/>
        <v>0</v>
      </c>
      <c r="Z38" s="416">
        <f t="shared" si="9"/>
        <v>0</v>
      </c>
      <c r="AA38" s="417">
        <f t="shared" si="4"/>
        <v>12300</v>
      </c>
    </row>
    <row r="39" spans="2:27" ht="24" customHeight="1" x14ac:dyDescent="0.2">
      <c r="B39" s="170"/>
      <c r="C39" s="795"/>
      <c r="D39" s="228"/>
      <c r="E39" s="223"/>
      <c r="F39" s="221" t="s">
        <v>232</v>
      </c>
      <c r="G39" s="418">
        <f>+ｱ.燃え殻!$Z$28</f>
        <v>0</v>
      </c>
      <c r="H39" s="418">
        <f>+ｲ.汚泥!$Z$28</f>
        <v>12000</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0</v>
      </c>
      <c r="W39" s="418">
        <f>+ﾁ.動物のふん尿!$Z$28</f>
        <v>0</v>
      </c>
      <c r="X39" s="418">
        <f>+ﾂ.動物の死体!$Z$28</f>
        <v>0</v>
      </c>
      <c r="Y39" s="418">
        <f>+ﾃ.ばいじん!$Z$28</f>
        <v>0</v>
      </c>
      <c r="Z39" s="419">
        <f>+ﾄ.混合廃棄物その他!$Z$28</f>
        <v>0</v>
      </c>
      <c r="AA39" s="420">
        <f t="shared" si="4"/>
        <v>12000</v>
      </c>
    </row>
    <row r="40" spans="2:27" ht="24" customHeight="1" x14ac:dyDescent="0.2">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20</v>
      </c>
      <c r="M40" s="418">
        <f>+ｷ.紙くず!$Z$29</f>
        <v>2</v>
      </c>
      <c r="N40" s="418">
        <f>+ｸ.木くず!$Z$29</f>
        <v>50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228</v>
      </c>
      <c r="W40" s="418">
        <f>+ﾁ.動物のふん尿!$Z$29</f>
        <v>0</v>
      </c>
      <c r="X40" s="418">
        <f>+ﾂ.動物の死体!$Z$29</f>
        <v>0</v>
      </c>
      <c r="Y40" s="418">
        <f>+ﾃ.ばいじん!$Z$29</f>
        <v>0</v>
      </c>
      <c r="Z40" s="419">
        <f>+ﾄ.混合廃棄物その他!$Z$29</f>
        <v>0</v>
      </c>
      <c r="AA40" s="420">
        <f t="shared" si="4"/>
        <v>300</v>
      </c>
    </row>
    <row r="41" spans="2:27" ht="24" customHeight="1" x14ac:dyDescent="0.2">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5">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2">
      <c r="B43" s="170"/>
      <c r="C43" s="128" t="s">
        <v>234</v>
      </c>
      <c r="D43" s="814" t="s">
        <v>348</v>
      </c>
      <c r="E43" s="814"/>
      <c r="F43" s="815"/>
      <c r="G43" s="427">
        <f>+ｱ.燃え殻!$AK$27</f>
        <v>0</v>
      </c>
      <c r="H43" s="427">
        <f>+ｲ.汚泥!$AK$27</f>
        <v>12000</v>
      </c>
      <c r="I43" s="427">
        <f>+ｳ.廃油!$AK$27</f>
        <v>0</v>
      </c>
      <c r="J43" s="427">
        <f>+ｴ.廃酸!$AK$27</f>
        <v>0</v>
      </c>
      <c r="K43" s="427">
        <f>+ｵ.廃ｱﾙｶﾘ!$AK$27</f>
        <v>0</v>
      </c>
      <c r="L43" s="427">
        <f>+ｶ.廃ﾌﾟﾗ類!$AK$27</f>
        <v>20</v>
      </c>
      <c r="M43" s="427">
        <f>+ｷ.紙くず!$AK$27</f>
        <v>2</v>
      </c>
      <c r="N43" s="427">
        <f>+ｸ.木くず!$AK$27</f>
        <v>50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0</v>
      </c>
      <c r="U43" s="427">
        <f>+ｿ.鉱さい!$AK$27</f>
        <v>0</v>
      </c>
      <c r="V43" s="427">
        <f>+ﾀ.がれき類!$AK$27</f>
        <v>228</v>
      </c>
      <c r="W43" s="427">
        <f>+ﾁ.動物のふん尿!$AK$27</f>
        <v>0</v>
      </c>
      <c r="X43" s="427">
        <f>+ﾂ.動物の死体!$AK$27</f>
        <v>0</v>
      </c>
      <c r="Y43" s="427">
        <f>+ﾃ.ばいじん!$AK$27</f>
        <v>0</v>
      </c>
      <c r="Z43" s="428">
        <f>+ﾄ.混合廃棄物その他!$AK$27</f>
        <v>0</v>
      </c>
      <c r="AA43" s="429">
        <f>SUM(G43:Z43)</f>
        <v>12300</v>
      </c>
    </row>
    <row r="44" spans="2:27" ht="24" customHeight="1" x14ac:dyDescent="0.2">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20</v>
      </c>
      <c r="M44" s="430">
        <f>+ｷ.紙くず!$AK$30</f>
        <v>2</v>
      </c>
      <c r="N44" s="430">
        <f>+ｸ.木くず!$AK$30</f>
        <v>50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228</v>
      </c>
      <c r="W44" s="430">
        <f>+ﾁ.動物のふん尿!$AK$30</f>
        <v>0</v>
      </c>
      <c r="X44" s="430">
        <f>+ﾂ.動物の死体!$AK$30</f>
        <v>0</v>
      </c>
      <c r="Y44" s="430">
        <f>+ﾃ.ばいじん!$AK$30</f>
        <v>0</v>
      </c>
      <c r="Z44" s="431">
        <f>+ﾄ.混合廃棄物その他!$AK$30</f>
        <v>0</v>
      </c>
      <c r="AA44" s="432">
        <f t="shared" si="4"/>
        <v>300</v>
      </c>
    </row>
    <row r="45" spans="2:27" ht="24" customHeight="1" x14ac:dyDescent="0.2">
      <c r="B45" s="170"/>
      <c r="C45" s="177"/>
      <c r="D45" s="442" t="s">
        <v>189</v>
      </c>
      <c r="E45" s="824" t="s">
        <v>236</v>
      </c>
      <c r="F45" s="825"/>
      <c r="G45" s="433">
        <f>+ｱ.燃え殻!$AR$24</f>
        <v>0</v>
      </c>
      <c r="H45" s="433">
        <f>+ｲ.汚泥!$AR$24</f>
        <v>12000</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0</v>
      </c>
      <c r="W45" s="433">
        <f>+ﾁ.動物のふん尿!$AR$24</f>
        <v>0</v>
      </c>
      <c r="X45" s="433">
        <f>+ﾂ.動物の死体!$AR$24</f>
        <v>0</v>
      </c>
      <c r="Y45" s="433">
        <f>+ﾃ.ばいじん!$AR$24</f>
        <v>0</v>
      </c>
      <c r="Z45" s="434">
        <f>+ﾄ.混合廃棄物その他!$AR$24</f>
        <v>0</v>
      </c>
      <c r="AA45" s="435">
        <f t="shared" si="4"/>
        <v>12000</v>
      </c>
    </row>
    <row r="46" spans="2:27" ht="24" customHeight="1" x14ac:dyDescent="0.2">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7" customHeight="1" thickBot="1" x14ac:dyDescent="0.25">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95" customHeight="1" x14ac:dyDescent="0.2"/>
    <row r="50" spans="3:27" s="480" customFormat="1" x14ac:dyDescent="0.2">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2">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2">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2">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2">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2">
      <c r="C55" s="10"/>
      <c r="D55" s="10"/>
      <c r="E55" s="10"/>
      <c r="F55" s="10"/>
      <c r="G55" s="10">
        <f>IF(G9="0",+G19+G20,+G9+G19+G20)</f>
        <v>0</v>
      </c>
      <c r="H55" s="10">
        <f t="shared" ref="H55:Z55" si="10">IF(H9="0",+H19+H20,+H9+H19+H20)</f>
        <v>13464.1</v>
      </c>
      <c r="I55" s="10">
        <f t="shared" si="10"/>
        <v>0</v>
      </c>
      <c r="J55" s="10">
        <f t="shared" si="10"/>
        <v>0</v>
      </c>
      <c r="K55" s="10">
        <f t="shared" si="10"/>
        <v>0</v>
      </c>
      <c r="L55" s="10">
        <f t="shared" si="10"/>
        <v>26.4</v>
      </c>
      <c r="M55" s="10">
        <f t="shared" si="10"/>
        <v>3.4</v>
      </c>
      <c r="N55" s="10"/>
      <c r="O55" s="10"/>
      <c r="P55" s="10"/>
      <c r="Q55" s="10"/>
      <c r="R55" s="10"/>
      <c r="S55" s="10">
        <f t="shared" si="10"/>
        <v>0</v>
      </c>
      <c r="T55" s="10">
        <f t="shared" si="10"/>
        <v>1</v>
      </c>
      <c r="U55" s="10">
        <f t="shared" si="10"/>
        <v>0</v>
      </c>
      <c r="V55" s="480">
        <f t="shared" si="10"/>
        <v>547.5</v>
      </c>
      <c r="W55" s="480">
        <f t="shared" si="10"/>
        <v>0</v>
      </c>
      <c r="X55" s="480">
        <f t="shared" si="10"/>
        <v>0</v>
      </c>
      <c r="Y55" s="480">
        <f t="shared" si="10"/>
        <v>0</v>
      </c>
      <c r="Z55" s="480">
        <f t="shared" si="10"/>
        <v>0</v>
      </c>
      <c r="AA55" s="481">
        <f>+AA9+AA19+AA20</f>
        <v>14135.5</v>
      </c>
    </row>
    <row r="56" spans="3:27" ht="13.2" x14ac:dyDescent="0.2">
      <c r="F56" s="485"/>
    </row>
    <row r="57" spans="3:27" ht="13.2" x14ac:dyDescent="0.2">
      <c r="F57" s="485"/>
    </row>
    <row r="58" spans="3:27" ht="13.2" x14ac:dyDescent="0.2">
      <c r="F58" s="485"/>
    </row>
    <row r="59" spans="3:27" ht="13.2" x14ac:dyDescent="0.2">
      <c r="F59" s="485"/>
    </row>
    <row r="88" spans="6:6" ht="12" x14ac:dyDescent="0.2">
      <c r="F88" s="3"/>
    </row>
    <row r="103" spans="6:6" ht="12" x14ac:dyDescent="0.2">
      <c r="F103" s="3"/>
    </row>
    <row r="133" spans="6:6" ht="12" x14ac:dyDescent="0.2">
      <c r="F133" s="3"/>
    </row>
    <row r="144" spans="6:6" ht="12" x14ac:dyDescent="0.2">
      <c r="F144" s="3"/>
    </row>
    <row r="156" spans="6:6" ht="12" x14ac:dyDescent="0.2">
      <c r="F156" s="3"/>
    </row>
    <row r="168" spans="6:6" ht="12" x14ac:dyDescent="0.2">
      <c r="F168" s="3"/>
    </row>
    <row r="182" spans="6:6" ht="12" x14ac:dyDescent="0.2">
      <c r="F182" s="3"/>
    </row>
    <row r="194" spans="6:6" ht="12" x14ac:dyDescent="0.2">
      <c r="F194" s="3"/>
    </row>
    <row r="207" spans="6:6" ht="12" x14ac:dyDescent="0.2">
      <c r="F207" s="3"/>
    </row>
    <row r="224" spans="6:6" ht="12" x14ac:dyDescent="0.2">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3203125" style="22" customWidth="1"/>
    <col min="3" max="3" width="2.77734375" style="22" customWidth="1"/>
    <col min="4" max="4" width="3.33203125" style="22" customWidth="1"/>
    <col min="5" max="5" width="8.77734375" style="22" customWidth="1"/>
    <col min="6" max="6" width="2.77734375" style="22" customWidth="1"/>
    <col min="7" max="7" width="9.77734375" style="22" customWidth="1"/>
    <col min="8" max="8" width="1.77734375" style="22" customWidth="1"/>
    <col min="9" max="9" width="3.77734375" style="22" customWidth="1"/>
    <col min="10" max="10" width="9.77734375" style="22" customWidth="1"/>
    <col min="11" max="11" width="1.77734375" style="22" customWidth="1"/>
    <col min="12" max="12" width="3.77734375" style="22" customWidth="1"/>
    <col min="13" max="13" width="9.77734375" style="22" customWidth="1"/>
    <col min="14" max="14" width="1.77734375" style="22" customWidth="1"/>
    <col min="15" max="15" width="4.77734375" style="22" customWidth="1"/>
    <col min="16" max="16" width="8.77734375" style="22" customWidth="1"/>
    <col min="17" max="17" width="1.77734375" style="22" customWidth="1"/>
    <col min="18" max="18" width="4.77734375" style="22" customWidth="1"/>
    <col min="19" max="19" width="0.88671875" style="22" customWidth="1"/>
    <col min="20" max="20" width="7.77734375" style="22" customWidth="1"/>
    <col min="21" max="21" width="1.33203125" style="22" customWidth="1"/>
    <col min="22" max="22" width="2.21875" style="22" customWidth="1"/>
    <col min="23" max="16384" width="9" style="22"/>
  </cols>
  <sheetData>
    <row r="1" spans="1:23" ht="16.2" customHeight="1" x14ac:dyDescent="0.2">
      <c r="C1" s="82" t="s">
        <v>350</v>
      </c>
    </row>
    <row r="2" spans="1:23" ht="16.2" customHeight="1" x14ac:dyDescent="0.2">
      <c r="C2" s="82"/>
    </row>
    <row r="3" spans="1:23" ht="13.95" customHeight="1" thickBot="1" x14ac:dyDescent="0.2">
      <c r="U3" s="104"/>
      <c r="V3" s="104"/>
      <c r="W3" s="104"/>
    </row>
    <row r="4" spans="1:23" ht="13.2" x14ac:dyDescent="0.2">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2" customHeight="1" x14ac:dyDescent="0.15">
      <c r="C6" s="623" t="s">
        <v>415</v>
      </c>
      <c r="D6" s="623"/>
      <c r="E6" s="623"/>
      <c r="F6" s="623"/>
      <c r="G6" s="623"/>
      <c r="H6" s="623"/>
      <c r="I6" s="623"/>
      <c r="J6" s="623"/>
      <c r="K6" s="623"/>
      <c r="L6" s="623"/>
      <c r="M6" s="623"/>
      <c r="N6" s="623"/>
      <c r="O6" s="623"/>
      <c r="P6" s="623"/>
      <c r="Q6" s="623"/>
      <c r="R6" s="623"/>
      <c r="S6" s="623"/>
      <c r="T6" s="623"/>
      <c r="U6" s="623"/>
    </row>
    <row r="7" spans="1:23" ht="13.2" customHeight="1" x14ac:dyDescent="0.15">
      <c r="C7" s="83"/>
      <c r="D7" s="84"/>
      <c r="E7" s="84"/>
      <c r="F7" s="84"/>
      <c r="G7" s="84"/>
      <c r="H7" s="84"/>
      <c r="I7" s="84"/>
      <c r="J7" s="84"/>
      <c r="K7" s="84"/>
      <c r="L7" s="84"/>
      <c r="M7" s="84"/>
      <c r="N7" s="84"/>
      <c r="O7" s="84"/>
      <c r="P7" s="84"/>
      <c r="Q7" s="84"/>
      <c r="R7" s="84"/>
      <c r="S7" s="84"/>
      <c r="T7" s="84"/>
      <c r="U7" s="85"/>
    </row>
    <row r="8" spans="1:23" ht="12" customHeight="1" x14ac:dyDescent="0.2">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99999999999999" customHeight="1" x14ac:dyDescent="0.15">
      <c r="C10" s="86"/>
      <c r="U10" s="87"/>
    </row>
    <row r="11" spans="1:23" ht="13.2" x14ac:dyDescent="0.2">
      <c r="C11" s="86"/>
      <c r="P11" s="861" t="str">
        <f>+表紙!P35</f>
        <v>令和   8年   4月   17日</v>
      </c>
      <c r="Q11" s="862"/>
      <c r="R11" s="862"/>
      <c r="S11" s="862"/>
      <c r="T11" s="863"/>
      <c r="U11" s="281"/>
    </row>
    <row r="12" spans="1:23" ht="13.2" customHeight="1" x14ac:dyDescent="0.15">
      <c r="C12" s="86"/>
      <c r="S12" s="43"/>
      <c r="T12" s="43"/>
      <c r="U12" s="88"/>
    </row>
    <row r="13" spans="1:23" ht="13.2" x14ac:dyDescent="0.2">
      <c r="C13" s="871" t="str">
        <f>+表紙!C37</f>
        <v>横浜市長</v>
      </c>
      <c r="D13" s="872"/>
      <c r="E13" s="872"/>
      <c r="F13" s="872"/>
      <c r="G13" s="23" t="s">
        <v>5</v>
      </c>
      <c r="H13" s="23"/>
      <c r="U13" s="87"/>
    </row>
    <row r="14" spans="1:23" ht="13.2" customHeight="1" x14ac:dyDescent="0.15">
      <c r="C14" s="86"/>
      <c r="U14" s="87"/>
    </row>
    <row r="15" spans="1:23" ht="13.2" customHeight="1" x14ac:dyDescent="0.15">
      <c r="A15" s="22">
        <v>3</v>
      </c>
      <c r="C15" s="86"/>
      <c r="I15" s="79"/>
      <c r="J15" s="79" t="s">
        <v>327</v>
      </c>
      <c r="K15" s="79"/>
      <c r="U15" s="87"/>
    </row>
    <row r="16" spans="1:23" ht="26.25" customHeight="1" x14ac:dyDescent="0.15">
      <c r="C16" s="86"/>
      <c r="I16" s="25"/>
      <c r="J16" s="25" t="s">
        <v>6</v>
      </c>
      <c r="K16" s="25"/>
      <c r="L16" s="870" t="str">
        <f>+表紙!L40</f>
        <v>東京都渋谷区渋谷一丁目16番14号</v>
      </c>
      <c r="M16" s="870"/>
      <c r="N16" s="870"/>
      <c r="O16" s="870"/>
      <c r="P16" s="870"/>
      <c r="Q16" s="870"/>
      <c r="R16" s="870"/>
      <c r="S16" s="870"/>
      <c r="T16" s="870"/>
      <c r="U16" s="282"/>
    </row>
    <row r="17" spans="1:21" ht="26.25" customHeight="1" x14ac:dyDescent="0.15">
      <c r="C17" s="86"/>
      <c r="I17" s="25"/>
      <c r="J17" s="25" t="s">
        <v>7</v>
      </c>
      <c r="K17" s="25"/>
      <c r="L17" s="870" t="str">
        <f>+表紙!L41</f>
        <v>東急建設株式会社　東日本土木支店
執行役員支店長　三輪　昌義</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03-5466-5023</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東急建設株式会社　東日本土木支店　（瀬谷大門雨水幹線下水道整備工事JV作業所）</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1948</v>
      </c>
      <c r="Q25" s="842"/>
      <c r="R25" s="842"/>
      <c r="S25" s="842"/>
      <c r="T25" s="842"/>
      <c r="U25" s="843"/>
    </row>
    <row r="26" spans="1:21" ht="26.25" customHeight="1" x14ac:dyDescent="0.15">
      <c r="C26" s="585" t="s">
        <v>11</v>
      </c>
      <c r="D26" s="586"/>
      <c r="E26" s="587"/>
      <c r="F26" s="857" t="str">
        <f>+表紙!F50</f>
        <v>神奈川県横浜市瀬谷区瀬谷町7711番～6196番2地先</v>
      </c>
      <c r="G26" s="858"/>
      <c r="H26" s="858"/>
      <c r="I26" s="858"/>
      <c r="J26" s="858"/>
      <c r="K26" s="858"/>
      <c r="L26" s="858"/>
      <c r="M26" s="858"/>
      <c r="N26" s="341" t="s">
        <v>171</v>
      </c>
      <c r="O26"/>
      <c r="P26"/>
      <c r="Q26" s="852" t="str">
        <f>IF(+表紙!Q50="","",+表紙!Q50)</f>
        <v>03-5466-5023</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０６：総合工事業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309</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2"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t="str">
        <f>IF(+表紙!F61="","",+表紙!F61)</f>
        <v/>
      </c>
      <c r="G37" s="884"/>
      <c r="H37" s="884"/>
      <c r="I37" s="884"/>
      <c r="J37" s="884"/>
      <c r="K37" s="884"/>
      <c r="L37" s="884"/>
      <c r="M37" s="884"/>
      <c r="N37" s="884"/>
      <c r="O37" s="884"/>
      <c r="P37" s="884"/>
      <c r="Q37" s="884"/>
      <c r="R37" s="884"/>
      <c r="S37" s="884"/>
      <c r="T37" s="884"/>
      <c r="U37" s="885"/>
    </row>
    <row r="38" spans="3:21" ht="13.95" customHeight="1" x14ac:dyDescent="0.15">
      <c r="C38" s="241"/>
      <c r="D38" s="373"/>
      <c r="E38" s="347"/>
      <c r="F38" s="894" t="str">
        <f>IF(COUNTA(表紙!F62)=1,表紙!F62,"")</f>
        <v>・産業廃棄物発生フロー  （別表－１）参照
・処理等工程図　　　　     （別表－２)参照</v>
      </c>
      <c r="G38" s="895"/>
      <c r="H38" s="895"/>
      <c r="I38" s="895"/>
      <c r="J38" s="895"/>
      <c r="K38" s="895"/>
      <c r="L38" s="895"/>
      <c r="M38" s="895"/>
      <c r="N38" s="895"/>
      <c r="O38" s="895"/>
      <c r="P38" s="895"/>
      <c r="Q38" s="895"/>
      <c r="R38" s="895"/>
      <c r="S38" s="895"/>
      <c r="T38" s="895"/>
      <c r="U38" s="896"/>
    </row>
    <row r="39" spans="3:21" ht="13.95"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5"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5"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5"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5"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5"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5"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5"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5"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5"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5"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2"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5" customHeight="1" x14ac:dyDescent="0.15">
      <c r="C53" s="188"/>
      <c r="D53" s="897" t="str">
        <f>IF(COUNTA(表紙!D77)=1,表紙!D77,"")</f>
        <v>・建設副産物対策管理組織図　（別表－３）　　　　　　　　　　　　　　　　　　　　　　　　　　　　　　　　　　　　　　　　　　　　　　　　　　　　　　・作業所は、廃棄物責任者(作業所長又は常駐する上位の社員とする)を定め、建設副産物の発生抑制、再使用、
  再資源化及び適正処理に関する業務を行う。                                 　　　　　　　　　　　　　　　　　　　　　　　　　　　　　　　　　　　　　　　　　　　　        ・現業部門社員を対象とし、定期的に研修にて「建設副産物の減量及び適正処理に関する教育」を実施している。　　　　　　　　　　　　　　　　　　　　　　　　　　　　　　　　　　　　　　　　　                                                                      　　　　　　　　　（研修内容）
・経営上の方針、計画、目標について 
・適正な分別、保管について 
・ルール及び社員の役割について 
・関係法令の概要について</v>
      </c>
      <c r="E53" s="898"/>
      <c r="F53" s="898"/>
      <c r="G53" s="898"/>
      <c r="H53" s="898"/>
      <c r="I53" s="898"/>
      <c r="J53" s="898"/>
      <c r="K53" s="898"/>
      <c r="L53" s="898"/>
      <c r="M53" s="898"/>
      <c r="N53" s="898"/>
      <c r="O53" s="898"/>
      <c r="P53" s="898"/>
      <c r="Q53" s="898"/>
      <c r="R53" s="898"/>
      <c r="S53" s="898"/>
      <c r="T53" s="898"/>
      <c r="U53" s="899"/>
    </row>
    <row r="54" spans="3:21" ht="13.95"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5"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5"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5"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5"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5"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5"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5"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5"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6</v>
      </c>
      <c r="L65" s="892"/>
      <c r="M65" s="892"/>
      <c r="N65" s="35" t="s">
        <v>47</v>
      </c>
      <c r="O65" s="35"/>
      <c r="P65" s="4"/>
      <c r="Q65" s="886" t="s">
        <v>352</v>
      </c>
      <c r="R65" s="886"/>
      <c r="S65" s="886"/>
      <c r="T65" s="886"/>
      <c r="U65" s="887"/>
      <c r="V65" s="292"/>
      <c r="W65" s="292"/>
    </row>
    <row r="66" spans="1:24" ht="18" customHeight="1" x14ac:dyDescent="0.2">
      <c r="A66" s="22">
        <v>6</v>
      </c>
      <c r="C66" s="904"/>
      <c r="D66" s="497"/>
      <c r="E66" s="547"/>
      <c r="F66" s="186" t="s">
        <v>199</v>
      </c>
      <c r="G66" s="193"/>
      <c r="H66" s="193"/>
      <c r="I66" s="193"/>
      <c r="J66" s="193"/>
      <c r="K66" s="890">
        <f>+表紙!K90</f>
        <v>1835.5</v>
      </c>
      <c r="L66" s="890"/>
      <c r="M66" s="890"/>
      <c r="N66" s="890"/>
      <c r="O66" s="890"/>
      <c r="P66" s="193" t="s">
        <v>13</v>
      </c>
      <c r="Q66" s="888"/>
      <c r="R66" s="888"/>
      <c r="S66" s="888"/>
      <c r="T66" s="888"/>
      <c r="U66" s="889"/>
      <c r="V66" s="292"/>
      <c r="W66" s="292"/>
      <c r="X66" s="102"/>
    </row>
    <row r="67" spans="1:24" ht="13.95" customHeight="1" x14ac:dyDescent="0.2">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5" customHeight="1" x14ac:dyDescent="0.15">
      <c r="C70" s="904"/>
      <c r="D70" s="497"/>
      <c r="E70" s="547"/>
      <c r="F70" s="875" t="str">
        <f>IF(COUNTA(表紙!F94)=1,+表紙!F94,"")</f>
        <v>･支店にて廃棄物量削減目標を設定し、以下の項目を実施
(ﾌﾟﾚﾊﾌﾞ化､ﾕﾆｯﾄ化､ﾊﾟﾈﾙ化､ﾌﾟﾚｶｯﾄ化等の推進)
(鋼製型枠･樹脂型枠､ﾃﾞｯｷﾌﾟﾚｰﾄ等の使用)
(分別の徹底による有価物の売却等)
(広域認定､再生利用指定制度の積極活用)
(新規ﾘｻｲｸﾙﾙｰﾄの開拓)</v>
      </c>
      <c r="G70" s="876"/>
      <c r="H70" s="876"/>
      <c r="I70" s="876"/>
      <c r="J70" s="876"/>
      <c r="K70" s="876"/>
      <c r="L70" s="876"/>
      <c r="M70" s="876"/>
      <c r="N70" s="876"/>
      <c r="O70" s="876"/>
      <c r="P70" s="876"/>
      <c r="Q70" s="876"/>
      <c r="R70" s="876"/>
      <c r="S70" s="876"/>
      <c r="T70" s="876"/>
      <c r="U70" s="877"/>
      <c r="V70" s="164"/>
    </row>
    <row r="71" spans="1:24" ht="13.95"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5"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5"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5"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5"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5"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5"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5</v>
      </c>
      <c r="L80" s="892"/>
      <c r="M80" s="892"/>
      <c r="N80" s="35" t="s">
        <v>47</v>
      </c>
      <c r="O80" s="35"/>
      <c r="P80" s="4"/>
      <c r="Q80" s="886" t="s">
        <v>353</v>
      </c>
      <c r="R80" s="886"/>
      <c r="S80" s="886"/>
      <c r="T80" s="886"/>
      <c r="U80" s="887"/>
      <c r="V80" s="292"/>
      <c r="W80" s="292"/>
      <c r="X80" s="165"/>
    </row>
    <row r="81" spans="1:24" ht="18" customHeight="1" x14ac:dyDescent="0.2">
      <c r="A81" s="22">
        <v>8</v>
      </c>
      <c r="C81" s="882"/>
      <c r="D81" s="561"/>
      <c r="E81" s="649"/>
      <c r="F81" s="186" t="s">
        <v>199</v>
      </c>
      <c r="G81" s="193"/>
      <c r="H81" s="193"/>
      <c r="I81" s="193"/>
      <c r="J81" s="193"/>
      <c r="K81" s="890">
        <f>+表紙!K105</f>
        <v>12300</v>
      </c>
      <c r="L81" s="890"/>
      <c r="M81" s="890"/>
      <c r="N81" s="890"/>
      <c r="O81" s="890"/>
      <c r="P81" s="246" t="s">
        <v>13</v>
      </c>
      <c r="Q81" s="888"/>
      <c r="R81" s="888"/>
      <c r="S81" s="888"/>
      <c r="T81" s="888"/>
      <c r="U81" s="889"/>
      <c r="V81" s="292"/>
      <c r="W81" s="292"/>
      <c r="X81" s="102"/>
    </row>
    <row r="82" spans="1:24" ht="13.95" customHeight="1" x14ac:dyDescent="0.2">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5" customHeight="1" x14ac:dyDescent="0.15">
      <c r="C85" s="882"/>
      <c r="D85" s="561"/>
      <c r="E85" s="649"/>
      <c r="F85" s="875" t="str">
        <f>IF(COUNTA(表紙!F109)=1,+表紙!F109,"")</f>
        <v>･ﾒｰｶｰﾘｻｲｸﾙである広域認定制度の利用促進･建設資材等の納入事業者を含めた排出抑制の取組み推進
(納入時の荷姿､梱包材の簡略化)
・発生削減重点品目を「廃プラ類」「混合廃棄物」の２品目とし、年度毎の廃棄物削減目標数量を定め管理する。　</v>
      </c>
      <c r="G85" s="876"/>
      <c r="H85" s="876"/>
      <c r="I85" s="876"/>
      <c r="J85" s="876"/>
      <c r="K85" s="876"/>
      <c r="L85" s="876"/>
      <c r="M85" s="876"/>
      <c r="N85" s="876"/>
      <c r="O85" s="876"/>
      <c r="P85" s="876"/>
      <c r="Q85" s="876"/>
      <c r="R85" s="876"/>
      <c r="S85" s="876"/>
      <c r="T85" s="876"/>
      <c r="U85" s="877"/>
      <c r="V85" s="179"/>
    </row>
    <row r="86" spans="1:24" ht="13.95"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5"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5"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5"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5"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5"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5"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5"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5" customHeight="1" x14ac:dyDescent="0.15">
      <c r="C96" s="231"/>
      <c r="D96" s="561"/>
      <c r="E96" s="649"/>
      <c r="F96" s="875" t="str">
        <f>IF(COUNTA(表紙!F120)=1,+表紙!F120,"")</f>
        <v>･重点品目の分別徹底(廃プラ類の多品目分別)を設定して管理している｡</v>
      </c>
      <c r="G96" s="876"/>
      <c r="H96" s="876"/>
      <c r="I96" s="876"/>
      <c r="J96" s="876"/>
      <c r="K96" s="876"/>
      <c r="L96" s="876"/>
      <c r="M96" s="876"/>
      <c r="N96" s="876"/>
      <c r="O96" s="876"/>
      <c r="P96" s="876"/>
      <c r="Q96" s="876"/>
      <c r="R96" s="876"/>
      <c r="S96" s="876"/>
      <c r="T96" s="876"/>
      <c r="U96" s="877"/>
      <c r="V96" s="179"/>
    </row>
    <row r="97" spans="3:24" ht="13.95"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5"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5"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5"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5" customHeight="1" x14ac:dyDescent="0.15">
      <c r="C102" s="258"/>
      <c r="D102" s="561"/>
      <c r="E102" s="649"/>
      <c r="F102" s="905" t="str">
        <f>IF(COUNTA(表紙!F126)=1,+表紙!F126,"")</f>
        <v>･作業所状況に応じた分別品目を設定し、可能な限り分別に努める。　　　　　　　　　　　　　　　　　　　　　　　　　　　　　　　　　　 ･廃棄物に関する教育を実施し、分別意識の向上を図る。　　　　　　　　　　　　　　　　　　　　　　　　　　　　　　　　　　　　　　　・廃棄物に関する好取組事例等を作業所に水平展開する。</v>
      </c>
      <c r="G102" s="906"/>
      <c r="H102" s="906"/>
      <c r="I102" s="906"/>
      <c r="J102" s="906"/>
      <c r="K102" s="906"/>
      <c r="L102" s="906"/>
      <c r="M102" s="906"/>
      <c r="N102" s="906"/>
      <c r="O102" s="906"/>
      <c r="P102" s="906"/>
      <c r="Q102" s="906"/>
      <c r="R102" s="906"/>
      <c r="S102" s="906"/>
      <c r="T102" s="906"/>
      <c r="U102" s="907"/>
      <c r="V102" s="179"/>
    </row>
    <row r="103" spans="3:24" ht="13.95"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5"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5"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5"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5"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5"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5" customHeight="1" x14ac:dyDescent="0.15">
      <c r="C112" s="195"/>
      <c r="D112" s="561"/>
      <c r="E112" s="652"/>
      <c r="F112" s="875" t="str">
        <f>IF(COUNTA(表紙!F136)=1,+表紙!F136,"")</f>
        <v>･設計､施工条件等が合えば､がれき類･建設汚泥等の再生利用を行うよう努めている｡</v>
      </c>
      <c r="G112" s="876"/>
      <c r="H112" s="876"/>
      <c r="I112" s="876"/>
      <c r="J112" s="876"/>
      <c r="K112" s="876"/>
      <c r="L112" s="876"/>
      <c r="M112" s="876"/>
      <c r="N112" s="876"/>
      <c r="O112" s="876"/>
      <c r="P112" s="876"/>
      <c r="Q112" s="876"/>
      <c r="R112" s="876"/>
      <c r="S112" s="876"/>
      <c r="T112" s="876"/>
      <c r="U112" s="877"/>
      <c r="V112" s="164"/>
    </row>
    <row r="113" spans="3:24" ht="13.95"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5"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5"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5"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5"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5"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5"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5"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5" customHeight="1" x14ac:dyDescent="0.15">
      <c r="C123" s="195"/>
      <c r="D123" s="561"/>
      <c r="E123" s="649"/>
      <c r="F123" s="875" t="str">
        <f>IF(COUNTA(表紙!F147)=1,+表紙!F147,"")</f>
        <v>･積極的に再生利用行うよう努めていきたい｡</v>
      </c>
      <c r="G123" s="876"/>
      <c r="H123" s="876"/>
      <c r="I123" s="876"/>
      <c r="J123" s="876"/>
      <c r="K123" s="876"/>
      <c r="L123" s="876"/>
      <c r="M123" s="876"/>
      <c r="N123" s="876"/>
      <c r="O123" s="876"/>
      <c r="P123" s="876"/>
      <c r="Q123" s="876"/>
      <c r="R123" s="876"/>
      <c r="S123" s="876"/>
      <c r="T123" s="876"/>
      <c r="U123" s="877"/>
      <c r="V123" s="164"/>
    </row>
    <row r="124" spans="3:24" ht="13.95"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5"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5"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5"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5"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5"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5"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50000000000003"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50000000000003"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5"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5" customHeight="1" x14ac:dyDescent="0.15">
      <c r="C136" s="195"/>
      <c r="D136" s="561"/>
      <c r="E136" s="649"/>
      <c r="F136" s="875" t="str">
        <f>IF(COUNTA(表紙!F160)=1,+表紙!F160,"")</f>
        <v>･これまでに､自社で熱回収・中間処理を行ったことはない。</v>
      </c>
      <c r="G136" s="876"/>
      <c r="H136" s="876"/>
      <c r="I136" s="876"/>
      <c r="J136" s="876"/>
      <c r="K136" s="876"/>
      <c r="L136" s="876"/>
      <c r="M136" s="876"/>
      <c r="N136" s="876"/>
      <c r="O136" s="876"/>
      <c r="P136" s="876"/>
      <c r="Q136" s="876"/>
      <c r="R136" s="876"/>
      <c r="S136" s="876"/>
      <c r="T136" s="876"/>
      <c r="U136" s="877"/>
      <c r="V136" s="164"/>
    </row>
    <row r="137" spans="3:24" ht="13.95"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5"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5"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5"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5"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5"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5"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5"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50000000000003"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50000000000003"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5" customHeight="1" x14ac:dyDescent="0.15">
      <c r="C148" s="195"/>
      <c r="D148" s="561"/>
      <c r="E148" s="649"/>
      <c r="F148" s="875" t="str">
        <f>IF(COUNTA(表紙!F172)=1,+表紙!F172,"")</f>
        <v>・今後も、自社で熱回収・中間処理を行う予定はない。</v>
      </c>
      <c r="G148" s="876"/>
      <c r="H148" s="876"/>
      <c r="I148" s="876"/>
      <c r="J148" s="876"/>
      <c r="K148" s="876"/>
      <c r="L148" s="876"/>
      <c r="M148" s="876"/>
      <c r="N148" s="876"/>
      <c r="O148" s="876"/>
      <c r="P148" s="876"/>
      <c r="Q148" s="876"/>
      <c r="R148" s="876"/>
      <c r="S148" s="876"/>
      <c r="T148" s="876"/>
      <c r="U148" s="877"/>
      <c r="V148" s="164"/>
    </row>
    <row r="149" spans="3:24" ht="13.95"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5"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5"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5"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5"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5"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5"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5"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5" customHeight="1" x14ac:dyDescent="0.15">
      <c r="C161" s="195"/>
      <c r="D161" s="561"/>
      <c r="E161" s="652"/>
      <c r="F161" s="875" t="str">
        <f>IF(COUNTA(表紙!F185)=1,+表紙!F185,"")</f>
        <v>･これまでに､自社で埋立処分又は海洋投入処分を行ったことはない。</v>
      </c>
      <c r="G161" s="876"/>
      <c r="H161" s="876"/>
      <c r="I161" s="876"/>
      <c r="J161" s="876"/>
      <c r="K161" s="876"/>
      <c r="L161" s="876"/>
      <c r="M161" s="876"/>
      <c r="N161" s="876"/>
      <c r="O161" s="876"/>
      <c r="P161" s="876"/>
      <c r="Q161" s="876"/>
      <c r="R161" s="876"/>
      <c r="S161" s="876"/>
      <c r="T161" s="876"/>
      <c r="U161" s="877"/>
      <c r="V161" s="164"/>
    </row>
    <row r="162" spans="3:24" ht="13.95"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5"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5"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5"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5"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5"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5"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5"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5" customHeight="1" x14ac:dyDescent="0.15">
      <c r="C173" s="195"/>
      <c r="D173" s="561"/>
      <c r="E173" s="649"/>
      <c r="F173" s="875" t="str">
        <f>IF(COUNTA(表紙!F197)=1,+表紙!F197,"")</f>
        <v>・今後も、自社で埋立処分又は海洋投入処分を行う予定はない。</v>
      </c>
      <c r="G173" s="876"/>
      <c r="H173" s="876"/>
      <c r="I173" s="876"/>
      <c r="J173" s="876"/>
      <c r="K173" s="876"/>
      <c r="L173" s="876"/>
      <c r="M173" s="876"/>
      <c r="N173" s="876"/>
      <c r="O173" s="876"/>
      <c r="P173" s="876"/>
      <c r="Q173" s="876"/>
      <c r="R173" s="876"/>
      <c r="S173" s="876"/>
      <c r="T173" s="876"/>
      <c r="U173" s="877"/>
      <c r="V173" s="164"/>
    </row>
    <row r="174" spans="3:24" ht="13.95"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5"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5"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5"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5"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5"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5"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5"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2" customHeight="1" x14ac:dyDescent="0.15">
      <c r="C184" s="195"/>
      <c r="D184" s="561"/>
      <c r="E184" s="649"/>
      <c r="F184" s="655" t="s">
        <v>266</v>
      </c>
      <c r="G184" s="656"/>
      <c r="H184" s="656"/>
      <c r="I184" s="656"/>
      <c r="J184" s="656"/>
      <c r="K184" s="893">
        <f>+表紙!K208</f>
        <v>1835.5</v>
      </c>
      <c r="L184" s="893"/>
      <c r="M184" s="893"/>
      <c r="N184" s="893"/>
      <c r="O184" s="893"/>
      <c r="P184" s="198" t="s">
        <v>13</v>
      </c>
      <c r="Q184" s="911" t="s">
        <v>292</v>
      </c>
      <c r="R184" s="912"/>
      <c r="S184" s="912"/>
      <c r="T184" s="912"/>
      <c r="U184" s="913"/>
      <c r="V184" s="292"/>
      <c r="W184" s="292"/>
      <c r="X184" s="179"/>
    </row>
    <row r="185" spans="3:24" ht="43.2" customHeight="1" x14ac:dyDescent="0.15">
      <c r="C185" s="195"/>
      <c r="D185" s="561"/>
      <c r="E185" s="649"/>
      <c r="F185" s="263"/>
      <c r="G185" s="646" t="s">
        <v>222</v>
      </c>
      <c r="H185" s="647"/>
      <c r="I185" s="647"/>
      <c r="J185" s="647"/>
      <c r="K185" s="893">
        <f>+表紙!K209</f>
        <v>330.2</v>
      </c>
      <c r="L185" s="893"/>
      <c r="M185" s="893"/>
      <c r="N185" s="893"/>
      <c r="O185" s="893"/>
      <c r="P185" s="346" t="s">
        <v>13</v>
      </c>
      <c r="Q185" s="914"/>
      <c r="R185" s="915"/>
      <c r="S185" s="915"/>
      <c r="T185" s="915"/>
      <c r="U185" s="916"/>
      <c r="V185" s="292"/>
      <c r="W185" s="292"/>
      <c r="X185" s="179"/>
    </row>
    <row r="186" spans="3:24" ht="43.2" customHeight="1" x14ac:dyDescent="0.15">
      <c r="C186" s="195"/>
      <c r="D186" s="561"/>
      <c r="E186" s="649"/>
      <c r="F186" s="263"/>
      <c r="G186" s="646" t="s">
        <v>223</v>
      </c>
      <c r="H186" s="647"/>
      <c r="I186" s="647"/>
      <c r="J186" s="647"/>
      <c r="K186" s="893">
        <f>+表紙!K210</f>
        <v>1505.3</v>
      </c>
      <c r="L186" s="893"/>
      <c r="M186" s="893"/>
      <c r="N186" s="893"/>
      <c r="O186" s="893"/>
      <c r="P186" s="346" t="s">
        <v>13</v>
      </c>
      <c r="Q186" s="914"/>
      <c r="R186" s="915"/>
      <c r="S186" s="915"/>
      <c r="T186" s="915"/>
      <c r="U186" s="916"/>
      <c r="V186" s="292"/>
      <c r="W186" s="292"/>
      <c r="X186" s="179"/>
    </row>
    <row r="187" spans="3:24" ht="43.2"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2"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5"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5" customHeight="1" x14ac:dyDescent="0.15">
      <c r="C190" s="195"/>
      <c r="D190" s="561"/>
      <c r="E190" s="649"/>
      <c r="F190" s="875" t="str">
        <f>IF(COUNTA(表紙!F214)=1,+表紙!F214,"")</f>
        <v xml:space="preserve">･定期的に処理施設の視察を実施し、その情報を関係者で共有している。　　　　　　　　　　　　　　　　　　　　　　　　　　　　　　　　　　　　　　　　　　　　･業者選定をする際に、過去の取引実績を確認している。　　　　　　　　　　　　　　　　　　　　　　　　　　　　　　　　　　　　　　 ･複数の業者の処理料金を比較している。　　　　　　　　　　　　　　　　　　　　　　　　　　　　　　　　　　　　　　　　　　　　　　　･処理業者と定期的に意見交換をしている｡ </v>
      </c>
      <c r="G190" s="876"/>
      <c r="H190" s="876"/>
      <c r="I190" s="876"/>
      <c r="J190" s="876"/>
      <c r="K190" s="876"/>
      <c r="L190" s="876"/>
      <c r="M190" s="876"/>
      <c r="N190" s="876"/>
      <c r="O190" s="876"/>
      <c r="P190" s="876"/>
      <c r="Q190" s="876"/>
      <c r="R190" s="876"/>
      <c r="S190" s="876"/>
      <c r="T190" s="876"/>
      <c r="U190" s="877"/>
      <c r="V190" s="164"/>
    </row>
    <row r="191" spans="3:24" ht="13.95"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5"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5"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5"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5"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5"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5"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5"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12300</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300</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12000</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5"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5" customHeight="1" x14ac:dyDescent="0.15">
      <c r="C207" s="195"/>
      <c r="D207" s="561"/>
      <c r="E207" s="649"/>
      <c r="F207" s="875" t="str">
        <f>IF(COUNTA(表紙!F231)=1,+表紙!F231,"")</f>
        <v>・積極的に優良認定処理業者への処理委託量を増やしていきたい。</v>
      </c>
      <c r="G207" s="876"/>
      <c r="H207" s="876"/>
      <c r="I207" s="876"/>
      <c r="J207" s="876"/>
      <c r="K207" s="876"/>
      <c r="L207" s="876"/>
      <c r="M207" s="876"/>
      <c r="N207" s="876"/>
      <c r="O207" s="876"/>
      <c r="P207" s="876"/>
      <c r="Q207" s="876"/>
      <c r="R207" s="876"/>
      <c r="S207" s="876"/>
      <c r="T207" s="876"/>
      <c r="U207" s="877"/>
      <c r="V207" s="179"/>
    </row>
    <row r="208" spans="3:24" ht="13.95"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5"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5"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5"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5"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5"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5"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5"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95"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95" customHeight="1" x14ac:dyDescent="0.15">
      <c r="C218" s="358"/>
      <c r="D218" s="359"/>
      <c r="E218" s="359"/>
      <c r="I218" s="291"/>
      <c r="J218" s="291"/>
      <c r="K218" s="291"/>
      <c r="L218" s="25"/>
      <c r="M218" s="25"/>
      <c r="N218" s="25"/>
      <c r="O218" s="193"/>
      <c r="P218" s="193"/>
      <c r="Q218" s="193"/>
      <c r="R218" s="193"/>
      <c r="S218" s="291"/>
      <c r="T218" s="291"/>
      <c r="U218" s="291"/>
    </row>
    <row r="219" spans="1:22" ht="19.95" customHeight="1" x14ac:dyDescent="0.15">
      <c r="C219" s="358"/>
      <c r="D219" s="359"/>
      <c r="E219" s="359"/>
      <c r="I219" s="291"/>
      <c r="J219" s="291"/>
      <c r="K219" s="291"/>
      <c r="L219" s="25"/>
      <c r="M219" s="25"/>
      <c r="N219" s="25"/>
      <c r="O219" s="193"/>
      <c r="P219" s="193"/>
      <c r="Q219" s="193"/>
      <c r="R219" s="193"/>
      <c r="S219" s="291"/>
      <c r="T219" s="291"/>
      <c r="U219" s="291"/>
    </row>
    <row r="220" spans="1:22" ht="19.95" customHeight="1" x14ac:dyDescent="0.15">
      <c r="C220" s="358"/>
      <c r="D220" s="359"/>
      <c r="E220" s="359"/>
      <c r="I220" s="291"/>
      <c r="J220" s="291"/>
      <c r="K220" s="291"/>
      <c r="L220" s="25"/>
      <c r="M220" s="25"/>
      <c r="N220" s="25"/>
      <c r="O220" s="193"/>
      <c r="P220" s="193"/>
      <c r="Q220" s="193"/>
      <c r="R220" s="193"/>
      <c r="S220" s="291"/>
      <c r="T220" s="291"/>
      <c r="U220" s="291"/>
    </row>
    <row r="221" spans="1:22" ht="19.95" customHeight="1" x14ac:dyDescent="0.15">
      <c r="C221" s="358"/>
      <c r="D221" s="359"/>
      <c r="E221" s="359"/>
      <c r="I221" s="291"/>
      <c r="J221" s="291"/>
      <c r="K221" s="291"/>
      <c r="L221" s="25"/>
      <c r="M221" s="25"/>
      <c r="N221" s="25"/>
      <c r="O221" s="193"/>
      <c r="P221" s="193"/>
      <c r="Q221" s="193"/>
      <c r="R221" s="193"/>
      <c r="S221" s="291"/>
      <c r="T221" s="291"/>
      <c r="U221" s="291"/>
    </row>
    <row r="222" spans="1:22" ht="19.95"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2"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50000000000003"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50000000000003"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2"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50000000000003"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2" x14ac:dyDescent="0.2"/>
  <cols>
    <col min="2" max="2" width="17.6640625" customWidth="1"/>
    <col min="3" max="3" width="65.6640625" customWidth="1"/>
    <col min="4" max="4" width="1.6640625" customWidth="1"/>
  </cols>
  <sheetData>
    <row r="2" spans="2:4" x14ac:dyDescent="0.2">
      <c r="B2" t="s">
        <v>161</v>
      </c>
    </row>
    <row r="4" spans="2:4" ht="65.099999999999994" customHeight="1" x14ac:dyDescent="0.2">
      <c r="B4" s="923" t="s">
        <v>169</v>
      </c>
      <c r="C4" s="923"/>
    </row>
    <row r="5" spans="2:4" ht="13.8" thickBot="1" x14ac:dyDescent="0.25">
      <c r="B5" s="6"/>
    </row>
    <row r="6" spans="2:4" x14ac:dyDescent="0.2">
      <c r="B6" s="105" t="s">
        <v>159</v>
      </c>
      <c r="C6" s="7" t="s">
        <v>160</v>
      </c>
    </row>
    <row r="7" spans="2:4" ht="114.9" customHeight="1" x14ac:dyDescent="0.2">
      <c r="B7" s="106" t="s">
        <v>52</v>
      </c>
      <c r="C7" s="8" t="s">
        <v>162</v>
      </c>
    </row>
    <row r="8" spans="2:4" ht="125.1" customHeight="1" x14ac:dyDescent="0.2">
      <c r="B8" s="107" t="s">
        <v>53</v>
      </c>
      <c r="C8" s="8" t="s">
        <v>163</v>
      </c>
    </row>
    <row r="9" spans="2:4" ht="75" customHeight="1" x14ac:dyDescent="0.2">
      <c r="B9" s="108" t="s">
        <v>54</v>
      </c>
      <c r="C9" s="8" t="s">
        <v>164</v>
      </c>
    </row>
    <row r="10" spans="2:4" ht="65.099999999999994" customHeight="1" x14ac:dyDescent="0.2">
      <c r="B10" s="108" t="s">
        <v>55</v>
      </c>
      <c r="C10" s="8" t="s">
        <v>165</v>
      </c>
    </row>
    <row r="11" spans="2:4" ht="39.9" customHeight="1" x14ac:dyDescent="0.2">
      <c r="B11" s="108" t="s">
        <v>56</v>
      </c>
      <c r="C11" s="8" t="s">
        <v>166</v>
      </c>
    </row>
    <row r="12" spans="2:4" ht="30" customHeight="1" x14ac:dyDescent="0.2">
      <c r="B12" s="108" t="s">
        <v>57</v>
      </c>
      <c r="C12" s="8" t="s">
        <v>167</v>
      </c>
    </row>
    <row r="13" spans="2:4" ht="30" customHeight="1" thickBot="1" x14ac:dyDescent="0.25">
      <c r="B13" s="109" t="s">
        <v>58</v>
      </c>
      <c r="C13" s="9" t="s">
        <v>168</v>
      </c>
      <c r="D13" s="110"/>
    </row>
    <row r="14" spans="2:4" ht="60" customHeight="1" x14ac:dyDescent="0.2">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2026-04-17T01:10:30Z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