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firstSheet="6" activeTab="6"/>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9" i="94" l="1"/>
  <c r="AA44" i="94"/>
  <c r="K226" i="95" s="1"/>
  <c r="K202" i="98" s="1"/>
  <c r="H38" i="94"/>
  <c r="H37" i="94" s="1"/>
  <c r="O38" i="94"/>
  <c r="O37" i="94" s="1"/>
  <c r="O19" i="94" s="1"/>
  <c r="O12" i="94" s="1"/>
  <c r="AK27" i="82"/>
  <c r="X32" i="94"/>
  <c r="X31" i="94" s="1"/>
  <c r="X26" i="94" s="1"/>
  <c r="X18" i="82"/>
  <c r="O16" i="83"/>
  <c r="Y50" i="94" s="1"/>
  <c r="X21" i="83"/>
  <c r="AK27" i="83"/>
  <c r="O16" i="94"/>
  <c r="O9" i="94"/>
  <c r="O55" i="94" s="1"/>
  <c r="O14" i="94"/>
  <c r="H27" i="94"/>
  <c r="X27" i="94"/>
  <c r="X21" i="78"/>
  <c r="O16" i="79"/>
  <c r="R50" i="94" s="1"/>
  <c r="X21" i="89"/>
  <c r="F12" i="83"/>
  <c r="O18" i="94"/>
  <c r="O10" i="94"/>
  <c r="O17" i="94"/>
  <c r="O15" i="94"/>
  <c r="O13"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K31" i="75" s="1"/>
  <c r="I52" i="94" s="1"/>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11" i="94" l="1"/>
  <c r="K195" i="95"/>
  <c r="K17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<sst xmlns="http://schemas.openxmlformats.org/spreadsheetml/2006/main" count="3180" uniqueCount="462">
  <si>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</si>
  <si>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</si>
  <si>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</si>
  <si>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</si>
  <si>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</si>
  <si>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</si>
  <si>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</si>
  <si>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</si>
  <si>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</si>
  <si>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</si>
  <si>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</si>
  <si>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</si>
  <si>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</si>
  <si>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</si>
  <si>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</si>
  <si>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</si>
  <si>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</si>
  <si>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</si>
  <si>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</si>
  <si>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</si>
  <si>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</si>
  <si>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</si>
  <si>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</si>
  <si>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</si>
  <si>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</si>
  <si>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</si>
  <si>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</si>
  <si>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</si>
  <si>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</si>
  <si>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</si>
  <si>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</si>
  <si>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</si>
  <si>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</si>
  <si>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</si>
  <si>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</si>
  <si>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</si>
  <si>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</si>
  <si>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</si>
  <si>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</si>
  <si>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</si>
  <si>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</si>
  <si>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</si>
  <si>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</si>
  <si>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</si>
  <si>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</si>
  <si>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</si>
  <si>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</si>
  <si>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</si>
  <si>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</si>
  <si>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</si>
  <si>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</si>
  <si>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</si>
  <si>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</si>
  <si>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</si>
  <si>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</si>
  <si>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</si>
  <si>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</si>
  <si>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</si>
  <si>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</si>
  <si>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</si>
  <si>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</si>
  <si>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</si>
  <si>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</si>
  <si>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</si>
  <si>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</si>
  <si>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</si>
  <si>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</si>
  <si>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</si>
  <si>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</si>
  <si>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</si>
  <si>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</si>
  <si>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</si>
  <si>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</si>
  <si>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</si>
  <si>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</si>
  <si>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</si>
  <si>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</si>
  <si>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</si>
  <si>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</si>
  <si>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</si>
  <si>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</si>
  <si>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</si>
  <si>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</si>
  <si>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</si>
  <si>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</si>
  <si>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</si>
  <si>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</si>
  <si>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</si>
  <si>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</si>
  <si>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</si>
  <si>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</si>
  <si>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</si>
  <si>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</si>
  <si>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</si>
  <si>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</si>
  <si>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</si>
  <si>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</si>
  <si>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</si>
  <si>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</si>
  <si>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</si>
  <si>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</si>
  <si>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</si>
  <si>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</si>
  <si>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</si>
  <si>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</si>
  <si>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</si>
  <si>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</si>
  <si>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</si>
  <si>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</si>
  <si>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</si>
  <si>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</si>
  <si>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</si>
  <si>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</si>
  <si>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</si>
  <si>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</si>
  <si>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</si>
  <si>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</si>
  <si>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</si>
  <si>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</si>
  <si>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</si>
  <si>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</si>
  <si>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</si>
  <si>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</si>
  <si>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</si>
  <si>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</si>
  <si>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</si>
  <si>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</si>
  <si>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</si>
  <si>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</si>
  <si>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</si>
  <si>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</si>
  <si>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</si>
  <si>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</si>
  <si>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</si>
  <si>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</si>
  <si>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</si>
  <si>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</si>
  <si>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</si>
  <si>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</si>
  <si>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</si>
  <si>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</si>
  <si>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</si>
  <si>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</si>
  <si>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</si>
  <si>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</si>
  <si>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</si>
  <si>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</si>
  <si>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</si>
  <si>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</si>
  <si>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</si>
  <si>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</si>
  <si>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</si>
  <si>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</si>
  <si>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</si>
  <si>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</si>
  <si>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</si>
  <si>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</si>
  <si>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</si>
  <si>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</si>
  <si>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</si>
  <si>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</si>
  <si>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</si>
  <si>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</si>
  <si>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</si>
  <si>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</si>
  <si>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</si>
  <si>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</si>
  <si>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</si>
  <si>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</si>
  <si>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</si>
  <si>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</si>
  <si>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</si>
  <si>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</si>
  <si>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</si>
  <si>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</si>
  <si>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</si>
  <si>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</si>
  <si>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</si>
  <si>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</si>
  <si>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</si>
  <si>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</si>
  <si>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</si>
  <si>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</si>
  <si>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</si>
  <si>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</si>
  <si>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</si>
  <si>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</si>
  <si>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</si>
  <si>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</si>
  <si>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</si>
  <si>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</si>
  <si>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</si>
  <si>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</si>
  <si>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</si>
  <si>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</si>
  <si>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</si>
  <si>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</si>
  <si>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</si>
  <si>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</si>
  <si>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</si>
  <si>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</si>
  <si>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</si>
  <si>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</si>
  <si>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</si>
  <si>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</si>
  <si>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</si>
  <si>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</si>
  <si>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</si>
  <si>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</si>
  <si>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</si>
  <si>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</si>
  <si>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</si>
  <si>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</si>
  <si>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</si>
  <si>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</si>
  <si>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</si>
  <si>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</si>
  <si>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</si>
  <si>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</si>
  <si>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</si>
  <si>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</si>
  <si>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</si>
  <si>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</si>
  <si>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</si>
  <si>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</si>
  <si>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</si>
  <si>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</si>
  <si>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</si>
  <si>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</si>
  <si>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</si>
  <si>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</si>
  <si>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</si>
  <si>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</si>
  <si>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</si>
  <si>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</si>
  <si>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</si>
  <si>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</si>
  <si>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</si>
  <si>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</si>
  <si>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</si>
  <si>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</si>
  <si>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</si>
  <si>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</si>
  <si>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</si>
  <si>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</si>
  <si>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</si>
  <si>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</si>
  <si>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</si>
  <si>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</si>
  <si>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</si>
  <si>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</si>
  <si>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</si>
  <si>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</si>
  <si>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</si>
  <si>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</si>
  <si>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</si>
  <si>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</si>
  <si>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</si>
  <si>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</si>
  <si>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</si>
  <si>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</si>
  <si>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</si>
  <si>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</si>
  <si>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</si>
  <si>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</si>
  <si>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</si>
  <si>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</si>
  <si>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</si>
  <si>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</si>
  <si>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</si>
  <si>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</si>
  <si>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</si>
  <si>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</si>
  <si>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</si>
  <si>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</si>
  <si>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</si>
  <si>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</si>
  <si>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</si>
  <si>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</si>
  <si>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</si>
  <si>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</si>
  <si>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</si>
  <si>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</si>
  <si>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</si>
  <si>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</si>
  <si>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</si>
  <si>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</si>
  <si>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</si>
  <si>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</si>
  <si>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</si>
  <si>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</si>
  <si>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</si>
  <si>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</si>
  <si>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</si>
  <si>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</si>
  <si>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</si>
  <si>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</si>
  <si>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</si>
  <si>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</si>
  <si>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</si>
  <si>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</si>
  <si>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</si>
  <si>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</si>
  <si>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</si>
  <si>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</si>
  <si>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</si>
  <si>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</si>
  <si>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</si>
  <si>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</si>
  <si>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</si>
  <si>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</si>
  <si>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</si>
  <si>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</si>
  <si>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</si>
  <si>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</si>
  <si>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</si>
  <si>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</si>
  <si>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</si>
  <si>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</si>
  <si>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</si>
  <si>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</si>
  <si>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</si>
  <si>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</si>
  <si>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</si>
  <si>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</si>
  <si>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</si>
  <si>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</si>
  <si>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</si>
  <si>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</si>
  <si>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</si>
  <si>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</si>
  <si>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</si>
  <si>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</si>
  <si>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</si>
  <si>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</si>
  <si>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</si>
  <si>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</si>
  <si>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</si>
  <si>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</si>
  <si>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</si>
  <si>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</si>
  <si>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</si>
  <si>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</si>
  <si>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</si>
  <si>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</si>
  <si>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</si>
  <si>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</si>
  <si>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</si>
  <si>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</si>
  <si>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</si>
  <si>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</si>
  <si>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</si>
  <si>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</si>
  <si>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</si>
  <si>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</si>
  <si>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</si>
  <si>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</si>
  <si>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</si>
  <si>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</si>
  <si>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</si>
  <si>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</si>
  <si>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</si>
  <si>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</si>
  <si>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</si>
  <si>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</si>
  <si>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</si>
  <si>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</si>
  <si>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</si>
  <si>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</si>
  <si>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</si>
  <si>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</si>
  <si>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</si>
  <si>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</si>
  <si>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</si>
  <si>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</si>
  <si>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</si>
  <si>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</si>
  <si>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</si>
  <si>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</si>
  <si>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</si>
  <si>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</si>
  <si>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</si>
  <si>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</si>
  <si>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</si>
  <si>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</si>
  <si>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</si>
  <si>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</si>
  <si>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</si>
  <si>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</si>
  <si>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</si>
  <si>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</si>
  <si>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</si>
  <si>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</si>
  <si>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</si>
  <si>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</si>
  <si>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</si>
  <si>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</si>
  <si>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</si>
  <si>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</si>
  <si>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</si>
  <si>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</si>
  <si>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</si>
  <si>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</si>
  <si>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</si>
  <si>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</si>
  <si>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</si>
  <si>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</si>
  <si>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</si>
  <si>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</si>
  <si>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</si>
  <si>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</si>
  <si>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</si>
  <si>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</si>
  <si>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</si>
  <si>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</si>
  <si>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</si>
  <si>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</si>
  <si>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</si>
  <si>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</si>
  <si>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</si>
  <si>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</si>
  <si>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</si>
  <si>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</si>
  <si>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</si>
  <si>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</si>
  <si>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</si>
  <si>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</si>
  <si>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</si>
  <si>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</si>
  <si>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</si>
  <si>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</si>
  <si>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</si>
  <si>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</si>
  <si>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</si>
  <si>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</si>
  <si>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</si>
  <si>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</si>
  <si>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</si>
  <si>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</si>
  <si>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</si>
  <si>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</si>
  <si>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</si>
  <si>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</si>
  <si>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</si>
  <si>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</si>
  <si>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</si>
  <si>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静岡市清水区松原町５－１７</t>
    <phoneticPr fontId="3"/>
  </si>
  <si>
    <t>鈴与建設株式会社　代表取締役社長　櫻井重英</t>
    <phoneticPr fontId="3"/>
  </si>
  <si>
    <t>鈴与建設株式会社　東海運（株）　山下埠頭倉庫解体工事</t>
    <phoneticPr fontId="3"/>
  </si>
  <si>
    <t>神奈川県横浜市中区山下町279-1</t>
    <phoneticPr fontId="3"/>
  </si>
  <si>
    <t>054-354-3420</t>
    <phoneticPr fontId="3"/>
  </si>
  <si>
    <t>横浜市長</t>
    <phoneticPr fontId="3"/>
  </si>
  <si>
    <t>Ｄ－建設業</t>
    <phoneticPr fontId="3"/>
  </si>
  <si>
    <t>総合建設業</t>
    <phoneticPr fontId="3"/>
  </si>
  <si>
    <t>総括管理：環境安全管理室長　　　　　　　　　　　　　　　　　　　　　　　　　　　　　　　　　　　　　　　　　　　　　　　　　　　　　　　　　　　　　　　　総括産業廃棄物事務局：環境安全管理室　　　　　　　　　　　　　　　　　　　　　　　　　　　　　　　　　　　　　　　　　　　　　　　　　　　　　　　　　　　　　　　　　　　　　　　　　　　　　　　　　　　　　　　　　　　　　　　　　　　　　　　　　　　　　　　　　　　　　　　　　　　　　　本社：総務課長（産業廃棄物管理責任者）　　　　　　　　　　　　　　　　　　　　　　　　　　　　　　　　　　　　　　　　　　　　　　　　　　　　　　　　　　　　　　　　　　　　　　　　　　　作業所：作業所長（廃棄物処理責任者）から工事課長（廃棄物管理責任者）</t>
    <rPh sb="0" eb="2">
      <t>ソウカツ</t>
    </rPh>
    <rPh sb="2" eb="4">
      <t>カンリ</t>
    </rPh>
    <rPh sb="5" eb="7">
      <t>カンキョウ</t>
    </rPh>
    <rPh sb="7" eb="9">
      <t>アンゼン</t>
    </rPh>
    <rPh sb="9" eb="11">
      <t>カンリ</t>
    </rPh>
    <rPh sb="11" eb="12">
      <t>シツ</t>
    </rPh>
    <rPh sb="12" eb="13">
      <t>チョウ</t>
    </rPh>
    <rPh sb="77" eb="79">
      <t>ソウカツ</t>
    </rPh>
    <rPh sb="79" eb="81">
      <t>サンギョウ</t>
    </rPh>
    <rPh sb="81" eb="84">
      <t>ハイキブツ</t>
    </rPh>
    <rPh sb="84" eb="87">
      <t>ジムキョク</t>
    </rPh>
    <rPh sb="88" eb="90">
      <t>カンキョウ</t>
    </rPh>
    <rPh sb="90" eb="92">
      <t>アンゼン</t>
    </rPh>
    <rPh sb="92" eb="94">
      <t>カンリ</t>
    </rPh>
    <rPh sb="94" eb="95">
      <t>シツ</t>
    </rPh>
    <rPh sb="221" eb="223">
      <t>ホンシャ</t>
    </rPh>
    <rPh sb="224" eb="226">
      <t>ソウム</t>
    </rPh>
    <rPh sb="226" eb="228">
      <t>カチョウ</t>
    </rPh>
    <rPh sb="229" eb="231">
      <t>サンギョウ</t>
    </rPh>
    <rPh sb="231" eb="234">
      <t>ハイキブツ</t>
    </rPh>
    <rPh sb="234" eb="236">
      <t>カンリ</t>
    </rPh>
    <rPh sb="236" eb="238">
      <t>セキニン</t>
    </rPh>
    <rPh sb="238" eb="239">
      <t>シャ</t>
    </rPh>
    <rPh sb="315" eb="317">
      <t>サギョウ</t>
    </rPh>
    <rPh sb="317" eb="318">
      <t>ショ</t>
    </rPh>
    <rPh sb="319" eb="321">
      <t>サギョウ</t>
    </rPh>
    <rPh sb="321" eb="323">
      <t>ショチョウ</t>
    </rPh>
    <rPh sb="324" eb="327">
      <t>ハイキブツ</t>
    </rPh>
    <rPh sb="327" eb="329">
      <t>ショリ</t>
    </rPh>
    <rPh sb="329" eb="330">
      <t>セキ</t>
    </rPh>
    <rPh sb="330" eb="331">
      <t>ニン</t>
    </rPh>
    <rPh sb="331" eb="332">
      <t>シャ</t>
    </rPh>
    <rPh sb="335" eb="337">
      <t>コウジ</t>
    </rPh>
    <rPh sb="337" eb="339">
      <t>カチョウ</t>
    </rPh>
    <rPh sb="340" eb="343">
      <t>ハイキブツ</t>
    </rPh>
    <rPh sb="343" eb="345">
      <t>カンリ</t>
    </rPh>
    <rPh sb="345" eb="347">
      <t>セキニン</t>
    </rPh>
    <rPh sb="347" eb="348">
      <t>シャ</t>
    </rPh>
    <phoneticPr fontId="3"/>
  </si>
  <si>
    <t>作業所→委託収集運搬業者→委託中間処理業者　　　　　　　　　　　  
○廃油－再生燃料化－リサイクル売却
○木くず－破砕－再資源化
〇繊維くず－破砕－再資源化　　　　　　　　　　　　　　　　　　　　　　　　　　　　　　　　　　　　　　　　　　　　　　　　　　　　　　　　○がれき類－破砕－再資源化　　　　　　　　　　　　　　　　　　　　　　　　　　　　　　　　　　　　　　　　　　　　　　　　　　　　　　　　　　　○混合廃棄物－分別－再資源化</t>
    <rPh sb="0" eb="2">
      <t>サギョウ</t>
    </rPh>
    <rPh sb="2" eb="3">
      <t>ショ</t>
    </rPh>
    <rPh sb="4" eb="6">
      <t>イタク</t>
    </rPh>
    <rPh sb="6" eb="8">
      <t>シュウシュウ</t>
    </rPh>
    <rPh sb="8" eb="10">
      <t>ウンパン</t>
    </rPh>
    <rPh sb="10" eb="12">
      <t>ギョウシャ</t>
    </rPh>
    <rPh sb="13" eb="15">
      <t>イタク</t>
    </rPh>
    <rPh sb="15" eb="17">
      <t>チュウカン</t>
    </rPh>
    <rPh sb="17" eb="19">
      <t>ショリ</t>
    </rPh>
    <rPh sb="19" eb="21">
      <t>ギョウシャ</t>
    </rPh>
    <rPh sb="36" eb="38">
      <t>ハイユ</t>
    </rPh>
    <rPh sb="39" eb="41">
      <t>サイセイ</t>
    </rPh>
    <rPh sb="41" eb="44">
      <t>ネンリョウカ</t>
    </rPh>
    <rPh sb="50" eb="52">
      <t>バイキャク</t>
    </rPh>
    <rPh sb="54" eb="55">
      <t>キ</t>
    </rPh>
    <rPh sb="58" eb="60">
      <t>ハサイ</t>
    </rPh>
    <rPh sb="67" eb="69">
      <t>センイ</t>
    </rPh>
    <phoneticPr fontId="3"/>
  </si>
  <si>
    <t>委託契約先に実地確認
電子マニフェスト推進
優良認定業者との委託契約推進
分別収集の推進</t>
    <rPh sb="0" eb="5">
      <t>イタクケイヤクサキ</t>
    </rPh>
    <rPh sb="6" eb="10">
      <t>ジッチカクニン</t>
    </rPh>
    <rPh sb="11" eb="13">
      <t>デンシ</t>
    </rPh>
    <rPh sb="19" eb="21">
      <t>スイシン</t>
    </rPh>
    <rPh sb="22" eb="24">
      <t>ユウリョウ</t>
    </rPh>
    <rPh sb="24" eb="28">
      <t>ニンテイギョウシャ</t>
    </rPh>
    <rPh sb="30" eb="34">
      <t>イタクケイヤク</t>
    </rPh>
    <rPh sb="34" eb="36">
      <t>スイシン</t>
    </rPh>
    <rPh sb="37" eb="42">
      <t>ブンベ</t>
    </rPh>
    <rPh sb="42" eb="44">
      <t>スイシン</t>
    </rPh>
    <phoneticPr fontId="3"/>
  </si>
  <si>
    <t>建設混合廃棄物の分別収集</t>
    <rPh sb="0" eb="7">
      <t>ケンセツコンゴウハイキブツ</t>
    </rPh>
    <rPh sb="8" eb="12">
      <t>ブンベツシュウシュウ</t>
    </rPh>
    <phoneticPr fontId="3"/>
  </si>
  <si>
    <t>建設混合廃棄物の分別収集について社員教育を継続する</t>
    <rPh sb="0" eb="7">
      <t>ケンセツコンゴウハイキブツ</t>
    </rPh>
    <rPh sb="8" eb="12">
      <t>ブンベツシュウシュウ</t>
    </rPh>
    <rPh sb="16" eb="20">
      <t>シャインキョウイク</t>
    </rPh>
    <rPh sb="21" eb="23">
      <t>ケイゾク</t>
    </rPh>
    <phoneticPr fontId="3"/>
  </si>
  <si>
    <t>該当なし</t>
    <rPh sb="0" eb="2">
      <t>ガイトウ</t>
    </rPh>
    <phoneticPr fontId="3"/>
  </si>
  <si>
    <t>・委託処理先の実地確認
・電子マニフェストの推進</t>
    <rPh sb="1" eb="6">
      <t>イタクショリサキ</t>
    </rPh>
    <rPh sb="7" eb="11">
      <t>ジッチカクニン</t>
    </rPh>
    <rPh sb="13" eb="15">
      <t>デンシ</t>
    </rPh>
    <rPh sb="22" eb="24">
      <t>スイシン</t>
    </rPh>
    <phoneticPr fontId="3"/>
  </si>
  <si>
    <t>令和    ７年    ５月 ２０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</si>
</sst>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view="pageBreakPreview" topLeftCell="E49" zoomScale="115" zoomScaleNormal="115" zoomScaleSheetLayoutView="115" workbookViewId="0">
      <selection activeCell="L40" sqref="L40:U40"/>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461</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451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450</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448</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1945</v>
      </c>
      <c r="Q49" s="567"/>
      <c r="R49" s="567"/>
      <c r="S49" s="567"/>
      <c r="T49" s="567"/>
      <c r="U49" s="568"/>
    </row>
    <row r="50" spans="3:23" ht="26.25" customHeight="1" x14ac:dyDescent="0.15">
      <c r="C50" s="538" t="s">
        <v>11</v>
      </c>
      <c r="D50" s="539"/>
      <c r="E50" s="540"/>
      <c r="F50" s="549" t="s">
        <v>449</v>
      </c>
      <c r="G50" s="550"/>
      <c r="H50" s="550"/>
      <c r="I50" s="550"/>
      <c r="J50" s="550"/>
      <c r="K50" s="550"/>
      <c r="L50" s="550"/>
      <c r="M50" s="550"/>
      <c r="N50" s="341" t="s">
        <v>172</v>
      </c>
      <c r="O50" s="449"/>
      <c r="P50" s="450"/>
      <c r="Q50" s="553"/>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452</v>
      </c>
      <c r="G54" s="631"/>
      <c r="H54" s="631"/>
      <c r="I54" s="631"/>
      <c r="J54" s="631"/>
      <c r="K54" s="631"/>
      <c r="L54" s="32" t="s">
        <v>48</v>
      </c>
      <c r="M54" s="32"/>
      <c r="N54" s="635" t="s">
        <v>453</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175</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v>2</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455</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6</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5283.7</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t="s">
        <v>456</v>
      </c>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3</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4520</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t="s">
        <v>456</v>
      </c>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t="s">
        <v>457</v>
      </c>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t="s">
        <v>458</v>
      </c>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t="s">
        <v>459</v>
      </c>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t="s">
        <v>459</v>
      </c>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t="s">
        <v>459</v>
      </c>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t="s">
        <v>459</v>
      </c>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t="s">
        <v>459</v>
      </c>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t="s">
        <v>459</v>
      </c>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5283.7</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96</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5283.7</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t="s">
        <v>460</v>
      </c>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4520</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70</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4520</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t="s">
        <v>460</v>
      </c>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6" workbookViewId="0">
      <selection activeCell="AX33" sqref="AX33:AX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0.1</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0.1</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0.8</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0.8</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0.8</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6" workbookViewId="0">
      <selection activeCell="AW35" sqref="AW3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4500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5253.5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4500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4500</v>
      </c>
      <c r="P27" s="718"/>
      <c r="Q27" s="718"/>
      <c r="R27" s="718"/>
      <c r="S27" s="49" t="s">
        <v>38</v>
      </c>
      <c r="T27" s="70"/>
      <c r="U27" s="70"/>
      <c r="X27" s="68" t="s">
        <v>39</v>
      </c>
      <c r="Y27" s="71"/>
      <c r="AG27" s="58"/>
      <c r="AH27" s="58"/>
      <c r="AI27" s="58"/>
      <c r="AJ27" s="58"/>
      <c r="AK27" s="668">
        <f>+AG18+O27</f>
        <v>4500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4500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5253.5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66.599999999999994</v>
      </c>
      <c r="G30" s="674"/>
      <c r="H30" s="214" t="s">
        <v>198</v>
      </c>
      <c r="L30" s="682"/>
      <c r="O30" s="61"/>
      <c r="Q30" s="684">
        <f>+ROUND(Z28,1)+ROUND(Z29,1)+ROUND(Z30,1)</f>
        <v>4500</v>
      </c>
      <c r="R30" s="718"/>
      <c r="S30" s="718"/>
      <c r="T30" s="718"/>
      <c r="U30" s="49" t="s">
        <v>16</v>
      </c>
      <c r="X30" s="726" t="s">
        <v>186</v>
      </c>
      <c r="Y30" s="727"/>
      <c r="Z30" s="670">
        <v>0</v>
      </c>
      <c r="AA30" s="671"/>
      <c r="AB30" s="671"/>
      <c r="AC30" s="671"/>
      <c r="AD30" s="671"/>
      <c r="AE30" s="49" t="s">
        <v>13</v>
      </c>
      <c r="AK30" s="655">
        <v>50</v>
      </c>
      <c r="AL30" s="656"/>
      <c r="AM30" s="656"/>
      <c r="AN30" s="656"/>
      <c r="AO30" s="57" t="s">
        <v>13</v>
      </c>
      <c r="AR30" s="667"/>
      <c r="AS30" s="664"/>
      <c r="AT30" s="664"/>
      <c r="AU30" s="665"/>
    </row>
    <row r="31" spans="2:48" ht="27" customHeight="1" thickTop="1" thickBot="1" x14ac:dyDescent="0.2">
      <c r="B31" s="690" t="s">
        <v>375</v>
      </c>
      <c r="C31" s="679"/>
      <c r="D31" s="679"/>
      <c r="E31" s="680"/>
      <c r="F31" s="673">
        <v>5253.5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8"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鈴与建設株式会社　東海運（株）　山下埠頭倉庫解体工事</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1" workbookViewId="0">
      <selection activeCell="AW30" sqref="AW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15.4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v>
      </c>
      <c r="P27" s="718"/>
      <c r="Q27" s="718"/>
      <c r="R27" s="718"/>
      <c r="S27" s="49" t="s">
        <v>38</v>
      </c>
      <c r="T27" s="70"/>
      <c r="U27" s="70"/>
      <c r="X27" s="68" t="s">
        <v>39</v>
      </c>
      <c r="Y27" s="71"/>
      <c r="AG27" s="58"/>
      <c r="AH27" s="58"/>
      <c r="AI27" s="58"/>
      <c r="AJ27" s="58"/>
      <c r="AK27" s="668">
        <f>+AG18+O27</f>
        <v>10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15.4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15.4</v>
      </c>
      <c r="G30" s="674"/>
      <c r="H30" s="214" t="s">
        <v>198</v>
      </c>
      <c r="L30" s="682"/>
      <c r="O30" s="61"/>
      <c r="Q30" s="684">
        <f>+ROUND(Z28,1)+ROUND(Z29,1)+ROUND(Z30,1)</f>
        <v>10</v>
      </c>
      <c r="R30" s="718"/>
      <c r="S30" s="718"/>
      <c r="T30" s="718"/>
      <c r="U30" s="49" t="s">
        <v>16</v>
      </c>
      <c r="X30" s="726" t="s">
        <v>186</v>
      </c>
      <c r="Y30" s="727"/>
      <c r="Z30" s="670">
        <v>0</v>
      </c>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15.4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G8"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鈴与建設株式会社　東海運（株）　山下埠頭倉庫解体工事</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0.4</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0</v>
      </c>
      <c r="M9" s="377">
        <f>IF(OR(ｷ.紙くず!F24&gt;0,ｷ.紙くず!F24&lt;0),ｷ.紙くず!F24,IF(M$19&gt;0,"0",0))</f>
        <v>0</v>
      </c>
      <c r="N9" s="377">
        <f>IF(OR(ｸ.木くず!F24&gt;0,ｸ.木くず!F24&lt;0),ｸ.木くず!F24,IF(N$19&gt;0,"0",0))</f>
        <v>13.5</v>
      </c>
      <c r="O9" s="377">
        <f>IF(OR(ｹ.繊維くず!F24&gt;0,ｹ.繊維くず!F24&lt;0),ｹ.繊維くず!F24,IF(O$19&gt;0,"0",0))</f>
        <v>0.1</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0.8</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5253.5</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15.4</v>
      </c>
      <c r="AA9" s="379">
        <f>IF(SUM(G9:Z9)&gt;0,SUM(G9:Z9),IF(AA$19&gt;0,"0",0))</f>
        <v>5283.7</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0.4</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0</v>
      </c>
      <c r="M14" s="383">
        <f>IF(OR(ｷ.紙くず!F29&gt;0,ｷ.紙くず!F29&lt;0),ｷ.紙くず!F29,IF(M$19&gt;0,"0",0))</f>
        <v>0</v>
      </c>
      <c r="N14" s="383">
        <f>IF(OR(ｸ.木くず!F29&gt;0,ｸ.木くず!F29&lt;0),ｸ.木くず!F29,IF(N$19&gt;0,"0",0))</f>
        <v>13.5</v>
      </c>
      <c r="O14" s="383">
        <f>IF(OR(ｹ.繊維くず!F29&gt;0,ｹ.繊維くず!F29&lt;0),ｹ.繊維くず!F29,IF(O$19&gt;0,"0",0))</f>
        <v>0.1</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0.8</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5253.5</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15.4</v>
      </c>
      <c r="AA14" s="385">
        <f t="shared" si="0"/>
        <v>5283.7</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0.4</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0</v>
      </c>
      <c r="M15" s="383">
        <f>IF(OR(ｷ.紙くず!F30&gt;0,ｷ.紙くず!F30&lt;0),ｷ.紙くず!F30,IF(M$19&gt;0,"0",0))</f>
        <v>0</v>
      </c>
      <c r="N15" s="383">
        <f>IF(OR(ｸ.木くず!F30&gt;0,ｸ.木くず!F30&lt;0),ｸ.木くず!F30,IF(N$19&gt;0,"0",0))</f>
        <v>13.5</v>
      </c>
      <c r="O15" s="383">
        <f>IF(OR(ｹ.繊維くず!F30&gt;0,ｹ.繊維くず!F30&lt;0),ｹ.繊維くず!F30,IF(O$19&gt;0,"0",0))</f>
        <v>0.1</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66.599999999999994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15.4</v>
      </c>
      <c r="AA15" s="385">
        <f t="shared" si="0"/>
        <v>96</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0.4</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0</v>
      </c>
      <c r="M16" s="383">
        <f>IF(OR(ｷ.紙くず!F31&gt;0,ｷ.紙くず!F31&lt;0),ｷ.紙くず!F31,IF(M$19&gt;0,"0",0))</f>
        <v>0</v>
      </c>
      <c r="N16" s="383">
        <f>IF(OR(ｸ.木くず!F31&gt;0,ｸ.木くず!F31&lt;0),ｸ.木くず!F31,IF(N$19&gt;0,"0",0))</f>
        <v>13.5</v>
      </c>
      <c r="O16" s="383">
        <f>IF(OR(ｹ.繊維くず!F31&gt;0,ｹ.繊維くず!F31&lt;0),ｹ.繊維くず!F31,IF(O$19&gt;0,"0",0))</f>
        <v>0.1</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0.8</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5253.5</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15.4</v>
      </c>
      <c r="AA16" s="385">
        <f t="shared" si="0"/>
        <v>5283.7</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f>IF(OR(ｶ.廃ﾌﾟﾗ類!F32&gt;0,ｶ.廃ﾌﾟﾗ類!F32&lt;0),ｶ.廃ﾌﾟﾗ類!F32,IF(L$19&gt;0,"0",0))</f>
        <v>0</v>
      </c>
      <c r="M17" s="383">
        <f>IF(OR(ｷ.紙くず!F32&gt;0,ｷ.紙くず!F32&lt;0),ｷ.紙くず!F32,IF(M$19&gt;0,"0",0))</f>
        <v>0</v>
      </c>
      <c r="N17" s="383" t="str">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0</v>
      </c>
      <c r="M19" s="389">
        <f t="shared" si="1"/>
        <v>0</v>
      </c>
      <c r="N19" s="389">
        <f t="shared" si="1"/>
        <v>10</v>
      </c>
      <c r="O19" s="389">
        <f t="shared" si="1"/>
        <v>0</v>
      </c>
      <c r="P19" s="389">
        <f t="shared" si="1"/>
        <v>0</v>
      </c>
      <c r="Q19" s="389">
        <f t="shared" si="1"/>
        <v>0</v>
      </c>
      <c r="R19" s="389">
        <f t="shared" si="1"/>
        <v>0</v>
      </c>
      <c r="S19" s="389">
        <f t="shared" si="1"/>
        <v>0</v>
      </c>
      <c r="T19" s="389">
        <f t="shared" si="1"/>
        <v>0</v>
      </c>
      <c r="U19" s="389">
        <f t="shared" si="1"/>
        <v>0</v>
      </c>
      <c r="V19" s="389">
        <f t="shared" si="1"/>
        <v>4500</v>
      </c>
      <c r="W19" s="389">
        <f t="shared" si="1"/>
        <v>0</v>
      </c>
      <c r="X19" s="389">
        <f t="shared" si="1"/>
        <v>0</v>
      </c>
      <c r="Y19" s="389">
        <f t="shared" si="1"/>
        <v>0</v>
      </c>
      <c r="Z19" s="390">
        <f t="shared" si="1"/>
        <v>10</v>
      </c>
      <c r="AA19" s="391">
        <f t="shared" ref="AA19:AA25" si="2">SUM(G19:Z19)</f>
        <v>4520</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0</v>
      </c>
      <c r="M37" s="424">
        <f t="shared" si="8"/>
        <v>0</v>
      </c>
      <c r="N37" s="424">
        <f t="shared" si="8"/>
        <v>10</v>
      </c>
      <c r="O37" s="424">
        <f t="shared" si="8"/>
        <v>0</v>
      </c>
      <c r="P37" s="424">
        <f t="shared" si="8"/>
        <v>0</v>
      </c>
      <c r="Q37" s="424">
        <f t="shared" si="8"/>
        <v>0</v>
      </c>
      <c r="R37" s="424">
        <f t="shared" si="8"/>
        <v>0</v>
      </c>
      <c r="S37" s="424">
        <f t="shared" si="8"/>
        <v>0</v>
      </c>
      <c r="T37" s="424">
        <f t="shared" si="8"/>
        <v>0</v>
      </c>
      <c r="U37" s="424">
        <f t="shared" si="8"/>
        <v>0</v>
      </c>
      <c r="V37" s="424">
        <f t="shared" si="8"/>
        <v>4500</v>
      </c>
      <c r="W37" s="424">
        <f t="shared" si="8"/>
        <v>0</v>
      </c>
      <c r="X37" s="424">
        <f t="shared" si="8"/>
        <v>0</v>
      </c>
      <c r="Y37" s="424">
        <f t="shared" si="8"/>
        <v>0</v>
      </c>
      <c r="Z37" s="425">
        <f t="shared" si="8"/>
        <v>10</v>
      </c>
      <c r="AA37" s="426">
        <f t="shared" si="4"/>
        <v>4520</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0</v>
      </c>
      <c r="M38" s="415">
        <f t="shared" si="9"/>
        <v>0</v>
      </c>
      <c r="N38" s="415">
        <f t="shared" si="9"/>
        <v>10</v>
      </c>
      <c r="O38" s="415">
        <f t="shared" si="9"/>
        <v>0</v>
      </c>
      <c r="P38" s="415">
        <f t="shared" si="9"/>
        <v>0</v>
      </c>
      <c r="Q38" s="415">
        <f t="shared" si="9"/>
        <v>0</v>
      </c>
      <c r="R38" s="415">
        <f t="shared" si="9"/>
        <v>0</v>
      </c>
      <c r="S38" s="415">
        <f t="shared" si="9"/>
        <v>0</v>
      </c>
      <c r="T38" s="415">
        <f t="shared" si="9"/>
        <v>0</v>
      </c>
      <c r="U38" s="415">
        <f t="shared" si="9"/>
        <v>0</v>
      </c>
      <c r="V38" s="415">
        <f t="shared" si="9"/>
        <v>4500</v>
      </c>
      <c r="W38" s="415">
        <f t="shared" si="9"/>
        <v>0</v>
      </c>
      <c r="X38" s="415">
        <f t="shared" si="9"/>
        <v>0</v>
      </c>
      <c r="Y38" s="415">
        <f t="shared" si="9"/>
        <v>0</v>
      </c>
      <c r="Z38" s="416">
        <f t="shared" si="9"/>
        <v>10</v>
      </c>
      <c r="AA38" s="417">
        <f t="shared" si="4"/>
        <v>4520</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10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4500</v>
      </c>
      <c r="W39" s="418">
        <f>+ﾁ.動物のふん尿!$Z$28</f>
        <v>0</v>
      </c>
      <c r="X39" s="418">
        <f>+ﾂ.動物の死体!$Z$28</f>
        <v>0</v>
      </c>
      <c r="Y39" s="418">
        <f>+ﾃ.ばいじん!$Z$28</f>
        <v>0</v>
      </c>
      <c r="Z39" s="419">
        <f>+ﾄ.混合廃棄物その他!$Z$28</f>
        <v>10</v>
      </c>
      <c r="AA39" s="420">
        <f t="shared" si="4"/>
        <v>4520</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0</v>
      </c>
      <c r="M43" s="427">
        <f>+ｷ.紙くず!$AK$27</f>
        <v>0</v>
      </c>
      <c r="N43" s="427">
        <f>+ｸ.木くず!$AK$27</f>
        <v>10</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4500</v>
      </c>
      <c r="W43" s="427">
        <f>+ﾁ.動物のふん尿!$AK$27</f>
        <v>0</v>
      </c>
      <c r="X43" s="427">
        <f>+ﾂ.動物の死体!$AK$27</f>
        <v>0</v>
      </c>
      <c r="Y43" s="427">
        <f>+ﾃ.ばいじん!$AK$27</f>
        <v>0</v>
      </c>
      <c r="Z43" s="428">
        <f>+ﾄ.混合廃棄物その他!$AK$27</f>
        <v>10</v>
      </c>
      <c r="AA43" s="429">
        <f t="shared" si="4"/>
        <v>4520</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10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50</v>
      </c>
      <c r="W44" s="430">
        <f>+ﾁ.動物のふん尿!$AK$30</f>
        <v>0</v>
      </c>
      <c r="X44" s="430">
        <f>+ﾂ.動物の死体!$AK$30</f>
        <v>0</v>
      </c>
      <c r="Y44" s="430">
        <f>+ﾃ.ばいじん!$AK$30</f>
        <v>0</v>
      </c>
      <c r="Z44" s="431">
        <f>+ﾄ.混合廃棄物その他!$AK$30</f>
        <v>10</v>
      </c>
      <c r="AA44" s="432">
        <f t="shared" si="4"/>
        <v>70</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10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4500</v>
      </c>
      <c r="W45" s="433">
        <f>+ﾁ.動物のふん尿!$AR$24</f>
        <v>0</v>
      </c>
      <c r="X45" s="433">
        <f>+ﾂ.動物の死体!$AR$24</f>
        <v>0</v>
      </c>
      <c r="Y45" s="433">
        <f>+ﾃ.ばいじん!$AR$24</f>
        <v>0</v>
      </c>
      <c r="Z45" s="434">
        <f>+ﾄ.混合廃棄物その他!$AR$24</f>
        <v>10</v>
      </c>
      <c r="AA45" s="435">
        <f t="shared" si="4"/>
        <v>4520</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0.4</v>
      </c>
      <c r="J55" s="480">
        <f t="shared" si="10"/>
        <v>0</v>
      </c>
      <c r="K55" s="480">
        <f t="shared" si="10"/>
        <v>0</v>
      </c>
      <c r="L55" s="480">
        <f t="shared" si="10"/>
        <v>0</v>
      </c>
      <c r="M55" s="480">
        <f t="shared" si="10"/>
        <v>0</v>
      </c>
      <c r="N55" s="480">
        <f t="shared" si="10"/>
        <v>23.5</v>
      </c>
      <c r="O55" s="480">
        <f t="shared" si="10"/>
        <v>0.1</v>
      </c>
      <c r="P55" s="480">
        <f t="shared" si="10"/>
        <v>0</v>
      </c>
      <c r="Q55" s="480">
        <f t="shared" si="10"/>
        <v>0</v>
      </c>
      <c r="R55" s="480">
        <f t="shared" si="10"/>
        <v>0</v>
      </c>
      <c r="S55" s="480">
        <f t="shared" si="10"/>
        <v>0.8</v>
      </c>
      <c r="T55" s="480">
        <f t="shared" si="10"/>
        <v>0</v>
      </c>
      <c r="U55" s="480">
        <f t="shared" si="10"/>
        <v>0</v>
      </c>
      <c r="V55" s="480">
        <f t="shared" si="10"/>
        <v>9753.5</v>
      </c>
      <c r="W55" s="480">
        <f t="shared" si="10"/>
        <v>0</v>
      </c>
      <c r="X55" s="480">
        <f t="shared" si="10"/>
        <v>0</v>
      </c>
      <c r="Y55" s="480">
        <f t="shared" si="10"/>
        <v>0</v>
      </c>
      <c r="Z55" s="480">
        <f t="shared" si="10"/>
        <v>25.4</v>
      </c>
      <c r="AA55" s="481">
        <f>+AA9+AA19+AA20</f>
        <v>9803.7000000000007</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７年    ５月 ２０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静岡市清水区松原町５－１７</v>
      </c>
      <c r="M16" s="884"/>
      <c r="N16" s="884"/>
      <c r="O16" s="884"/>
      <c r="P16" s="884"/>
      <c r="Q16" s="884"/>
      <c r="R16" s="884"/>
      <c r="S16" s="884"/>
      <c r="T16" s="884"/>
      <c r="U16" s="282"/>
    </row>
    <row r="17" spans="1:21" ht="26.25" customHeight="1" x14ac:dyDescent="0.15">
      <c r="C17" s="86"/>
      <c r="I17" s="25"/>
      <c r="J17" s="25" t="s">
        <v>7</v>
      </c>
      <c r="K17" s="25"/>
      <c r="L17" s="884" t="str">
        <f>+表紙!L41</f>
        <v>鈴与建設株式会社　代表取締役社長　櫻井重英</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054-354-3420</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鈴与建設株式会社　東海運（株）　山下埠頭倉庫解体工事</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1945</v>
      </c>
      <c r="Q25" s="891"/>
      <c r="R25" s="891"/>
      <c r="S25" s="891"/>
      <c r="T25" s="891"/>
      <c r="U25" s="892"/>
    </row>
    <row r="26" spans="1:21" ht="26.25" customHeight="1" x14ac:dyDescent="0.15">
      <c r="C26" s="538" t="s">
        <v>11</v>
      </c>
      <c r="D26" s="539"/>
      <c r="E26" s="540"/>
      <c r="F26" s="906" t="str">
        <f>+表紙!F50</f>
        <v>神奈川県横浜市中区山下町279-1</v>
      </c>
      <c r="G26" s="907"/>
      <c r="H26" s="907"/>
      <c r="I26" s="907"/>
      <c r="J26" s="907"/>
      <c r="K26" s="907"/>
      <c r="L26" s="907"/>
      <c r="M26" s="907"/>
      <c r="N26" s="341" t="s">
        <v>172</v>
      </c>
      <c r="O26"/>
      <c r="P26"/>
      <c r="Q26" s="901" t="str">
        <f>IF(+表紙!Q50="","",+表紙!Q50)</f>
        <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総合建設業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175</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f>IF(+表紙!F61="","",+表紙!F61)</f>
        <v>2</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6</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5283.7</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委託契約先に実地確認
電子マニフェスト推進
優良認定業者との委託契約推進
分別収集の推進</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3</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4520</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委託契約先に実地確認
電子マニフェスト推進
優良認定業者との委託契約推進
分別収集の推進</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建設混合廃棄物の分別収集</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建設混合廃棄物の分別収集について社員教育を継続する</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該当なし</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該当なし</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該当なし</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該当なし</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該当なし</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該当なし</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5283.7</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96</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5283.7</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・委託処理先の実地確認
・電子マニフェストの推進</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4520</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70</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4520</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・委託処理先の実地確認
・電子マニフェストの推進</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9" workbookViewId="0">
      <selection activeCell="Y38" sqref="Y38"/>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v>0</v>
      </c>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v>0</v>
      </c>
      <c r="P12" s="719"/>
      <c r="Q12" s="719"/>
      <c r="R12" s="719"/>
      <c r="S12" s="57" t="s">
        <v>13</v>
      </c>
      <c r="T12" s="58"/>
      <c r="U12" s="58"/>
      <c r="V12" s="58"/>
      <c r="W12" s="58"/>
      <c r="X12"/>
      <c r="Y12"/>
      <c r="Z12"/>
      <c r="AA12"/>
      <c r="AB12" s="61"/>
      <c r="AD12" s="754"/>
      <c r="AF12" s="141"/>
      <c r="AG12" s="655">
        <v>0</v>
      </c>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v>0</v>
      </c>
      <c r="G15" s="735"/>
      <c r="H15" s="49" t="s">
        <v>13</v>
      </c>
      <c r="I15" s="58"/>
      <c r="J15" s="61"/>
      <c r="K15" s="58"/>
      <c r="L15" s="711"/>
      <c r="M15" s="61"/>
      <c r="O15" s="655">
        <v>0</v>
      </c>
      <c r="P15" s="719"/>
      <c r="Q15" s="719"/>
      <c r="R15" s="719"/>
      <c r="S15" s="57" t="s">
        <v>13</v>
      </c>
      <c r="T15" s="58"/>
      <c r="U15" s="58"/>
      <c r="V15" s="58"/>
      <c r="W15" s="58"/>
      <c r="X15"/>
      <c r="Y15"/>
      <c r="Z15"/>
      <c r="AA15"/>
      <c r="AB15" s="61"/>
      <c r="AG15" s="670">
        <v>0</v>
      </c>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v>0</v>
      </c>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v>0</v>
      </c>
      <c r="AU17" s="49" t="s">
        <v>34</v>
      </c>
      <c r="AV17" s="58"/>
    </row>
    <row r="18" spans="2:48" ht="24.75" customHeight="1" thickBot="1" x14ac:dyDescent="0.2">
      <c r="J18" s="61"/>
      <c r="K18" s="58"/>
      <c r="L18" s="711"/>
      <c r="M18" s="61"/>
      <c r="O18" s="655">
        <v>0</v>
      </c>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v>0</v>
      </c>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v>0</v>
      </c>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0.4</v>
      </c>
      <c r="G24" s="674"/>
      <c r="H24" s="214" t="s">
        <v>198</v>
      </c>
      <c r="J24" s="61"/>
      <c r="K24" s="58"/>
      <c r="L24" s="712"/>
      <c r="O24" s="670">
        <v>0</v>
      </c>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0.4</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0.4</v>
      </c>
      <c r="G30" s="674"/>
      <c r="H30" s="214" t="s">
        <v>198</v>
      </c>
      <c r="L30" s="682"/>
      <c r="O30" s="61"/>
      <c r="Q30" s="684">
        <f>+ROUND(Z28,1)+ROUND(Z29,1)+ROUND(Z30,1)</f>
        <v>0</v>
      </c>
      <c r="R30" s="718"/>
      <c r="S30" s="718"/>
      <c r="T30" s="718"/>
      <c r="U30" s="49" t="s">
        <v>16</v>
      </c>
      <c r="X30" s="726" t="s">
        <v>186</v>
      </c>
      <c r="Y30" s="727"/>
      <c r="Z30" s="670">
        <v>0</v>
      </c>
      <c r="AA30" s="671"/>
      <c r="AB30" s="671"/>
      <c r="AC30" s="671"/>
      <c r="AD30" s="671"/>
      <c r="AE30" s="49" t="s">
        <v>13</v>
      </c>
      <c r="AK30" s="655">
        <v>0</v>
      </c>
      <c r="AL30" s="656"/>
      <c r="AM30" s="656"/>
      <c r="AN30" s="656"/>
      <c r="AO30" s="57" t="s">
        <v>13</v>
      </c>
      <c r="AR30" s="667"/>
      <c r="AS30" s="664"/>
      <c r="AT30" s="664"/>
      <c r="AU30" s="665"/>
    </row>
    <row r="31" spans="2:48" ht="27" customHeight="1" thickTop="1" thickBot="1" x14ac:dyDescent="0.2">
      <c r="B31" s="690" t="s">
        <v>375</v>
      </c>
      <c r="C31" s="679"/>
      <c r="D31" s="679"/>
      <c r="E31" s="680"/>
      <c r="F31" s="673">
        <v>0.4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22"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abSelected="1" topLeftCell="A25"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21"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5" workbookViewId="0">
      <selection activeCell="AH27" sqref="AH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鈴与建設株式会社　東海運（株）　山下埠頭倉庫解体工事</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10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v>
      </c>
      <c r="P27" s="718"/>
      <c r="Q27" s="718"/>
      <c r="R27" s="718"/>
      <c r="S27" s="49" t="s">
        <v>38</v>
      </c>
      <c r="T27" s="70"/>
      <c r="U27" s="70"/>
      <c r="X27" s="68" t="s">
        <v>39</v>
      </c>
      <c r="Y27" s="71"/>
      <c r="AG27" s="58"/>
      <c r="AH27" s="58"/>
      <c r="AI27" s="58"/>
      <c r="AJ27" s="58"/>
      <c r="AK27" s="668">
        <f>+AG18+O27</f>
        <v>10</v>
      </c>
      <c r="AL27" s="669"/>
      <c r="AM27" s="669"/>
      <c r="AN27" s="669"/>
      <c r="AO27" s="57" t="s">
        <v>13</v>
      </c>
      <c r="AP27" s="318"/>
      <c r="AQ27" s="132"/>
      <c r="AR27" s="655">
        <v>0</v>
      </c>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13.5</v>
      </c>
      <c r="G29" s="674"/>
      <c r="H29" s="214" t="s">
        <v>198</v>
      </c>
      <c r="L29" s="682"/>
      <c r="O29" s="61"/>
      <c r="P29" s="148"/>
      <c r="Q29" s="56" t="s">
        <v>183</v>
      </c>
      <c r="R29" s="679" t="s">
        <v>33</v>
      </c>
      <c r="S29" s="721"/>
      <c r="T29" s="721"/>
      <c r="U29" s="722"/>
      <c r="V29" s="53"/>
      <c r="W29" s="72"/>
      <c r="X29" s="726" t="s">
        <v>315</v>
      </c>
      <c r="Y29" s="727"/>
      <c r="Z29" s="670">
        <v>0</v>
      </c>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13.5</v>
      </c>
      <c r="G30" s="674"/>
      <c r="H30" s="214" t="s">
        <v>198</v>
      </c>
      <c r="L30" s="682"/>
      <c r="O30" s="61"/>
      <c r="Q30" s="684">
        <f>+ROUND(Z28,1)+ROUND(Z29,1)+ROUND(Z30,1)</f>
        <v>10</v>
      </c>
      <c r="R30" s="718"/>
      <c r="S30" s="718"/>
      <c r="T30" s="718"/>
      <c r="U30" s="49" t="s">
        <v>16</v>
      </c>
      <c r="X30" s="726" t="s">
        <v>186</v>
      </c>
      <c r="Y30" s="727"/>
      <c r="Z30" s="670">
        <v>0</v>
      </c>
      <c r="AA30" s="671"/>
      <c r="AB30" s="671"/>
      <c r="AC30" s="671"/>
      <c r="AD30" s="671"/>
      <c r="AE30" s="49" t="s">
        <v>13</v>
      </c>
      <c r="AK30" s="655">
        <v>10</v>
      </c>
      <c r="AL30" s="656"/>
      <c r="AM30" s="656"/>
      <c r="AN30" s="656"/>
      <c r="AO30" s="57" t="s">
        <v>13</v>
      </c>
      <c r="AR30" s="667"/>
      <c r="AS30" s="664"/>
      <c r="AT30" s="664"/>
      <c r="AU30" s="665"/>
    </row>
    <row r="31" spans="2:48" ht="27" customHeight="1" thickTop="1" thickBot="1" x14ac:dyDescent="0.2">
      <c r="B31" s="690" t="s">
        <v>375</v>
      </c>
      <c r="C31" s="679"/>
      <c r="D31" s="679"/>
      <c r="E31" s="680"/>
      <c r="F31" s="673">
        <v>13.5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v>0</v>
      </c>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v>0</v>
      </c>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2025-05-21T07:31:04Z</dcterms:created>
  <dcterms:modified xsi:type="dcterms:W3CDTF">2025-05-21T07:31:05Z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