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filterPrivacy="1" codeName="ThisWorkbook"/>
  <xr:revisionPtr revIDLastSave="0" documentId="13_ncr:1_{6E3D4C34-F40D-425B-8639-559D475F836A}" xr6:coauthVersionLast="47" xr6:coauthVersionMax="47" xr10:uidLastSave="{00000000-0000-0000-0000-000000000000}"/>
  <bookViews>
    <workbookView xWindow="-120" yWindow="-16320" windowWidth="29040" windowHeight="158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V62" i="94"/>
  <c r="T62" i="94"/>
  <c r="S62" i="94"/>
  <c r="J62" i="94"/>
  <c r="G62" i="94"/>
  <c r="Q61" i="94"/>
  <c r="P61" i="94"/>
  <c r="O61" i="94"/>
  <c r="Y60" i="94"/>
  <c r="X60" i="94"/>
  <c r="U60" i="94"/>
  <c r="I60" i="94"/>
  <c r="V59" i="94"/>
  <c r="T59" i="94"/>
  <c r="S59" i="94"/>
  <c r="Q59" i="94"/>
  <c r="I59" i="94"/>
  <c r="Z55" i="94"/>
  <c r="Y55" i="94"/>
  <c r="X55" i="94"/>
  <c r="W55" i="94"/>
  <c r="V55" i="94"/>
  <c r="U55" i="94"/>
  <c r="T55" i="94"/>
  <c r="S55" i="94"/>
  <c r="R55" i="94"/>
  <c r="Q55" i="94"/>
  <c r="P55" i="94"/>
  <c r="O55" i="94"/>
  <c r="N55" i="94"/>
  <c r="M55" i="94"/>
  <c r="L55" i="94"/>
  <c r="K55" i="94"/>
  <c r="J55" i="94"/>
  <c r="AA55" i="94" s="1"/>
  <c r="I55" i="94"/>
  <c r="H55" i="94"/>
  <c r="G55" i="94"/>
  <c r="Z54" i="94"/>
  <c r="Y54" i="94"/>
  <c r="X54" i="94"/>
  <c r="W54" i="94"/>
  <c r="V54" i="94"/>
  <c r="U54" i="94"/>
  <c r="T54" i="94"/>
  <c r="S54" i="94"/>
  <c r="R54" i="94"/>
  <c r="Q54" i="94"/>
  <c r="P54" i="94"/>
  <c r="O54" i="94"/>
  <c r="N54" i="94"/>
  <c r="M54" i="94"/>
  <c r="L54" i="94"/>
  <c r="K54" i="94"/>
  <c r="J54" i="94"/>
  <c r="I54" i="94"/>
  <c r="H54" i="94"/>
  <c r="G54" i="94"/>
  <c r="AA54" i="94" s="1"/>
  <c r="L53" i="94"/>
  <c r="AA53" i="94" s="1"/>
  <c r="L52" i="94"/>
  <c r="AA52" i="94" s="1"/>
  <c r="L51" i="94"/>
  <c r="AA51" i="94" s="1"/>
  <c r="L50" i="94"/>
  <c r="AA50" i="94" s="1"/>
  <c r="X49" i="94"/>
  <c r="Q49" i="94"/>
  <c r="O49" i="94"/>
  <c r="N49" i="94"/>
  <c r="L49" i="94"/>
  <c r="Z48" i="94"/>
  <c r="Y48" i="94"/>
  <c r="X48" i="94"/>
  <c r="W48" i="94"/>
  <c r="V48" i="94"/>
  <c r="U48" i="94"/>
  <c r="T48" i="94"/>
  <c r="S48" i="94"/>
  <c r="R48" i="94"/>
  <c r="Q48" i="94"/>
  <c r="P48" i="94"/>
  <c r="O48" i="94"/>
  <c r="N48" i="94"/>
  <c r="M48" i="94"/>
  <c r="L48" i="94"/>
  <c r="K48" i="94"/>
  <c r="J48" i="94"/>
  <c r="I48" i="94"/>
  <c r="H48" i="94"/>
  <c r="G48" i="94"/>
  <c r="Z46" i="94"/>
  <c r="Y46" i="94"/>
  <c r="X46" i="94"/>
  <c r="W46" i="94"/>
  <c r="V46" i="94"/>
  <c r="U46" i="94"/>
  <c r="T46" i="94"/>
  <c r="S46" i="94"/>
  <c r="R46" i="94"/>
  <c r="Q46" i="94"/>
  <c r="P46" i="94"/>
  <c r="O46" i="94"/>
  <c r="N46" i="94"/>
  <c r="M46" i="94"/>
  <c r="L46" i="94"/>
  <c r="K46" i="94"/>
  <c r="J46" i="94"/>
  <c r="I46" i="94"/>
  <c r="H46" i="94"/>
  <c r="G46" i="94"/>
  <c r="Z45" i="94"/>
  <c r="Z42" i="94" s="1"/>
  <c r="Z41" i="94" s="1"/>
  <c r="Z19" i="94" s="1"/>
  <c r="Y45" i="94"/>
  <c r="X45" i="94"/>
  <c r="W45" i="94"/>
  <c r="V45" i="94"/>
  <c r="U45" i="94"/>
  <c r="T45" i="94"/>
  <c r="S45" i="94"/>
  <c r="R45" i="94"/>
  <c r="Q45" i="94"/>
  <c r="P45" i="94"/>
  <c r="P42" i="94" s="1"/>
  <c r="P41" i="94" s="1"/>
  <c r="P19" i="94" s="1"/>
  <c r="O45" i="94"/>
  <c r="O42" i="94" s="1"/>
  <c r="O41" i="94" s="1"/>
  <c r="O19" i="94" s="1"/>
  <c r="N45" i="94"/>
  <c r="N42" i="94" s="1"/>
  <c r="M45" i="94"/>
  <c r="L45" i="94"/>
  <c r="K45" i="94"/>
  <c r="J45" i="94"/>
  <c r="I45" i="94"/>
  <c r="H45" i="94"/>
  <c r="G45" i="94"/>
  <c r="Z44" i="94"/>
  <c r="Y44" i="94"/>
  <c r="X44" i="94"/>
  <c r="W44" i="94"/>
  <c r="V44" i="94"/>
  <c r="U44" i="94"/>
  <c r="T44" i="94"/>
  <c r="S44" i="94"/>
  <c r="R44" i="94"/>
  <c r="Q44" i="94"/>
  <c r="P44" i="94"/>
  <c r="O44" i="94"/>
  <c r="N44" i="94"/>
  <c r="M44" i="94"/>
  <c r="L44" i="94"/>
  <c r="K44" i="94"/>
  <c r="J44" i="94"/>
  <c r="I44" i="94"/>
  <c r="H44" i="94"/>
  <c r="G44" i="94"/>
  <c r="Z43" i="94"/>
  <c r="Y43" i="94"/>
  <c r="X43" i="94"/>
  <c r="W43" i="94"/>
  <c r="V43" i="94"/>
  <c r="V42" i="94" s="1"/>
  <c r="V41" i="94" s="1"/>
  <c r="U43" i="94"/>
  <c r="U42" i="94" s="1"/>
  <c r="U41" i="94" s="1"/>
  <c r="T43" i="94"/>
  <c r="T42" i="94" s="1"/>
  <c r="T41" i="94" s="1"/>
  <c r="T19" i="94" s="1"/>
  <c r="T13" i="94" s="1"/>
  <c r="S43" i="94"/>
  <c r="R43" i="94"/>
  <c r="Q43" i="94"/>
  <c r="P43" i="94"/>
  <c r="O43" i="94"/>
  <c r="N43" i="94"/>
  <c r="M43" i="94"/>
  <c r="L43" i="94"/>
  <c r="K43" i="94"/>
  <c r="J43" i="94"/>
  <c r="J42" i="94" s="1"/>
  <c r="J41" i="94" s="1"/>
  <c r="I43" i="94"/>
  <c r="I42" i="94" s="1"/>
  <c r="I41" i="94" s="1"/>
  <c r="H43" i="94"/>
  <c r="H42" i="94" s="1"/>
  <c r="H41" i="94" s="1"/>
  <c r="H19" i="94" s="1"/>
  <c r="H13" i="94" s="1"/>
  <c r="G43" i="94"/>
  <c r="AA43" i="94" s="1"/>
  <c r="S42" i="94"/>
  <c r="R42" i="94"/>
  <c r="Q42" i="94"/>
  <c r="Q41" i="94" s="1"/>
  <c r="G42" i="94"/>
  <c r="N41" i="94"/>
  <c r="Z40" i="94"/>
  <c r="Y40" i="94"/>
  <c r="X40" i="94"/>
  <c r="W40" i="94"/>
  <c r="V40" i="94"/>
  <c r="U40" i="94"/>
  <c r="T40" i="94"/>
  <c r="S40" i="94"/>
  <c r="R40" i="94"/>
  <c r="Q40" i="94"/>
  <c r="P40" i="94"/>
  <c r="O40" i="94"/>
  <c r="N40" i="94"/>
  <c r="M40" i="94"/>
  <c r="L40" i="94"/>
  <c r="K40" i="94"/>
  <c r="J40" i="94"/>
  <c r="I40" i="94"/>
  <c r="H40" i="94"/>
  <c r="G40" i="94"/>
  <c r="Z39" i="94"/>
  <c r="Y39" i="94"/>
  <c r="X39" i="94"/>
  <c r="W39" i="94"/>
  <c r="V39" i="94"/>
  <c r="V36" i="94" s="1"/>
  <c r="V35" i="94" s="1"/>
  <c r="V26" i="94" s="1"/>
  <c r="U39" i="94"/>
  <c r="T39" i="94"/>
  <c r="T36" i="94" s="1"/>
  <c r="T35" i="94" s="1"/>
  <c r="S39" i="94"/>
  <c r="R39" i="94"/>
  <c r="Q39" i="94"/>
  <c r="P39" i="94"/>
  <c r="O39" i="94"/>
  <c r="N39" i="94"/>
  <c r="M39" i="94"/>
  <c r="L39" i="94"/>
  <c r="K39" i="94"/>
  <c r="J39" i="94"/>
  <c r="J36" i="94" s="1"/>
  <c r="I39" i="94"/>
  <c r="I36" i="94" s="1"/>
  <c r="I35" i="94" s="1"/>
  <c r="H39" i="94"/>
  <c r="H36" i="94" s="1"/>
  <c r="H35" i="94" s="1"/>
  <c r="G39" i="94"/>
  <c r="Z38" i="94"/>
  <c r="Y38" i="94"/>
  <c r="X38" i="94"/>
  <c r="W38" i="94"/>
  <c r="V38" i="94"/>
  <c r="U38" i="94"/>
  <c r="T38" i="94"/>
  <c r="S38" i="94"/>
  <c r="R38" i="94"/>
  <c r="Q38" i="94"/>
  <c r="P38" i="94"/>
  <c r="O38" i="94"/>
  <c r="N38" i="94"/>
  <c r="M38" i="94"/>
  <c r="L38" i="94"/>
  <c r="K38" i="94"/>
  <c r="J38" i="94"/>
  <c r="I38" i="94"/>
  <c r="H38" i="94"/>
  <c r="G38" i="94"/>
  <c r="AA38" i="94" s="1"/>
  <c r="Z37" i="94"/>
  <c r="Z36" i="94" s="1"/>
  <c r="Z35" i="94" s="1"/>
  <c r="Y37" i="94"/>
  <c r="X37" i="94"/>
  <c r="W37" i="94"/>
  <c r="V37" i="94"/>
  <c r="U37" i="94"/>
  <c r="T37" i="94"/>
  <c r="S37" i="94"/>
  <c r="R37" i="94"/>
  <c r="Q37" i="94"/>
  <c r="P37" i="94"/>
  <c r="P36" i="94" s="1"/>
  <c r="P35" i="94" s="1"/>
  <c r="O37" i="94"/>
  <c r="O36" i="94" s="1"/>
  <c r="O35" i="94" s="1"/>
  <c r="N37" i="94"/>
  <c r="N36" i="94" s="1"/>
  <c r="N35" i="94" s="1"/>
  <c r="M37" i="94"/>
  <c r="L37" i="94"/>
  <c r="K37" i="94"/>
  <c r="J37" i="94"/>
  <c r="I37" i="94"/>
  <c r="H37" i="94"/>
  <c r="G37" i="94"/>
  <c r="Y36" i="94"/>
  <c r="X36" i="94"/>
  <c r="W36" i="94"/>
  <c r="W35" i="94" s="1"/>
  <c r="W26" i="94" s="1"/>
  <c r="U36" i="94"/>
  <c r="U35" i="94" s="1"/>
  <c r="M36" i="94"/>
  <c r="M35" i="94" s="1"/>
  <c r="M26" i="94" s="1"/>
  <c r="L36" i="94"/>
  <c r="K36" i="94"/>
  <c r="J35" i="94"/>
  <c r="J26" i="94" s="1"/>
  <c r="Z34" i="94"/>
  <c r="Y34" i="94"/>
  <c r="X34" i="94"/>
  <c r="W34" i="94"/>
  <c r="V34" i="94"/>
  <c r="U34" i="94"/>
  <c r="T34" i="94"/>
  <c r="S34" i="94"/>
  <c r="R34" i="94"/>
  <c r="Q34" i="94"/>
  <c r="P34" i="94"/>
  <c r="O34" i="94"/>
  <c r="AA34" i="94" s="1"/>
  <c r="N34" i="94"/>
  <c r="M34" i="94"/>
  <c r="L34" i="94"/>
  <c r="K34" i="94"/>
  <c r="J34" i="94"/>
  <c r="I34" i="94"/>
  <c r="H34" i="94"/>
  <c r="G34" i="94"/>
  <c r="Z33" i="94"/>
  <c r="Z26" i="94" s="1"/>
  <c r="Z27" i="94" s="1"/>
  <c r="Y33" i="94"/>
  <c r="X33" i="94"/>
  <c r="W33" i="94"/>
  <c r="V33" i="94"/>
  <c r="U33" i="94"/>
  <c r="T33" i="94"/>
  <c r="S33" i="94"/>
  <c r="R33" i="94"/>
  <c r="Q33" i="94"/>
  <c r="P33" i="94"/>
  <c r="O33" i="94"/>
  <c r="O26" i="94" s="1"/>
  <c r="N33" i="94"/>
  <c r="N26" i="94" s="1"/>
  <c r="N27" i="94" s="1"/>
  <c r="M33" i="94"/>
  <c r="L33" i="94"/>
  <c r="K33" i="94"/>
  <c r="J33" i="94"/>
  <c r="I33" i="94"/>
  <c r="H33" i="94"/>
  <c r="G33" i="94"/>
  <c r="L32" i="94"/>
  <c r="AA32" i="94" s="1"/>
  <c r="L31" i="94"/>
  <c r="AA31" i="94" s="1"/>
  <c r="AA30" i="94"/>
  <c r="L30" i="94"/>
  <c r="AA29" i="94"/>
  <c r="L29" i="94"/>
  <c r="Z28" i="94"/>
  <c r="Y28" i="94"/>
  <c r="X28" i="94"/>
  <c r="W28" i="94"/>
  <c r="V28" i="94"/>
  <c r="U28" i="94"/>
  <c r="T28" i="94"/>
  <c r="S28" i="94"/>
  <c r="R28" i="94"/>
  <c r="Q28" i="94"/>
  <c r="P28" i="94"/>
  <c r="P26" i="94" s="1"/>
  <c r="O28" i="94"/>
  <c r="N28" i="94"/>
  <c r="M28" i="94"/>
  <c r="L28" i="94"/>
  <c r="K28" i="94"/>
  <c r="J28" i="94"/>
  <c r="I28" i="94"/>
  <c r="H28" i="94"/>
  <c r="G28"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P27" i="94" s="1"/>
  <c r="O23" i="94"/>
  <c r="N23" i="94"/>
  <c r="M23" i="94"/>
  <c r="L23" i="94"/>
  <c r="K23" i="94"/>
  <c r="J23" i="94"/>
  <c r="I23" i="94"/>
  <c r="H23" i="94"/>
  <c r="G23" i="94"/>
  <c r="Z22" i="94"/>
  <c r="Y22" i="94"/>
  <c r="X22" i="94"/>
  <c r="W22" i="94"/>
  <c r="V22" i="94"/>
  <c r="U22" i="94"/>
  <c r="T22" i="94"/>
  <c r="S22" i="94"/>
  <c r="R22" i="94"/>
  <c r="Q22" i="94"/>
  <c r="P22" i="94"/>
  <c r="O22" i="94"/>
  <c r="N22" i="94"/>
  <c r="N19" i="94" s="1"/>
  <c r="M22" i="94"/>
  <c r="AA22" i="94" s="1"/>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H17" i="94"/>
  <c r="V16" i="94"/>
  <c r="T16" i="94"/>
  <c r="N16" i="94"/>
  <c r="L16" i="94"/>
  <c r="I16" i="94"/>
  <c r="H16" i="94"/>
  <c r="Z15" i="94"/>
  <c r="V15" i="94"/>
  <c r="T15" i="94"/>
  <c r="N15" i="94"/>
  <c r="I15" i="94"/>
  <c r="Z14" i="94"/>
  <c r="V14" i="94"/>
  <c r="T14" i="94"/>
  <c r="N14" i="94"/>
  <c r="L14" i="94"/>
  <c r="I14" i="94"/>
  <c r="H14" i="94"/>
  <c r="T12" i="94"/>
  <c r="Z9" i="94"/>
  <c r="V9" i="94"/>
  <c r="T9" i="94"/>
  <c r="N9" i="94"/>
  <c r="L9" i="94"/>
  <c r="I9" i="94"/>
  <c r="H9" i="94"/>
  <c r="H63" i="94" s="1"/>
  <c r="P6" i="94"/>
  <c r="AA5" i="94"/>
  <c r="Z5" i="94"/>
  <c r="C37" i="92"/>
  <c r="C36" i="92"/>
  <c r="C35" i="92"/>
  <c r="C34" i="92"/>
  <c r="H33" i="92"/>
  <c r="AS32" i="92"/>
  <c r="Z62" i="94" s="1"/>
  <c r="H32" i="92"/>
  <c r="AL31" i="92"/>
  <c r="Z60" i="94" s="1"/>
  <c r="H31" i="92"/>
  <c r="R30" i="92"/>
  <c r="H30" i="92"/>
  <c r="AS28" i="92"/>
  <c r="Z61" i="94" s="1"/>
  <c r="H28" i="92"/>
  <c r="P27" i="92"/>
  <c r="AL27" i="92" s="1"/>
  <c r="H26" i="92"/>
  <c r="H25" i="92"/>
  <c r="AS24" i="92"/>
  <c r="Z49" i="94" s="1"/>
  <c r="H24" i="92"/>
  <c r="P22" i="92"/>
  <c r="Z59" i="94" s="1"/>
  <c r="AO18" i="92"/>
  <c r="AH18" i="92"/>
  <c r="Y18" i="92"/>
  <c r="Y21" i="92" s="1"/>
  <c r="H27" i="92" s="1"/>
  <c r="P16" i="92"/>
  <c r="Z58" i="94" s="1"/>
  <c r="F12" i="92"/>
  <c r="AF5" i="92"/>
  <c r="AU4" i="92"/>
  <c r="AS4" i="92"/>
  <c r="C37" i="83"/>
  <c r="C36" i="83"/>
  <c r="C35" i="83"/>
  <c r="C34" i="83"/>
  <c r="H33" i="83"/>
  <c r="AS32" i="83"/>
  <c r="Y62" i="94" s="1"/>
  <c r="H32" i="83"/>
  <c r="AL31" i="83"/>
  <c r="H31" i="83"/>
  <c r="R30" i="83"/>
  <c r="P27" i="83" s="1"/>
  <c r="F12" i="83" s="1"/>
  <c r="H30" i="83"/>
  <c r="AS28" i="83"/>
  <c r="Y61" i="94" s="1"/>
  <c r="H28" i="83"/>
  <c r="H26" i="83"/>
  <c r="H25" i="83"/>
  <c r="AS24" i="83"/>
  <c r="Y49" i="94" s="1"/>
  <c r="H24" i="83"/>
  <c r="P22" i="83"/>
  <c r="Y59" i="94" s="1"/>
  <c r="AO18" i="83"/>
  <c r="AH18" i="83"/>
  <c r="AL27" i="83" s="1"/>
  <c r="AF5" i="83"/>
  <c r="AU4" i="83"/>
  <c r="AS4" i="83"/>
  <c r="C37" i="91"/>
  <c r="C36" i="91"/>
  <c r="C35" i="91"/>
  <c r="C34" i="91"/>
  <c r="H33" i="91"/>
  <c r="AS32" i="91"/>
  <c r="X62" i="94" s="1"/>
  <c r="H32" i="91"/>
  <c r="AL31" i="91"/>
  <c r="R30" i="91"/>
  <c r="H30" i="91"/>
  <c r="AS28" i="91"/>
  <c r="X61" i="94" s="1"/>
  <c r="H28" i="91"/>
  <c r="P27" i="91"/>
  <c r="F12" i="91" s="1"/>
  <c r="H24" i="91" s="1"/>
  <c r="H26" i="91"/>
  <c r="H25" i="91"/>
  <c r="AS24" i="91"/>
  <c r="H31" i="91" s="1"/>
  <c r="P22" i="91"/>
  <c r="X59" i="94" s="1"/>
  <c r="AO18" i="91"/>
  <c r="AH18" i="91"/>
  <c r="Y18" i="91"/>
  <c r="Y21" i="91" s="1"/>
  <c r="H27" i="91" s="1"/>
  <c r="AF5" i="91"/>
  <c r="AU4" i="91"/>
  <c r="AS4" i="91"/>
  <c r="C37" i="90"/>
  <c r="C36" i="90"/>
  <c r="C35" i="90"/>
  <c r="C34" i="90"/>
  <c r="H33" i="90"/>
  <c r="AS32" i="90"/>
  <c r="W62" i="94" s="1"/>
  <c r="H32" i="90"/>
  <c r="AL31" i="90"/>
  <c r="W60" i="94" s="1"/>
  <c r="H31" i="90"/>
  <c r="R30" i="90"/>
  <c r="P27" i="90" s="1"/>
  <c r="F12" i="90" s="1"/>
  <c r="H24" i="90" s="1"/>
  <c r="H30" i="90"/>
  <c r="AS28" i="90"/>
  <c r="W61" i="94" s="1"/>
  <c r="H28" i="90"/>
  <c r="H26" i="90"/>
  <c r="H25" i="90"/>
  <c r="AS24" i="90"/>
  <c r="W49" i="94" s="1"/>
  <c r="P22" i="90"/>
  <c r="W59" i="94" s="1"/>
  <c r="AO18" i="90"/>
  <c r="AH18" i="90" s="1"/>
  <c r="AF5" i="90"/>
  <c r="AU4" i="90"/>
  <c r="AS4" i="90"/>
  <c r="C37" i="80"/>
  <c r="C36" i="80"/>
  <c r="C35" i="80"/>
  <c r="C34" i="80"/>
  <c r="H33" i="80"/>
  <c r="AS32" i="80"/>
  <c r="H32" i="80"/>
  <c r="H31" i="80"/>
  <c r="R30" i="80"/>
  <c r="H30" i="80"/>
  <c r="AS28" i="80"/>
  <c r="V61" i="94" s="1"/>
  <c r="H28" i="80"/>
  <c r="P27" i="80"/>
  <c r="F12" i="80" s="1"/>
  <c r="H24" i="80" s="1"/>
  <c r="H26" i="80"/>
  <c r="H25" i="80"/>
  <c r="AS24" i="80"/>
  <c r="V49" i="94" s="1"/>
  <c r="P22" i="80"/>
  <c r="AO18" i="80"/>
  <c r="AH18" i="80"/>
  <c r="Y18" i="80"/>
  <c r="AF5" i="80"/>
  <c r="AU4" i="80"/>
  <c r="AS4" i="80"/>
  <c r="C37" i="82"/>
  <c r="C36" i="82"/>
  <c r="C35" i="82"/>
  <c r="C34" i="82"/>
  <c r="H33" i="82"/>
  <c r="AS32" i="82"/>
  <c r="U62" i="94" s="1"/>
  <c r="H32" i="82"/>
  <c r="AL31" i="82"/>
  <c r="H31" i="82"/>
  <c r="R30" i="82"/>
  <c r="P27" i="82" s="1"/>
  <c r="H30" i="82"/>
  <c r="AS28" i="82"/>
  <c r="U61" i="94" s="1"/>
  <c r="H28" i="82"/>
  <c r="H26" i="82"/>
  <c r="H25" i="82"/>
  <c r="AS24" i="82"/>
  <c r="U49" i="94" s="1"/>
  <c r="P22" i="82"/>
  <c r="U59" i="94" s="1"/>
  <c r="AO18" i="82"/>
  <c r="AH18" i="82"/>
  <c r="Y18" i="82"/>
  <c r="Y21" i="82" s="1"/>
  <c r="H27" i="82" s="1"/>
  <c r="P16" i="82"/>
  <c r="U58" i="94" s="1"/>
  <c r="AF5" i="82"/>
  <c r="AU4" i="82"/>
  <c r="AS4" i="82"/>
  <c r="C37" i="84"/>
  <c r="C36" i="84"/>
  <c r="C35" i="84"/>
  <c r="C34" i="84"/>
  <c r="H33" i="84"/>
  <c r="AS32" i="84"/>
  <c r="H32" i="84"/>
  <c r="H31" i="84"/>
  <c r="R30" i="84"/>
  <c r="P27" i="84" s="1"/>
  <c r="F12" i="84" s="1"/>
  <c r="H24" i="84" s="1"/>
  <c r="H30" i="84"/>
  <c r="AS28" i="84"/>
  <c r="T61" i="94" s="1"/>
  <c r="H28" i="84"/>
  <c r="H26" i="84"/>
  <c r="H25" i="84"/>
  <c r="AS24" i="84"/>
  <c r="T49" i="94" s="1"/>
  <c r="P22" i="84"/>
  <c r="AO18" i="84"/>
  <c r="AH18" i="84" s="1"/>
  <c r="AL27" i="84" s="1"/>
  <c r="Y18" i="84"/>
  <c r="Y21" i="84" s="1"/>
  <c r="H27" i="84" s="1"/>
  <c r="P16" i="84"/>
  <c r="T58" i="94" s="1"/>
  <c r="AF5" i="84"/>
  <c r="AU4" i="84"/>
  <c r="AS4" i="84"/>
  <c r="C37" i="81"/>
  <c r="C36" i="81"/>
  <c r="C35" i="81"/>
  <c r="C34" i="81"/>
  <c r="H33" i="81"/>
  <c r="AS32" i="81"/>
  <c r="H32" i="81"/>
  <c r="AL31" i="81"/>
  <c r="S60" i="94" s="1"/>
  <c r="R30" i="81"/>
  <c r="H30" i="81"/>
  <c r="AS28" i="81"/>
  <c r="S61" i="94" s="1"/>
  <c r="H28" i="81"/>
  <c r="AL27" i="81"/>
  <c r="P27" i="81"/>
  <c r="H26" i="81"/>
  <c r="H25" i="81"/>
  <c r="AS24" i="81"/>
  <c r="P22" i="81"/>
  <c r="AO18" i="81"/>
  <c r="AH18" i="81"/>
  <c r="Y18" i="81"/>
  <c r="Y21" i="81" s="1"/>
  <c r="H27" i="81" s="1"/>
  <c r="P16" i="81"/>
  <c r="S58" i="94" s="1"/>
  <c r="F12" i="81"/>
  <c r="H24" i="81" s="1"/>
  <c r="AF5" i="81"/>
  <c r="AU4" i="81"/>
  <c r="AS4" i="81"/>
  <c r="C37" i="79"/>
  <c r="C36" i="79"/>
  <c r="C35" i="79"/>
  <c r="C34" i="79"/>
  <c r="H33" i="79"/>
  <c r="AS32" i="79"/>
  <c r="R62" i="94" s="1"/>
  <c r="H32" i="79"/>
  <c r="AL31" i="79"/>
  <c r="R60" i="94" s="1"/>
  <c r="R30" i="79"/>
  <c r="P27" i="79" s="1"/>
  <c r="F12" i="79" s="1"/>
  <c r="H30" i="79"/>
  <c r="AS28" i="79"/>
  <c r="R61" i="94" s="1"/>
  <c r="H28" i="79"/>
  <c r="H26" i="79"/>
  <c r="H25" i="79"/>
  <c r="AS24" i="79"/>
  <c r="R49" i="94" s="1"/>
  <c r="H24" i="79"/>
  <c r="P22" i="79"/>
  <c r="R59" i="94" s="1"/>
  <c r="AO18" i="79"/>
  <c r="AH18" i="79" s="1"/>
  <c r="AF5" i="79"/>
  <c r="AU4" i="79"/>
  <c r="AS4" i="79"/>
  <c r="C37" i="89"/>
  <c r="C36" i="89"/>
  <c r="C35" i="89"/>
  <c r="C34" i="89"/>
  <c r="H33" i="89"/>
  <c r="AS32" i="89"/>
  <c r="Q62" i="94" s="1"/>
  <c r="H32" i="89"/>
  <c r="AL31" i="89"/>
  <c r="Q60" i="94" s="1"/>
  <c r="R30" i="89"/>
  <c r="H30" i="89"/>
  <c r="AS28" i="89"/>
  <c r="H28" i="89"/>
  <c r="AL27" i="89"/>
  <c r="P27" i="89"/>
  <c r="H27" i="89"/>
  <c r="H26" i="89"/>
  <c r="H25" i="89"/>
  <c r="AS24" i="89"/>
  <c r="H31" i="89" s="1"/>
  <c r="P22" i="89"/>
  <c r="AO18" i="89"/>
  <c r="AH18" i="89"/>
  <c r="Y18" i="89"/>
  <c r="Y21" i="89" s="1"/>
  <c r="F12" i="89"/>
  <c r="H24" i="89" s="1"/>
  <c r="AF5" i="89"/>
  <c r="AU4" i="89"/>
  <c r="AS4" i="89"/>
  <c r="C37" i="88"/>
  <c r="C36" i="88"/>
  <c r="C35" i="88"/>
  <c r="C34" i="88"/>
  <c r="H33" i="88"/>
  <c r="AS32" i="88"/>
  <c r="P62" i="94" s="1"/>
  <c r="H32" i="88"/>
  <c r="AL31" i="88"/>
  <c r="P60" i="94" s="1"/>
  <c r="R30" i="88"/>
  <c r="P27" i="88" s="1"/>
  <c r="F12" i="88" s="1"/>
  <c r="H24" i="88" s="1"/>
  <c r="H30" i="88"/>
  <c r="AS28" i="88"/>
  <c r="H28" i="88"/>
  <c r="H26" i="88"/>
  <c r="H25" i="88"/>
  <c r="AS24" i="88"/>
  <c r="H31" i="88" s="1"/>
  <c r="P22" i="88"/>
  <c r="P59" i="94" s="1"/>
  <c r="AO18" i="88"/>
  <c r="AH18" i="88" s="1"/>
  <c r="AF5" i="88"/>
  <c r="AU4" i="88"/>
  <c r="AS4" i="88"/>
  <c r="C37" i="87"/>
  <c r="C36" i="87"/>
  <c r="C35" i="87"/>
  <c r="C34" i="87"/>
  <c r="H33" i="87"/>
  <c r="AS32" i="87"/>
  <c r="O62" i="94" s="1"/>
  <c r="H32" i="87"/>
  <c r="AL31" i="87"/>
  <c r="O60" i="94" s="1"/>
  <c r="H31" i="87"/>
  <c r="R30" i="87"/>
  <c r="H30" i="87"/>
  <c r="AS28" i="87"/>
  <c r="H28" i="87"/>
  <c r="P27" i="87"/>
  <c r="F12" i="87" s="1"/>
  <c r="H24" i="87" s="1"/>
  <c r="H26" i="87"/>
  <c r="H25" i="87"/>
  <c r="AS24" i="87"/>
  <c r="P22" i="87"/>
  <c r="O59" i="94" s="1"/>
  <c r="AO18" i="87"/>
  <c r="AH18" i="87" s="1"/>
  <c r="AF5" i="87"/>
  <c r="AU4" i="87"/>
  <c r="AS4" i="87"/>
  <c r="C37" i="86"/>
  <c r="C36" i="86"/>
  <c r="C35" i="86"/>
  <c r="C34" i="86"/>
  <c r="H33" i="86"/>
  <c r="AS32" i="86"/>
  <c r="N62" i="94" s="1"/>
  <c r="H32" i="86"/>
  <c r="AL31" i="86"/>
  <c r="N60" i="94" s="1"/>
  <c r="H31" i="86"/>
  <c r="R30" i="86"/>
  <c r="H30" i="86"/>
  <c r="AS28" i="86"/>
  <c r="N61" i="94" s="1"/>
  <c r="H28" i="86"/>
  <c r="AL27" i="86"/>
  <c r="P27" i="86"/>
  <c r="H26" i="86"/>
  <c r="H25" i="86"/>
  <c r="AS24" i="86"/>
  <c r="P22" i="86"/>
  <c r="N59" i="94" s="1"/>
  <c r="AO18" i="86"/>
  <c r="AH18" i="86"/>
  <c r="Y18" i="86"/>
  <c r="Y21" i="86" s="1"/>
  <c r="H27" i="86" s="1"/>
  <c r="P16" i="86"/>
  <c r="N58" i="94" s="1"/>
  <c r="F12" i="86"/>
  <c r="H24" i="86" s="1"/>
  <c r="AF5" i="86"/>
  <c r="AU4" i="86"/>
  <c r="AS4" i="86"/>
  <c r="C37" i="85"/>
  <c r="C36" i="85"/>
  <c r="C35" i="85"/>
  <c r="C34" i="85"/>
  <c r="H33" i="85"/>
  <c r="AS32" i="85"/>
  <c r="M62" i="94" s="1"/>
  <c r="H32" i="85"/>
  <c r="AL31" i="85"/>
  <c r="M60" i="94" s="1"/>
  <c r="H31" i="85"/>
  <c r="R30" i="85"/>
  <c r="P27" i="85" s="1"/>
  <c r="F12" i="85" s="1"/>
  <c r="H30" i="85"/>
  <c r="AS28" i="85"/>
  <c r="M61" i="94" s="1"/>
  <c r="H28" i="85"/>
  <c r="H26" i="85"/>
  <c r="H25" i="85"/>
  <c r="AS24" i="85"/>
  <c r="M49" i="94" s="1"/>
  <c r="H24" i="85"/>
  <c r="P22" i="85"/>
  <c r="M59" i="94" s="1"/>
  <c r="AO18" i="85"/>
  <c r="AH18" i="85"/>
  <c r="AL27" i="85" s="1"/>
  <c r="AF5" i="85"/>
  <c r="AU4" i="85"/>
  <c r="AS4" i="85"/>
  <c r="C42" i="78"/>
  <c r="C41" i="78"/>
  <c r="C40" i="78"/>
  <c r="C39" i="78"/>
  <c r="H36" i="78"/>
  <c r="H33" i="78"/>
  <c r="AS32" i="78"/>
  <c r="L62" i="94" s="1"/>
  <c r="H32" i="78"/>
  <c r="H31" i="78"/>
  <c r="R30" i="78"/>
  <c r="H30" i="78"/>
  <c r="AS28" i="78"/>
  <c r="L61" i="94" s="1"/>
  <c r="H28" i="78"/>
  <c r="P27" i="78"/>
  <c r="H26" i="78"/>
  <c r="H25" i="78"/>
  <c r="AS24" i="78"/>
  <c r="P22" i="78"/>
  <c r="L59" i="94" s="1"/>
  <c r="AO18" i="78"/>
  <c r="AH18" i="78" s="1"/>
  <c r="AS17" i="78"/>
  <c r="F12" i="78"/>
  <c r="AR6" i="78"/>
  <c r="AF5" i="78"/>
  <c r="AU4" i="78"/>
  <c r="AS4" i="78"/>
  <c r="C37" i="77"/>
  <c r="C36" i="77"/>
  <c r="C35" i="77"/>
  <c r="C34" i="77"/>
  <c r="H33" i="77"/>
  <c r="AS32" i="77"/>
  <c r="K62" i="94" s="1"/>
  <c r="H32" i="77"/>
  <c r="AL31" i="77"/>
  <c r="K60" i="94" s="1"/>
  <c r="R30" i="77"/>
  <c r="H30" i="77"/>
  <c r="AS28" i="77"/>
  <c r="K61" i="94" s="1"/>
  <c r="H28" i="77"/>
  <c r="AL27" i="77"/>
  <c r="P27" i="77"/>
  <c r="H26" i="77"/>
  <c r="H25" i="77"/>
  <c r="AS24" i="77"/>
  <c r="P22" i="77"/>
  <c r="K59" i="94" s="1"/>
  <c r="AO18" i="77"/>
  <c r="AH18" i="77"/>
  <c r="Y18" i="77"/>
  <c r="Y21" i="77" s="1"/>
  <c r="H27" i="77" s="1"/>
  <c r="P16" i="77"/>
  <c r="K58" i="94" s="1"/>
  <c r="F12" i="77"/>
  <c r="H24" i="77" s="1"/>
  <c r="AF5" i="77"/>
  <c r="AU4" i="77"/>
  <c r="AS4" i="77"/>
  <c r="C37" i="76"/>
  <c r="C36" i="76"/>
  <c r="C35" i="76"/>
  <c r="C34" i="76"/>
  <c r="H33" i="76"/>
  <c r="AS32" i="76"/>
  <c r="H32" i="76"/>
  <c r="AL31" i="76"/>
  <c r="J60" i="94" s="1"/>
  <c r="H31" i="76"/>
  <c r="R30" i="76"/>
  <c r="P27" i="76" s="1"/>
  <c r="F12" i="76" s="1"/>
  <c r="H24" i="76" s="1"/>
  <c r="H30" i="76"/>
  <c r="AS28" i="76"/>
  <c r="J61" i="94" s="1"/>
  <c r="H28" i="76"/>
  <c r="H26" i="76"/>
  <c r="H25" i="76"/>
  <c r="AS24" i="76"/>
  <c r="J49" i="94" s="1"/>
  <c r="P22" i="76"/>
  <c r="J59" i="94" s="1"/>
  <c r="AO18" i="76"/>
  <c r="AH18" i="76"/>
  <c r="AF5" i="76"/>
  <c r="AU4" i="76"/>
  <c r="AS4" i="76"/>
  <c r="C37" i="75"/>
  <c r="C36" i="75"/>
  <c r="C35" i="75"/>
  <c r="C34" i="75"/>
  <c r="H33" i="75"/>
  <c r="AS32" i="75"/>
  <c r="I62" i="94" s="1"/>
  <c r="H32" i="75"/>
  <c r="AL31" i="75"/>
  <c r="R30" i="75"/>
  <c r="H30" i="75"/>
  <c r="AS28" i="75"/>
  <c r="I61" i="94" s="1"/>
  <c r="H28" i="75"/>
  <c r="P27" i="75"/>
  <c r="H26" i="75"/>
  <c r="H25" i="75"/>
  <c r="AS24" i="75"/>
  <c r="I49" i="94" s="1"/>
  <c r="P22" i="75"/>
  <c r="AO18" i="75"/>
  <c r="AH18" i="75"/>
  <c r="Y18" i="75" s="1"/>
  <c r="F12" i="75"/>
  <c r="H24" i="75" s="1"/>
  <c r="AF5" i="75"/>
  <c r="AU4" i="75"/>
  <c r="AS4" i="75"/>
  <c r="C37" i="74"/>
  <c r="C36" i="74"/>
  <c r="C35" i="74"/>
  <c r="C34" i="74"/>
  <c r="H33" i="74"/>
  <c r="AS32" i="74"/>
  <c r="H62" i="94" s="1"/>
  <c r="H32" i="74"/>
  <c r="AL31" i="74"/>
  <c r="H60" i="94" s="1"/>
  <c r="R30" i="74"/>
  <c r="P27" i="74" s="1"/>
  <c r="F12" i="74" s="1"/>
  <c r="H24" i="74" s="1"/>
  <c r="H30" i="74"/>
  <c r="AS28" i="74"/>
  <c r="H61" i="94" s="1"/>
  <c r="H28" i="74"/>
  <c r="H26" i="74"/>
  <c r="H25" i="74"/>
  <c r="AS24" i="74"/>
  <c r="P22" i="74"/>
  <c r="H59" i="94" s="1"/>
  <c r="AO18" i="74"/>
  <c r="AH18" i="74" s="1"/>
  <c r="AF5" i="74"/>
  <c r="AU4" i="74"/>
  <c r="AS4" i="74"/>
  <c r="C37" i="2"/>
  <c r="C36" i="2"/>
  <c r="C35" i="2"/>
  <c r="C34" i="2"/>
  <c r="H33" i="2"/>
  <c r="AS32" i="2"/>
  <c r="H32" i="2"/>
  <c r="AL31" i="2"/>
  <c r="G60" i="94" s="1"/>
  <c r="H31" i="2"/>
  <c r="R30" i="2"/>
  <c r="H30" i="2"/>
  <c r="AS28" i="2"/>
  <c r="G61" i="94" s="1"/>
  <c r="H28" i="2"/>
  <c r="P27" i="2"/>
  <c r="F12" i="2" s="1"/>
  <c r="H24" i="2" s="1"/>
  <c r="H26" i="2"/>
  <c r="H25" i="2"/>
  <c r="AS24" i="2"/>
  <c r="G49" i="94" s="1"/>
  <c r="P22" i="2"/>
  <c r="G59" i="94" s="1"/>
  <c r="AO18" i="2"/>
  <c r="AH18" i="2" s="1"/>
  <c r="AF5" i="2"/>
  <c r="AU4" i="2"/>
  <c r="AS4" i="2"/>
  <c r="A28" i="95"/>
  <c r="AL31" i="84" l="1"/>
  <c r="T60" i="94" s="1"/>
  <c r="H29" i="84"/>
  <c r="T47" i="94"/>
  <c r="P14" i="94"/>
  <c r="P10" i="94"/>
  <c r="P17" i="94"/>
  <c r="P13" i="94"/>
  <c r="P9" i="94"/>
  <c r="P63" i="94" s="1"/>
  <c r="P18" i="94"/>
  <c r="P15" i="94"/>
  <c r="P16" i="94"/>
  <c r="P11" i="94"/>
  <c r="P12" i="94"/>
  <c r="Y18" i="2"/>
  <c r="AL27" i="2"/>
  <c r="Y21" i="75"/>
  <c r="H27" i="75" s="1"/>
  <c r="P16" i="75"/>
  <c r="I58" i="94" s="1"/>
  <c r="N17" i="94"/>
  <c r="N13" i="94"/>
  <c r="N12" i="94"/>
  <c r="N63" i="94"/>
  <c r="N10" i="94"/>
  <c r="N11" i="94"/>
  <c r="N18" i="94"/>
  <c r="AL27" i="78"/>
  <c r="Y18" i="78"/>
  <c r="Y18" i="87"/>
  <c r="AL27" i="87"/>
  <c r="AA49" i="94"/>
  <c r="Z17" i="94"/>
  <c r="Z13" i="94"/>
  <c r="Z16" i="94"/>
  <c r="Z12" i="94"/>
  <c r="Z63" i="94"/>
  <c r="Z18" i="94"/>
  <c r="Z11" i="94"/>
  <c r="Z10" i="94"/>
  <c r="Y18" i="79"/>
  <c r="AL27" i="79"/>
  <c r="O15" i="94"/>
  <c r="O11" i="94"/>
  <c r="O16" i="94"/>
  <c r="O12" i="94"/>
  <c r="O17" i="94"/>
  <c r="O13" i="94"/>
  <c r="O9" i="94"/>
  <c r="O63" i="94" s="1"/>
  <c r="O14" i="94"/>
  <c r="O10" i="94"/>
  <c r="O18" i="94"/>
  <c r="AA45" i="94"/>
  <c r="K42" i="94"/>
  <c r="K41" i="94" s="1"/>
  <c r="K19" i="94" s="1"/>
  <c r="S47" i="94"/>
  <c r="H29" i="81"/>
  <c r="H29" i="83"/>
  <c r="Y47" i="94"/>
  <c r="T63" i="94"/>
  <c r="L27" i="94"/>
  <c r="G41" i="94"/>
  <c r="Y18" i="88"/>
  <c r="AL27" i="88"/>
  <c r="H31" i="79"/>
  <c r="V63" i="94"/>
  <c r="M27" i="94"/>
  <c r="Y27" i="94"/>
  <c r="AA44" i="94"/>
  <c r="N47" i="94"/>
  <c r="H29" i="86"/>
  <c r="Y18" i="76"/>
  <c r="AL27" i="76"/>
  <c r="AA46" i="94"/>
  <c r="R36" i="94"/>
  <c r="R35" i="94" s="1"/>
  <c r="R26" i="94" s="1"/>
  <c r="R27" i="94" s="1"/>
  <c r="AA40" i="94"/>
  <c r="Q19" i="94"/>
  <c r="AA21" i="94"/>
  <c r="K35" i="94"/>
  <c r="K26" i="94" s="1"/>
  <c r="R41" i="94"/>
  <c r="R19" i="94" s="1"/>
  <c r="H29" i="85"/>
  <c r="M47" i="94"/>
  <c r="Y35" i="94"/>
  <c r="Y26" i="94" s="1"/>
  <c r="W42" i="94"/>
  <c r="W41" i="94" s="1"/>
  <c r="W19" i="94" s="1"/>
  <c r="AL27" i="75"/>
  <c r="Y18" i="74"/>
  <c r="AL27" i="74"/>
  <c r="Y18" i="85"/>
  <c r="O27" i="94"/>
  <c r="AA24" i="94"/>
  <c r="L35" i="94"/>
  <c r="AA39" i="94"/>
  <c r="S41" i="94"/>
  <c r="S19" i="94" s="1"/>
  <c r="H29" i="77"/>
  <c r="K47" i="94"/>
  <c r="AL27" i="82"/>
  <c r="F12" i="82"/>
  <c r="H24" i="82" s="1"/>
  <c r="AA20" i="94"/>
  <c r="I19" i="94"/>
  <c r="U19" i="94"/>
  <c r="L26" i="94"/>
  <c r="AA37" i="94"/>
  <c r="H31" i="74"/>
  <c r="H49" i="94"/>
  <c r="H31" i="81"/>
  <c r="S49" i="94"/>
  <c r="AL27" i="91"/>
  <c r="AA23" i="94"/>
  <c r="X35" i="94"/>
  <c r="X26" i="94" s="1"/>
  <c r="X27" i="94" s="1"/>
  <c r="Q36" i="94"/>
  <c r="Q35" i="94" s="1"/>
  <c r="Q26" i="94" s="1"/>
  <c r="Q27" i="94" s="1"/>
  <c r="J19" i="94"/>
  <c r="V19" i="94"/>
  <c r="P49" i="94"/>
  <c r="H15" i="94"/>
  <c r="H11" i="94"/>
  <c r="H18" i="94"/>
  <c r="H10" i="94"/>
  <c r="P16" i="80"/>
  <c r="V58" i="94" s="1"/>
  <c r="Y21" i="80"/>
  <c r="H27" i="80" s="1"/>
  <c r="H37" i="78"/>
  <c r="H24" i="78"/>
  <c r="Q47" i="94"/>
  <c r="H29" i="89"/>
  <c r="Y18" i="90"/>
  <c r="AL27" i="90"/>
  <c r="U27" i="94"/>
  <c r="AA28" i="94"/>
  <c r="G36" i="94"/>
  <c r="S36" i="94"/>
  <c r="S35" i="94" s="1"/>
  <c r="S26" i="94" s="1"/>
  <c r="S27" i="94" s="1"/>
  <c r="L42" i="94"/>
  <c r="L41" i="94" s="1"/>
  <c r="L19" i="94" s="1"/>
  <c r="X42" i="94"/>
  <c r="X41" i="94" s="1"/>
  <c r="X19" i="94" s="1"/>
  <c r="AA48" i="94"/>
  <c r="P16" i="91"/>
  <c r="X58" i="94" s="1"/>
  <c r="J27" i="94"/>
  <c r="V27" i="94"/>
  <c r="H26" i="94"/>
  <c r="H27" i="94" s="1"/>
  <c r="T26" i="94"/>
  <c r="T27" i="94" s="1"/>
  <c r="M42" i="94"/>
  <c r="M41" i="94" s="1"/>
  <c r="M19" i="94" s="1"/>
  <c r="Y42" i="94"/>
  <c r="Y41" i="94" s="1"/>
  <c r="Y19" i="94" s="1"/>
  <c r="T11" i="94"/>
  <c r="T18" i="94"/>
  <c r="T10" i="94"/>
  <c r="AA33" i="94"/>
  <c r="AL27" i="80"/>
  <c r="T17" i="94"/>
  <c r="K49" i="94"/>
  <c r="H31" i="77"/>
  <c r="P16" i="89"/>
  <c r="Q58" i="94" s="1"/>
  <c r="Y18" i="83"/>
  <c r="Z47" i="94"/>
  <c r="H29" i="92"/>
  <c r="H12" i="94"/>
  <c r="K27" i="94"/>
  <c r="W27" i="94"/>
  <c r="AA25" i="94"/>
  <c r="I26" i="94"/>
  <c r="I27" i="94" s="1"/>
  <c r="U26" i="94"/>
  <c r="H31" i="75"/>
  <c r="AL31" i="80" l="1"/>
  <c r="V60" i="94" s="1"/>
  <c r="V47" i="94"/>
  <c r="H29" i="80"/>
  <c r="G47" i="94"/>
  <c r="H29" i="2"/>
  <c r="H29" i="82"/>
  <c r="U47" i="94"/>
  <c r="W47" i="94"/>
  <c r="H29" i="90"/>
  <c r="X18" i="94"/>
  <c r="X14" i="94"/>
  <c r="X10" i="94"/>
  <c r="X15" i="94"/>
  <c r="X11" i="94"/>
  <c r="X16" i="94"/>
  <c r="X12" i="94"/>
  <c r="X13" i="94"/>
  <c r="X9" i="94"/>
  <c r="X63" i="94" s="1"/>
  <c r="X17" i="94"/>
  <c r="Q18" i="94"/>
  <c r="Q14" i="94"/>
  <c r="Q10" i="94"/>
  <c r="Q17" i="94"/>
  <c r="Q13" i="94"/>
  <c r="Q9" i="94"/>
  <c r="Q63" i="94" s="1"/>
  <c r="Q16" i="94"/>
  <c r="Q15" i="94"/>
  <c r="Q11" i="94"/>
  <c r="Q12" i="94"/>
  <c r="H29" i="79"/>
  <c r="R47" i="94"/>
  <c r="H29" i="75"/>
  <c r="I47" i="94"/>
  <c r="Y21" i="76"/>
  <c r="H27" i="76" s="1"/>
  <c r="P16" i="76"/>
  <c r="J58" i="94" s="1"/>
  <c r="P16" i="90"/>
  <c r="W58" i="94" s="1"/>
  <c r="Y21" i="90"/>
  <c r="H27" i="90" s="1"/>
  <c r="V12" i="94"/>
  <c r="V11" i="94"/>
  <c r="V17" i="94"/>
  <c r="V10" i="94"/>
  <c r="V18" i="94"/>
  <c r="V13" i="94"/>
  <c r="R16" i="94"/>
  <c r="R12" i="94"/>
  <c r="R17" i="94"/>
  <c r="R13" i="94"/>
  <c r="R9" i="94"/>
  <c r="R63" i="94" s="1"/>
  <c r="R18" i="94"/>
  <c r="R14" i="94"/>
  <c r="R10" i="94"/>
  <c r="R15" i="94"/>
  <c r="R11" i="94"/>
  <c r="U17" i="94"/>
  <c r="U13" i="94"/>
  <c r="U9" i="94"/>
  <c r="U63" i="94" s="1"/>
  <c r="U18" i="94"/>
  <c r="U14" i="94"/>
  <c r="U10" i="94"/>
  <c r="U15" i="94"/>
  <c r="U11" i="94"/>
  <c r="U12" i="94"/>
  <c r="U16" i="94"/>
  <c r="H29" i="74"/>
  <c r="H47" i="94"/>
  <c r="L18" i="94"/>
  <c r="L10" i="94"/>
  <c r="L15" i="94"/>
  <c r="L11" i="94"/>
  <c r="L12" i="94"/>
  <c r="L13" i="94"/>
  <c r="L17" i="94"/>
  <c r="L63" i="94"/>
  <c r="O47" i="94"/>
  <c r="H29" i="87"/>
  <c r="J16" i="94"/>
  <c r="J15" i="94"/>
  <c r="J11" i="94"/>
  <c r="J12" i="94"/>
  <c r="J10" i="94"/>
  <c r="J13" i="94"/>
  <c r="J9" i="94"/>
  <c r="J63" i="94" s="1"/>
  <c r="J14" i="94"/>
  <c r="J17" i="94"/>
  <c r="J18" i="94"/>
  <c r="I17" i="94"/>
  <c r="I13" i="94"/>
  <c r="I63" i="94"/>
  <c r="I18" i="94"/>
  <c r="I10" i="94"/>
  <c r="I11" i="94"/>
  <c r="I12" i="94"/>
  <c r="P16" i="74"/>
  <c r="H58" i="94" s="1"/>
  <c r="Y21" i="74"/>
  <c r="H27" i="74" s="1"/>
  <c r="P47" i="94"/>
  <c r="H29" i="88"/>
  <c r="Y21" i="79"/>
  <c r="H27" i="79" s="1"/>
  <c r="P16" i="79"/>
  <c r="R58" i="94" s="1"/>
  <c r="Y21" i="2"/>
  <c r="H27" i="2" s="1"/>
  <c r="P16" i="2"/>
  <c r="G58" i="94" s="1"/>
  <c r="X47" i="94"/>
  <c r="H29" i="91"/>
  <c r="W16" i="94"/>
  <c r="W12" i="94"/>
  <c r="W15" i="94"/>
  <c r="W11" i="94"/>
  <c r="W17" i="94"/>
  <c r="W10" i="94"/>
  <c r="W18" i="94"/>
  <c r="W14" i="94"/>
  <c r="W13" i="94"/>
  <c r="W9" i="94"/>
  <c r="W63" i="94" s="1"/>
  <c r="P16" i="83"/>
  <c r="Y58" i="94" s="1"/>
  <c r="Y21" i="83"/>
  <c r="H27" i="83" s="1"/>
  <c r="M13" i="94"/>
  <c r="M17" i="94"/>
  <c r="M16" i="94"/>
  <c r="M12" i="94"/>
  <c r="M9" i="94"/>
  <c r="M63" i="94" s="1"/>
  <c r="M14" i="94"/>
  <c r="M15" i="94"/>
  <c r="M10" i="94"/>
  <c r="M18" i="94"/>
  <c r="M11" i="94"/>
  <c r="G19" i="94"/>
  <c r="AA41" i="94"/>
  <c r="P16" i="85"/>
  <c r="M58" i="94" s="1"/>
  <c r="Y21" i="85"/>
  <c r="H27" i="85" s="1"/>
  <c r="K16" i="94"/>
  <c r="K12" i="94"/>
  <c r="K15" i="94"/>
  <c r="K11" i="94"/>
  <c r="K13" i="94"/>
  <c r="K9" i="94"/>
  <c r="K63" i="94" s="1"/>
  <c r="K14" i="94"/>
  <c r="K17" i="94"/>
  <c r="K10" i="94"/>
  <c r="K18" i="94"/>
  <c r="P16" i="87"/>
  <c r="O58" i="94" s="1"/>
  <c r="Y21" i="87"/>
  <c r="H27" i="87" s="1"/>
  <c r="AA36" i="94"/>
  <c r="G35" i="94"/>
  <c r="P16" i="78"/>
  <c r="L58" i="94" s="1"/>
  <c r="Y21" i="78"/>
  <c r="H27" i="78" s="1"/>
  <c r="Y17" i="94"/>
  <c r="Y16" i="94"/>
  <c r="Y12" i="94"/>
  <c r="Y13" i="94"/>
  <c r="Y9" i="94"/>
  <c r="Y63" i="94" s="1"/>
  <c r="Y14" i="94"/>
  <c r="Y10" i="94"/>
  <c r="Y15" i="94"/>
  <c r="Y18" i="94"/>
  <c r="Y11" i="94"/>
  <c r="P16" i="88"/>
  <c r="P58" i="94" s="1"/>
  <c r="Y21" i="88"/>
  <c r="H27" i="88" s="1"/>
  <c r="L47" i="94"/>
  <c r="AL31" i="78"/>
  <c r="L60" i="94" s="1"/>
  <c r="H29" i="78"/>
  <c r="S15" i="94"/>
  <c r="S11" i="94"/>
  <c r="S18" i="94"/>
  <c r="S14" i="94"/>
  <c r="S10" i="94"/>
  <c r="S16" i="94"/>
  <c r="S13" i="94"/>
  <c r="S9" i="94"/>
  <c r="S63" i="94" s="1"/>
  <c r="S12" i="94"/>
  <c r="S17" i="94"/>
  <c r="J47" i="94"/>
  <c r="H29" i="76"/>
  <c r="AA42" i="94"/>
  <c r="G11" i="94" l="1"/>
  <c r="AA11" i="94" s="1"/>
  <c r="H65" i="95" s="1"/>
  <c r="H42" i="98" s="1"/>
  <c r="AA19" i="94"/>
  <c r="G18" i="94"/>
  <c r="AA18" i="94" s="1"/>
  <c r="M67" i="95" s="1"/>
  <c r="M44" i="98" s="1"/>
  <c r="G14" i="94"/>
  <c r="AA14" i="94" s="1"/>
  <c r="M63" i="95" s="1"/>
  <c r="M40" i="98" s="1"/>
  <c r="G10" i="94"/>
  <c r="AA10" i="94" s="1"/>
  <c r="H64" i="95" s="1"/>
  <c r="H41" i="98" s="1"/>
  <c r="G15" i="94"/>
  <c r="AA15" i="94" s="1"/>
  <c r="M64" i="95" s="1"/>
  <c r="M41" i="98" s="1"/>
  <c r="G12" i="94"/>
  <c r="AA12" i="94" s="1"/>
  <c r="H66" i="95" s="1"/>
  <c r="H43" i="98" s="1"/>
  <c r="G13" i="94"/>
  <c r="AA13" i="94" s="1"/>
  <c r="H67" i="95" s="1"/>
  <c r="H44" i="98" s="1"/>
  <c r="G9" i="94"/>
  <c r="G17" i="94"/>
  <c r="AA17" i="94" s="1"/>
  <c r="M66" i="95" s="1"/>
  <c r="M43" i="98" s="1"/>
  <c r="G16" i="94"/>
  <c r="AA16" i="94" s="1"/>
  <c r="M65" i="95" s="1"/>
  <c r="M42" i="98" s="1"/>
  <c r="AA35" i="94"/>
  <c r="G26" i="94"/>
  <c r="AA47" i="94"/>
  <c r="G63" i="94" l="1"/>
  <c r="AA9" i="94"/>
  <c r="AA26" i="94"/>
  <c r="G27" i="94"/>
  <c r="AA27" i="94" s="1"/>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<sst xmlns="http://schemas.openxmlformats.org/spreadsheetml/2006/main" count="3304" uniqueCount="469">
  <si>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</si>
  <si>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</si>
  <si>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</si>
  <si>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</si>
  <si>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</si>
  <si>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</si>
  <si>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</si>
  <si>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</si>
  <si>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</si>
  <si>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</si>
  <si>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</si>
  <si>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</si>
  <si>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</si>
  <si>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</si>
  <si>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</si>
  <si>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</si>
  <si>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</si>
  <si>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</si>
  <si>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</si>
  <si>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</si>
  <si>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</si>
  <si>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</si>
  <si>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</si>
  <si>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</si>
  <si>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</si>
  <si>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</si>
  <si>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</si>
  <si>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</si>
  <si>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</si>
  <si>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</si>
  <si>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</si>
  <si>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</si>
  <si>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</si>
  <si>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</si>
  <si>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</si>
  <si>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</si>
  <si>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</si>
  <si>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</si>
  <si>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</si>
  <si>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</si>
  <si>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</si>
  <si>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</si>
  <si>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</si>
  <si>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</si>
  <si>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</si>
  <si>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</si>
  <si>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</si>
  <si>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</si>
  <si>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</si>
  <si>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</si>
  <si>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</si>
  <si>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</si>
  <si>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</si>
  <si>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</si>
  <si>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</si>
  <si>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</si>
  <si>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</si>
  <si>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</si>
  <si>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</si>
  <si>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</si>
  <si>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</si>
  <si>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</si>
  <si>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</si>
  <si>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</si>
  <si>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</si>
  <si>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</si>
  <si>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</si>
  <si>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</si>
  <si>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</si>
  <si>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</si>
  <si>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</si>
  <si>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</si>
  <si>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</si>
  <si>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</si>
  <si>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</si>
  <si>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</si>
  <si>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</si>
  <si>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</si>
  <si>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</si>
  <si>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</si>
  <si>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</si>
  <si>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</si>
  <si>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</si>
  <si>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</si>
  <si>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</si>
  <si>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</si>
  <si>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</si>
  <si>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</si>
  <si>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</si>
  <si>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</si>
  <si>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</si>
  <si>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</si>
  <si>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</si>
  <si>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</si>
  <si>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</si>
  <si>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</si>
  <si>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</si>
  <si>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</si>
  <si>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</si>
  <si>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</si>
  <si>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</si>
  <si>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</si>
  <si>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</si>
  <si>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</si>
  <si>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</si>
  <si>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</si>
  <si>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</si>
  <si>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</si>
  <si>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</si>
  <si>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</si>
  <si>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</si>
  <si>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</si>
  <si>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</si>
  <si>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</si>
  <si>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</si>
  <si>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</si>
  <si>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</si>
  <si>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</si>
  <si>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</si>
  <si>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</si>
  <si>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</si>
  <si>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</si>
  <si>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</si>
  <si>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</si>
  <si>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</si>
  <si>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</si>
  <si>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</si>
  <si>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</si>
  <si>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</si>
  <si>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</si>
  <si>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</si>
  <si>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</si>
  <si>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</si>
  <si>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</si>
  <si>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</si>
  <si>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</si>
  <si>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</si>
  <si>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</si>
  <si>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</si>
  <si>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</si>
  <si>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</si>
  <si>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</si>
  <si>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</si>
  <si>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</si>
  <si>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</si>
  <si>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</si>
  <si>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</si>
  <si>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</si>
  <si>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</si>
  <si>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</si>
  <si>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</si>
  <si>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</si>
  <si>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</si>
  <si>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</si>
  <si>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</si>
  <si>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</si>
  <si>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</si>
  <si>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</si>
  <si>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</si>
  <si>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</si>
  <si>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</si>
  <si>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</si>
  <si>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</si>
  <si>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</si>
  <si>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</si>
  <si>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</si>
  <si>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</si>
  <si>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</si>
  <si>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</si>
  <si>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</si>
  <si>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</si>
  <si>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</si>
  <si>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</si>
  <si>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</si>
  <si>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</si>
  <si>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</si>
  <si>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</si>
  <si>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</si>
  <si>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</si>
  <si>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</si>
  <si>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</si>
  <si>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</si>
  <si>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</si>
  <si>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</si>
  <si>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</si>
  <si>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</si>
  <si>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</si>
  <si>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</si>
  <si>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</si>
  <si>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</si>
  <si>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</si>
  <si>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</si>
  <si>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</si>
  <si>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</si>
  <si>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</si>
  <si>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</si>
  <si>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</si>
  <si>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</si>
  <si>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</si>
  <si>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</si>
  <si>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</si>
  <si>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</si>
  <si>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</si>
  <si>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</si>
  <si>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</si>
  <si>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</si>
  <si>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</si>
  <si>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</si>
  <si>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</si>
  <si>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</si>
  <si>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</si>
  <si>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</si>
  <si>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</si>
  <si>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</si>
  <si>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</si>
  <si>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</si>
  <si>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</si>
  <si>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</si>
  <si>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</si>
  <si>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</si>
  <si>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</si>
  <si>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</si>
  <si>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</si>
  <si>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</si>
  <si>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</si>
  <si>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</si>
  <si>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</si>
  <si>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</si>
  <si>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</si>
  <si>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</si>
  <si>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</si>
  <si>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</si>
  <si>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</si>
  <si>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</si>
  <si>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</si>
  <si>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</si>
  <si>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</si>
  <si>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</si>
  <si>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</si>
  <si>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</si>
  <si>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</si>
  <si>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</si>
  <si>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</si>
  <si>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</si>
  <si>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</si>
  <si>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</si>
  <si>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</si>
  <si>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</si>
  <si>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</si>
  <si>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</si>
  <si>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</si>
  <si>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</si>
  <si>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</si>
  <si>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</si>
  <si>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</si>
  <si>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</si>
  <si>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</si>
  <si>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</si>
  <si>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</si>
  <si>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</si>
  <si>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</si>
  <si>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</si>
  <si>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</si>
  <si>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</si>
  <si>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</si>
  <si>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</si>
  <si>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</si>
  <si>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</si>
  <si>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</si>
  <si>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</si>
  <si>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</si>
  <si>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</si>
  <si>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</si>
  <si>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</si>
  <si>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</si>
  <si>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</si>
  <si>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</si>
  <si>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</si>
  <si>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</si>
  <si>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</si>
  <si>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</si>
  <si>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</si>
  <si>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</si>
  <si>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</si>
  <si>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</si>
  <si>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</si>
  <si>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</si>
  <si>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</si>
  <si>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</si>
  <si>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</si>
  <si>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</si>
  <si>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</si>
  <si>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</si>
  <si>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</si>
  <si>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</si>
  <si>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</si>
  <si>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</si>
  <si>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</si>
  <si>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</si>
  <si>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</si>
  <si>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</si>
  <si>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</si>
  <si>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</si>
  <si>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</si>
  <si>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</si>
  <si>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</si>
  <si>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</si>
  <si>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</si>
  <si>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</si>
  <si>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</si>
  <si>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</si>
  <si>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</si>
  <si>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</si>
  <si>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</si>
  <si>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</si>
  <si>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</si>
  <si>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</si>
  <si>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</si>
  <si>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</si>
  <si>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</si>
  <si>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</si>
  <si>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</si>
  <si>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</si>
  <si>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</si>
  <si>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</si>
  <si>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</si>
  <si>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</si>
  <si>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</si>
  <si>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</si>
  <si>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</si>
  <si>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</si>
  <si>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</si>
  <si>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</si>
  <si>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</si>
  <si>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</si>
  <si>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</si>
  <si>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</si>
  <si>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</si>
  <si>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</si>
  <si>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</si>
  <si>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</si>
  <si>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</si>
  <si>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</si>
  <si>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</si>
  <si>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</si>
  <si>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</si>
  <si>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</si>
  <si>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</si>
  <si>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</si>
  <si>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</si>
  <si>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</si>
  <si>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</si>
  <si>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</si>
  <si>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</si>
  <si>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</si>
  <si>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</si>
  <si>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</si>
  <si>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</si>
  <si>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</si>
  <si>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</si>
  <si>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</si>
  <si>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</si>
  <si>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</si>
  <si>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</si>
  <si>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</si>
  <si>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</si>
  <si>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</si>
  <si>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</si>
  <si>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</si>
  <si>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</si>
  <si>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</si>
  <si>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</si>
  <si>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</si>
  <si>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</si>
  <si>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</si>
  <si>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</si>
  <si>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</si>
  <si>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</si>
  <si>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</si>
  <si>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</si>
  <si>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</si>
  <si>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</si>
  <si>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</si>
  <si>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</si>
  <si>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</si>
  <si>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</si>
  <si>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</si>
  <si>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</si>
  <si>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</si>
  <si>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</si>
  <si>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</si>
  <si>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</si>
  <si>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</si>
  <si>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</si>
  <si>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</si>
  <si>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</si>
  <si>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</si>
  <si>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</si>
  <si>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</si>
  <si>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</si>
  <si>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</si>
  <si>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</si>
  <si>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</si>
  <si>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</si>
  <si>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</si>
  <si>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</si>
  <si>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</si>
  <si>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</si>
  <si>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</si>
  <si>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</si>
  <si>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</si>
  <si>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</si>
  <si>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</si>
  <si>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</si>
  <si>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</si>
  <si>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</si>
  <si>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</si>
  <si>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</si>
  <si>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</si>
  <si>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</si>
  <si>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</si>
  <si>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</si>
  <si>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</si>
  <si>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</si>
  <si>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</si>
  <si>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</si>
  <si>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</si>
  <si>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</si>
  <si>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</si>
  <si>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</si>
  <si>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</si>
  <si>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</si>
  <si>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</si>
  <si>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</si>
  <si>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</si>
  <si>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</si>
  <si>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</si>
  <si>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</si>
  <si>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</si>
  <si>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</si>
  <si>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</si>
  <si>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</si>
  <si>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</si>
  <si>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</si>
  <si>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</si>
  <si>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</si>
  <si>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</si>
  <si>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</si>
  <si>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</si>
  <si>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</si>
  <si>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</si>
  <si>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</si>
  <si>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</si>
  <si>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</si>
  <si>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</si>
  <si>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</si>
  <si>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</si>
  <si>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</si>
  <si>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</si>
  <si>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</si>
  <si>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</si>
  <si>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</si>
  <si>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</si>
  <si>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東京都港区東新橋1-9-1　東京汐留ビルディング9階</t>
  </si>
  <si>
    <t>TANAKEN株式会社
安全環境管理部長　鈴木正毅</t>
  </si>
  <si>
    <t>03-6264-5087</t>
  </si>
  <si>
    <t>TANAKEN株式会社</t>
  </si>
  <si>
    <t>総合工事業</t>
  </si>
  <si>
    <t>102名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</si>
</sst>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7350" y="2196465"/>
          <a:ext cx="586740"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7350" y="2230755"/>
          <a:ext cx="586740" cy="63246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7350" y="2219325"/>
          <a:ext cx="586740" cy="64008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7350" y="2207895"/>
          <a:ext cx="586740" cy="640080"/>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7350" y="2196465"/>
          <a:ext cx="586740" cy="640080"/>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7350" y="2230755"/>
          <a:ext cx="586740" cy="632460"/>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7350" y="2207895"/>
          <a:ext cx="586740" cy="640080"/>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C24" zoomScaleNormal="100" zoomScaleSheetLayoutView="100" workbookViewId="0">
      <selection activeCell="S47" sqref="S47"/>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88671875" style="21" customWidth="1"/>
    <col min="7" max="7" width="6.88671875" style="21" customWidth="1"/>
    <col min="8" max="8" width="13.88671875" style="21" customWidth="1"/>
    <col min="9" max="9" width="5.88671875" style="21" customWidth="1"/>
    <col min="10" max="10" width="3.88671875" style="21" customWidth="1"/>
    <col min="11" max="11" width="10.88671875" style="21" customWidth="1"/>
    <col min="12" max="12" width="6.88671875" style="21" customWidth="1"/>
    <col min="13" max="13" width="7.88671875" style="21" customWidth="1"/>
    <col min="14" max="14" width="6.88671875" style="21" customWidth="1"/>
    <col min="15" max="15" width="7.88671875" style="21" customWidth="1"/>
    <col min="16" max="16" width="2.109375" style="21" customWidth="1"/>
    <col min="17" max="18" width="9" style="21" customWidth="1"/>
    <col min="19" max="19" width="10.88671875" style="21" customWidth="1"/>
    <col min="20" max="20" width="9" style="21" customWidth="1"/>
    <col min="21" max="21" width="13.33203125" style="21" customWidth="1"/>
    <col min="22" max="27" width="9" style="21" customWidth="1"/>
    <col min="28" max="28" width="33.88671875" style="21" customWidth="1"/>
    <col min="29" max="29" width="9" style="21" customWidth="1"/>
    <col min="30" max="16384" width="9" style="21"/>
  </cols>
  <sheetData>
    <row r="2" spans="1:25" ht="13.2">
      <c r="C2" s="20" t="s">
        <v>50</v>
      </c>
    </row>
    <row r="3" spans="1:25" ht="13.2">
      <c r="C3" s="20" t="s">
        <v>158</v>
      </c>
    </row>
    <row r="4" spans="1:25" s="73" customFormat="1" ht="13.2">
      <c r="A4" s="72"/>
      <c r="B4" s="72"/>
      <c r="C4" s="20" t="s">
        <v>357</v>
      </c>
      <c r="E4" s="92"/>
    </row>
    <row r="5" spans="1:25" s="283" customFormat="1" ht="13.2">
      <c r="A5" s="281"/>
      <c r="B5" s="281"/>
      <c r="C5" s="286" t="s">
        <v>344</v>
      </c>
      <c r="E5" s="284"/>
    </row>
    <row r="6" spans="1:25" ht="13.2">
      <c r="C6" s="20"/>
    </row>
    <row r="7" spans="1:25" ht="13.2">
      <c r="C7" s="20" t="s">
        <v>2</v>
      </c>
      <c r="Q7" s="20"/>
    </row>
    <row r="8" spans="1:25" s="283" customFormat="1" ht="13.2">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2">
      <c r="C11" s="286" t="s">
        <v>347</v>
      </c>
      <c r="D11" s="288"/>
      <c r="E11" s="288"/>
      <c r="F11" s="288"/>
      <c r="G11" s="288"/>
      <c r="H11" s="288"/>
      <c r="I11" s="288"/>
      <c r="J11" s="288"/>
      <c r="K11" s="288"/>
      <c r="L11" s="288"/>
      <c r="M11" s="288"/>
      <c r="N11" s="288"/>
      <c r="O11" s="288"/>
      <c r="P11" s="288"/>
      <c r="Q11" s="288"/>
      <c r="R11" s="288"/>
      <c r="W11" s="20"/>
      <c r="X11" s="20"/>
      <c r="Y11" s="275"/>
    </row>
    <row r="12" spans="1:25" ht="13.2">
      <c r="C12" s="286" t="s">
        <v>348</v>
      </c>
      <c r="D12" s="288"/>
      <c r="E12" s="288"/>
      <c r="F12" s="288"/>
      <c r="G12" s="288"/>
      <c r="H12" s="288"/>
      <c r="I12" s="288"/>
      <c r="J12" s="288"/>
      <c r="K12" s="288"/>
      <c r="L12" s="288"/>
      <c r="M12" s="288"/>
      <c r="N12" s="288"/>
      <c r="O12" s="288"/>
      <c r="P12" s="288"/>
      <c r="Q12" s="288"/>
      <c r="R12" s="288"/>
      <c r="W12" s="20"/>
      <c r="X12" s="20"/>
      <c r="Y12" s="275"/>
    </row>
    <row r="13" spans="1:25" ht="13.2">
      <c r="C13" s="286" t="s">
        <v>349</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2">
      <c r="C19" s="20" t="s">
        <v>3</v>
      </c>
      <c r="Q19" s="20"/>
      <c r="R19" s="20"/>
      <c r="S19" s="88"/>
    </row>
    <row r="20" spans="1:25" ht="13.2">
      <c r="C20" s="443"/>
      <c r="D20" s="444"/>
      <c r="E20" s="20" t="s">
        <v>49</v>
      </c>
      <c r="Q20" s="20"/>
      <c r="R20" s="88"/>
      <c r="S20" s="88"/>
    </row>
    <row r="21" spans="1:25" ht="13.2">
      <c r="C21" s="447" t="s">
        <v>353</v>
      </c>
      <c r="D21" s="448"/>
      <c r="E21" s="20" t="s">
        <v>343</v>
      </c>
      <c r="Q21" s="20"/>
      <c r="R21" s="88"/>
      <c r="S21" s="88"/>
    </row>
    <row r="22" spans="1:25" ht="13.2">
      <c r="C22" s="465" t="s">
        <v>354</v>
      </c>
      <c r="D22" s="466"/>
      <c r="E22" s="20" t="s">
        <v>1</v>
      </c>
      <c r="Q22" s="20"/>
      <c r="R22" s="88"/>
      <c r="S22" s="88"/>
    </row>
    <row r="23" spans="1:25" ht="13.2">
      <c r="C23" s="467" t="s">
        <v>355</v>
      </c>
      <c r="D23" s="468"/>
      <c r="E23" s="20" t="s">
        <v>46</v>
      </c>
      <c r="Q23" s="20"/>
      <c r="R23" s="20"/>
      <c r="S23" s="88"/>
    </row>
    <row r="24" spans="1:25" ht="13.2">
      <c r="C24" s="469" t="s">
        <v>356</v>
      </c>
      <c r="D24" s="470"/>
      <c r="E24" s="286" t="s">
        <v>345</v>
      </c>
      <c r="Q24" s="20"/>
      <c r="R24" s="20"/>
      <c r="S24" s="88"/>
    </row>
    <row r="25" spans="1:25" ht="13.2">
      <c r="E25" s="286" t="s">
        <v>350</v>
      </c>
      <c r="Q25" s="20"/>
      <c r="R25" s="20"/>
      <c r="S25" s="88"/>
    </row>
    <row r="26" spans="1:25" ht="13.8" thickBot="1">
      <c r="E26" s="385"/>
      <c r="O26" s="98" t="s">
        <v>157</v>
      </c>
      <c r="Q26" s="20"/>
      <c r="R26" s="20"/>
      <c r="S26" s="88"/>
    </row>
    <row r="27" spans="1:25" ht="13.2">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2">
      <c r="C29" s="481" t="s">
        <v>389</v>
      </c>
      <c r="D29" s="482"/>
      <c r="E29" s="482"/>
      <c r="F29" s="482"/>
      <c r="G29" s="482"/>
      <c r="H29" s="482"/>
      <c r="I29" s="482"/>
      <c r="J29" s="482"/>
      <c r="K29" s="482"/>
      <c r="L29" s="482"/>
      <c r="M29" s="482"/>
      <c r="N29" s="482"/>
      <c r="O29" s="482"/>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4">
      <c r="C34" s="78"/>
      <c r="L34" s="471">
        <v>45832</v>
      </c>
      <c r="M34" s="472"/>
      <c r="N34" s="472"/>
      <c r="O34" s="473"/>
      <c r="Q34" s="20"/>
      <c r="R34" s="20"/>
      <c r="S34" s="20"/>
    </row>
    <row r="35" spans="1:19" ht="11.25" customHeight="1">
      <c r="C35" s="78"/>
      <c r="O35" s="80"/>
      <c r="Q35" s="20"/>
      <c r="R35" s="20"/>
      <c r="S35" s="20"/>
    </row>
    <row r="36" spans="1:19" ht="13.2">
      <c r="C36" s="463" t="s">
        <v>41</v>
      </c>
      <c r="D36" s="464"/>
      <c r="E36" s="464"/>
      <c r="F36" s="464"/>
      <c r="G36" s="275" t="s">
        <v>5</v>
      </c>
      <c r="O36" s="79"/>
      <c r="Q36" s="20"/>
      <c r="R36" s="20"/>
      <c r="S36" s="20"/>
    </row>
    <row r="37" spans="1:19" ht="13.2">
      <c r="C37" s="78"/>
      <c r="O37" s="79"/>
      <c r="Q37" s="20"/>
      <c r="R37" s="20"/>
      <c r="S37" s="88"/>
    </row>
    <row r="38" spans="1:19" ht="13.2">
      <c r="A38" s="22">
        <v>3</v>
      </c>
      <c r="C38" s="78"/>
      <c r="H38" s="221" t="s">
        <v>340</v>
      </c>
      <c r="I38" s="221"/>
      <c r="O38" s="79"/>
      <c r="Q38" s="20"/>
      <c r="R38" s="20"/>
      <c r="S38" s="88"/>
    </row>
    <row r="39" spans="1:19" ht="26.25" customHeight="1">
      <c r="C39" s="78"/>
      <c r="H39" s="23" t="s">
        <v>6</v>
      </c>
      <c r="I39" s="23"/>
      <c r="J39" s="474" t="s">
        <v>463</v>
      </c>
      <c r="K39" s="474"/>
      <c r="L39" s="475"/>
      <c r="M39" s="475"/>
      <c r="N39" s="475"/>
      <c r="O39" s="476"/>
      <c r="Q39" s="20"/>
      <c r="R39" s="20"/>
    </row>
    <row r="40" spans="1:19" ht="26.25" customHeight="1">
      <c r="C40" s="78"/>
      <c r="H40" s="23" t="s">
        <v>7</v>
      </c>
      <c r="I40" s="23"/>
      <c r="J40" s="474" t="s">
        <v>464</v>
      </c>
      <c r="K40" s="474"/>
      <c r="L40" s="475"/>
      <c r="M40" s="475"/>
      <c r="N40" s="475"/>
      <c r="O40" s="476"/>
    </row>
    <row r="41" spans="1:19">
      <c r="C41" s="78"/>
      <c r="J41" s="21" t="s">
        <v>8</v>
      </c>
      <c r="O41" s="79"/>
    </row>
    <row r="42" spans="1:19">
      <c r="C42" s="78"/>
      <c r="J42" s="24" t="s">
        <v>9</v>
      </c>
      <c r="K42" s="24"/>
      <c r="L42" s="477" t="s">
        <v>465</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466</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1943</v>
      </c>
      <c r="N48" s="498"/>
      <c r="O48" s="499"/>
    </row>
    <row r="49" spans="3:21" ht="18" customHeight="1">
      <c r="C49" s="457" t="s">
        <v>11</v>
      </c>
      <c r="D49" s="483"/>
      <c r="E49" s="484"/>
      <c r="F49" s="505" t="s">
        <v>463</v>
      </c>
      <c r="G49" s="506"/>
      <c r="H49" s="506"/>
      <c r="I49" s="506"/>
      <c r="J49" s="506"/>
      <c r="K49" s="506"/>
      <c r="L49" s="126" t="s">
        <v>171</v>
      </c>
      <c r="M49" s="386"/>
      <c r="N49" s="509" t="s">
        <v>465</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467</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v>525</v>
      </c>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c r="G58" s="546"/>
      <c r="H58" s="546"/>
      <c r="I58" s="546"/>
      <c r="J58" s="546"/>
      <c r="K58" s="546"/>
      <c r="L58" s="546"/>
      <c r="M58" s="546"/>
      <c r="N58" s="546"/>
      <c r="O58" s="547"/>
    </row>
    <row r="59" spans="3:21" ht="26.25" customHeight="1">
      <c r="C59" s="300"/>
      <c r="D59" s="317" t="s">
        <v>24</v>
      </c>
      <c r="E59" s="318" t="s">
        <v>377</v>
      </c>
      <c r="F59" s="548" t="s">
        <v>468</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15710.499999999998</v>
      </c>
      <c r="I63" s="240" t="s">
        <v>4</v>
      </c>
      <c r="J63" s="525" t="s">
        <v>323</v>
      </c>
      <c r="K63" s="526"/>
      <c r="L63" s="527"/>
      <c r="M63" s="523">
        <f>+別紙!AA14</f>
        <v>15710.499999999998</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14793.8</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15700.699999999999</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2">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335</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360</v>
      </c>
    </row>
    <row r="139" spans="17:17" ht="13.2">
      <c r="Q139" s="262" t="s">
        <v>358</v>
      </c>
    </row>
    <row r="140" spans="17:17" ht="13.2">
      <c r="Q140" s="262" t="s">
        <v>359</v>
      </c>
    </row>
    <row r="141" spans="17:17">
      <c r="Q141" s="260"/>
    </row>
    <row r="142" spans="17:17" ht="13.2">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1.1000000000000001</v>
      </c>
      <c r="E24" s="584"/>
      <c r="F24" s="584"/>
      <c r="G24" s="194" t="s">
        <v>197</v>
      </c>
      <c r="H24" s="573">
        <f>+F12</f>
        <v>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5</v>
      </c>
      <c r="Q27" s="633"/>
      <c r="R27" s="633"/>
      <c r="S27" s="633"/>
      <c r="T27" s="44" t="s">
        <v>38</v>
      </c>
      <c r="U27" s="64"/>
      <c r="V27" s="64"/>
      <c r="Y27" s="62" t="s">
        <v>39</v>
      </c>
      <c r="Z27" s="65"/>
      <c r="AH27" s="53"/>
      <c r="AI27" s="53"/>
      <c r="AJ27" s="53"/>
      <c r="AK27" s="53"/>
      <c r="AL27" s="603">
        <f>+AH18+P27</f>
        <v>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1.1000000000000001</v>
      </c>
      <c r="E29" s="584"/>
      <c r="F29" s="584"/>
      <c r="G29" s="194" t="s">
        <v>197</v>
      </c>
      <c r="H29" s="573">
        <f>+AL27</f>
        <v>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1.1000000000000001</v>
      </c>
      <c r="E30" s="584"/>
      <c r="F30" s="584"/>
      <c r="G30" s="194" t="s">
        <v>197</v>
      </c>
      <c r="H30" s="573">
        <f>+AL30</f>
        <v>5</v>
      </c>
      <c r="I30" s="574"/>
      <c r="J30" s="194" t="s">
        <v>197</v>
      </c>
      <c r="M30" s="582"/>
      <c r="P30" s="56"/>
      <c r="R30" s="587">
        <f>+ROUND(AA28,1)+ROUND(AA29,1)+ROUND(AA30,1)</f>
        <v>5</v>
      </c>
      <c r="S30" s="633"/>
      <c r="T30" s="633"/>
      <c r="U30" s="633"/>
      <c r="V30" s="44" t="s">
        <v>16</v>
      </c>
      <c r="Y30" s="588" t="s">
        <v>185</v>
      </c>
      <c r="Z30" s="589"/>
      <c r="AA30" s="629"/>
      <c r="AB30" s="630"/>
      <c r="AC30" s="630"/>
      <c r="AD30" s="630"/>
      <c r="AE30" s="630"/>
      <c r="AF30" s="44" t="s">
        <v>13</v>
      </c>
      <c r="AL30" s="606">
        <v>5</v>
      </c>
      <c r="AM30" s="607"/>
      <c r="AN30" s="607"/>
      <c r="AO30" s="607"/>
      <c r="AP30" s="52" t="s">
        <v>13</v>
      </c>
      <c r="AS30" s="625"/>
      <c r="AT30" s="622"/>
      <c r="AU30" s="622"/>
      <c r="AV30" s="623"/>
      <c r="AW30" s="405"/>
    </row>
    <row r="31" spans="2:49" ht="27" customHeight="1" thickTop="1" thickBot="1">
      <c r="B31" s="560" t="s">
        <v>225</v>
      </c>
      <c r="C31" s="561"/>
      <c r="D31" s="584">
        <v>1.1000000000000001</v>
      </c>
      <c r="E31" s="584"/>
      <c r="F31" s="584"/>
      <c r="G31" s="194" t="s">
        <v>197</v>
      </c>
      <c r="H31" s="573">
        <f>+AS24</f>
        <v>5</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2001.7</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15415.3</v>
      </c>
      <c r="E24" s="584"/>
      <c r="F24" s="584"/>
      <c r="G24" s="194" t="s">
        <v>197</v>
      </c>
      <c r="H24" s="573">
        <f>+F12</f>
        <v>2001.7</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2001.7</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2001.7</v>
      </c>
      <c r="Q27" s="633"/>
      <c r="R27" s="633"/>
      <c r="S27" s="633"/>
      <c r="T27" s="44" t="s">
        <v>38</v>
      </c>
      <c r="U27" s="64"/>
      <c r="V27" s="64"/>
      <c r="Y27" s="62" t="s">
        <v>39</v>
      </c>
      <c r="Z27" s="65"/>
      <c r="AH27" s="53"/>
      <c r="AI27" s="53"/>
      <c r="AJ27" s="53"/>
      <c r="AK27" s="53"/>
      <c r="AL27" s="603">
        <f>+AH18+P27</f>
        <v>2001.7</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2001.7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15415.3</v>
      </c>
      <c r="E29" s="584"/>
      <c r="F29" s="584"/>
      <c r="G29" s="194" t="s">
        <v>197</v>
      </c>
      <c r="H29" s="573">
        <f>+AL27</f>
        <v>2001.7</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14637.4</v>
      </c>
      <c r="E30" s="584"/>
      <c r="F30" s="584"/>
      <c r="G30" s="194" t="s">
        <v>197</v>
      </c>
      <c r="H30" s="573">
        <f>+AL30</f>
        <v>1981</v>
      </c>
      <c r="I30" s="574"/>
      <c r="J30" s="194" t="s">
        <v>197</v>
      </c>
      <c r="M30" s="582"/>
      <c r="P30" s="56"/>
      <c r="R30" s="587">
        <f>+ROUND(AA28,1)+ROUND(AA29,1)+ROUND(AA30,1)</f>
        <v>2001.7</v>
      </c>
      <c r="S30" s="633"/>
      <c r="T30" s="633"/>
      <c r="U30" s="633"/>
      <c r="V30" s="44" t="s">
        <v>16</v>
      </c>
      <c r="Y30" s="588" t="s">
        <v>185</v>
      </c>
      <c r="Z30" s="589"/>
      <c r="AA30" s="629"/>
      <c r="AB30" s="630"/>
      <c r="AC30" s="630"/>
      <c r="AD30" s="630"/>
      <c r="AE30" s="630"/>
      <c r="AF30" s="44" t="s">
        <v>13</v>
      </c>
      <c r="AL30" s="606">
        <v>1981</v>
      </c>
      <c r="AM30" s="607"/>
      <c r="AN30" s="607"/>
      <c r="AO30" s="607"/>
      <c r="AP30" s="52" t="s">
        <v>13</v>
      </c>
      <c r="AS30" s="625"/>
      <c r="AT30" s="622"/>
      <c r="AU30" s="622"/>
      <c r="AV30" s="623"/>
      <c r="AW30" s="405"/>
    </row>
    <row r="31" spans="2:49" ht="27" customHeight="1" thickTop="1" thickBot="1">
      <c r="B31" s="560" t="s">
        <v>225</v>
      </c>
      <c r="C31" s="561"/>
      <c r="D31" s="584">
        <v>15415.3</v>
      </c>
      <c r="E31" s="584"/>
      <c r="F31" s="584"/>
      <c r="G31" s="194" t="s">
        <v>197</v>
      </c>
      <c r="H31" s="573">
        <f>+AS24</f>
        <v>2001.7</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0" width="9" style="40" customWidth="1"/>
    <col min="51" max="51" width="49.88671875" style="40" bestFit="1" customWidth="1"/>
    <col min="52" max="53" width="9" style="40" customWidth="1"/>
    <col min="54" max="54" width="54.44140625" style="40" bestFit="1" customWidth="1"/>
    <col min="55" max="55" width="13" style="40" bestFit="1" customWidth="1"/>
    <col min="56" max="56" width="24.33203125" style="40" bestFit="1" customWidth="1"/>
    <col min="57" max="58" width="9" style="40" customWidth="1"/>
    <col min="59" max="59" width="16.10937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TANAKEN株式会社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7.1000000000000005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9.8000000000000007</v>
      </c>
      <c r="E24" s="584"/>
      <c r="F24" s="584"/>
      <c r="G24" s="194" t="s">
        <v>197</v>
      </c>
      <c r="H24" s="573">
        <f>+F12</f>
        <v>7.1000000000000005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0.2</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7.1000000000000005</v>
      </c>
      <c r="Q27" s="633"/>
      <c r="R27" s="633"/>
      <c r="S27" s="633"/>
      <c r="T27" s="44" t="s">
        <v>38</v>
      </c>
      <c r="U27" s="64"/>
      <c r="V27" s="64"/>
      <c r="Y27" s="62" t="s">
        <v>39</v>
      </c>
      <c r="Z27" s="65"/>
      <c r="AH27" s="53"/>
      <c r="AI27" s="53"/>
      <c r="AJ27" s="53"/>
      <c r="AK27" s="53"/>
      <c r="AL27" s="603">
        <f>+AH18+P27</f>
        <v>7.1000000000000005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9.8000000000000007</v>
      </c>
      <c r="E29" s="584"/>
      <c r="F29" s="584"/>
      <c r="G29" s="194" t="s">
        <v>197</v>
      </c>
      <c r="H29" s="573">
        <f>+AL27</f>
        <v>7.1000000000000005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9.8000000000000007</v>
      </c>
      <c r="E30" s="584"/>
      <c r="F30" s="584"/>
      <c r="G30" s="194" t="s">
        <v>197</v>
      </c>
      <c r="H30" s="573">
        <f>+AL30</f>
        <v>6.9</v>
      </c>
      <c r="I30" s="574"/>
      <c r="J30" s="194" t="s">
        <v>197</v>
      </c>
      <c r="M30" s="582"/>
      <c r="P30" s="56"/>
      <c r="R30" s="587">
        <f>+ROUND(AA28,1)+ROUND(AA29,1)+ROUND(AA30,1)</f>
        <v>0.2</v>
      </c>
      <c r="S30" s="633"/>
      <c r="T30" s="633"/>
      <c r="U30" s="633"/>
      <c r="V30" s="44" t="s">
        <v>16</v>
      </c>
      <c r="Y30" s="588" t="s">
        <v>185</v>
      </c>
      <c r="Z30" s="589"/>
      <c r="AA30" s="629"/>
      <c r="AB30" s="630"/>
      <c r="AC30" s="630"/>
      <c r="AD30" s="630"/>
      <c r="AE30" s="630"/>
      <c r="AF30" s="44" t="s">
        <v>13</v>
      </c>
      <c r="AL30" s="606">
        <v>6.9</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0.2</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6.9</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B3" zoomScaleNormal="100" zoomScaleSheetLayoutView="100" workbookViewId="0">
      <selection activeCell="B3" sqref="B3:F4"/>
    </sheetView>
  </sheetViews>
  <sheetFormatPr defaultColWidth="9" defaultRowHeight="10.8"/>
  <cols>
    <col min="1" max="1" width="2.44140625" style="9" customWidth="1"/>
    <col min="2" max="3" width="3.88671875" style="9" customWidth="1"/>
    <col min="4" max="4" width="4.44140625" style="9" customWidth="1"/>
    <col min="5" max="5" width="3.88671875" style="9" customWidth="1"/>
    <col min="6" max="6" width="40.88671875" style="9" customWidth="1"/>
    <col min="7" max="7" width="9.88671875" style="9" customWidth="1"/>
    <col min="8" max="8" width="10.33203125" style="9" customWidth="1"/>
    <col min="9" max="26" width="9.88671875" style="9" customWidth="1"/>
    <col min="27" max="27" width="11.8867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TANAKEN株式会社</v>
      </c>
      <c r="Q6" s="693"/>
      <c r="R6" s="693"/>
      <c r="S6" s="693"/>
      <c r="T6" s="693"/>
      <c r="U6" s="693"/>
      <c r="V6" s="688"/>
      <c r="W6" s="688"/>
      <c r="X6" s="688"/>
      <c r="Y6" s="688"/>
      <c r="Z6" s="688"/>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55" customHeight="1" thickTop="1">
      <c r="B9" s="166"/>
      <c r="C9" s="689" t="s">
        <v>231</v>
      </c>
      <c r="D9" s="689"/>
      <c r="E9" s="689"/>
      <c r="F9" s="690"/>
      <c r="G9" s="319">
        <f>IF(OR(ｱ.燃え殻!D24&gt;0,ｱ.燃え殻!D24&lt;0),ｱ.燃え殻!D24,IF(G$19&gt;0,"0",0))</f>
        <v>0</v>
      </c>
      <c r="H9" s="319">
        <f>IF(OR(ｲ.汚泥!D24&gt;0,ｲ.汚泥!D24&lt;0),ｲ.汚泥!D24,IF(H$19&gt;0,"0",0))</f>
        <v>130.69999999999999</v>
      </c>
      <c r="I9" s="319">
        <f>IF(OR(ｳ.廃油!D24&gt;0,ｳ.廃油!D24&lt;0),ｳ.廃油!D24,IF(I$19&gt;0,"0",0))</f>
        <v>1</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0.1</v>
      </c>
      <c r="M9" s="319">
        <f>IF(OR(ｷ.紙くず!D24&gt;0,ｷ.紙くず!D24&lt;0),ｷ.紙くず!D24,IF(M$19&gt;0,"0",0))</f>
        <v>0</v>
      </c>
      <c r="N9" s="319">
        <f>IF(OR(ｸ.木くず!D24&gt;0,ｸ.木くず!D24&lt;0),ｸ.木くず!D24,IF(N$19&gt;0,"0",0))</f>
        <v>152.5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1.1000000000000001</v>
      </c>
      <c r="U9" s="319">
        <f>IF(OR(ｿ.鉱さい!D24&gt;0,ｿ.鉱さい!D24&lt;0),ｿ.鉱さい!D24,IF(U$19&gt;0,"0",0))</f>
        <v>0</v>
      </c>
      <c r="V9" s="319">
        <f>IF(OR(ﾀ.がれき類!D24&gt;0,ﾀ.がれき類!D24&lt;0),ﾀ.がれき類!D24,IF(V$19&gt;0,"0",0))</f>
        <v>15415.3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9.8000000000000007</v>
      </c>
      <c r="AA9" s="321">
        <f t="shared" ref="AA9:AA18" si="0">IF(SUM(G9:Z9)&gt;0,SUM(G9:Z9),IF(AA$19&gt;0,"0",0))</f>
        <v>15710.499999999998</v>
      </c>
    </row>
    <row r="10" spans="2:27" ht="20.55" customHeight="1">
      <c r="B10" s="169" t="s">
        <v>351</v>
      </c>
      <c r="C10" s="696" t="s">
        <v>319</v>
      </c>
      <c r="D10" s="696"/>
      <c r="E10" s="696"/>
      <c r="F10" s="697"/>
      <c r="G10" s="322">
        <f>IF(OR(ｱ.燃え殻!D25&gt;0,ｱ.燃え殻!D25&lt;0),ｱ.燃え殻!D25,IF(G$19&gt;0,"0",0))</f>
        <v>0</v>
      </c>
      <c r="H10" s="322">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55" customHeight="1">
      <c r="B11" s="169" t="s">
        <v>352</v>
      </c>
      <c r="C11" s="698" t="s">
        <v>320</v>
      </c>
      <c r="D11" s="698"/>
      <c r="E11" s="698"/>
      <c r="F11" s="699"/>
      <c r="G11" s="325">
        <f>IF(OR(ｱ.燃え殻!D26&gt;0,ｱ.燃え殻!D26&lt;0),ｱ.燃え殻!D26,IF(G$19&gt;0,"0",0))</f>
        <v>0</v>
      </c>
      <c r="H11" s="325">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55" customHeight="1">
      <c r="B12" s="169">
        <v>6</v>
      </c>
      <c r="C12" s="698" t="s">
        <v>321</v>
      </c>
      <c r="D12" s="698"/>
      <c r="E12" s="698"/>
      <c r="F12" s="699"/>
      <c r="G12" s="325">
        <f>IF(OR(ｱ.燃え殻!D27&gt;0,ｱ.燃え殻!D27&lt;0),ｱ.燃え殻!D27,IF(G$19&gt;0,"0",0))</f>
        <v>0</v>
      </c>
      <c r="H12" s="325">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55" customHeight="1">
      <c r="B13" s="169" t="s">
        <v>227</v>
      </c>
      <c r="C13" s="700" t="s">
        <v>322</v>
      </c>
      <c r="D13" s="701"/>
      <c r="E13" s="701"/>
      <c r="F13" s="702"/>
      <c r="G13" s="325">
        <f>IF(OR(ｱ.燃え殻!D28&gt;0,ｱ.燃え殻!D28&lt;0),ｱ.燃え殻!D28,IF(G$19&gt;0,"0",0))</f>
        <v>0</v>
      </c>
      <c r="H13" s="325">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55" customHeight="1">
      <c r="B14" s="169" t="s">
        <v>228</v>
      </c>
      <c r="C14" s="698" t="s">
        <v>240</v>
      </c>
      <c r="D14" s="698"/>
      <c r="E14" s="698"/>
      <c r="F14" s="699"/>
      <c r="G14" s="325">
        <f>IF(OR(ｱ.燃え殻!D29&gt;0,ｱ.燃え殻!D29&lt;0),ｱ.燃え殻!D29,IF(G$19&gt;0,"0",0))</f>
        <v>0</v>
      </c>
      <c r="H14" s="325">
        <f>IF(OR(ｲ.汚泥!D29&gt;0,ｲ.汚泥!D29&lt;0),ｲ.汚泥!D29,IF(H$19&gt;0,"0",0))</f>
        <v>130.69999999999999</v>
      </c>
      <c r="I14" s="325">
        <f>IF(OR(ｳ.廃油!D29&gt;0,ｳ.廃油!D29&lt;0),ｳ.廃油!D29,IF(I$19&gt;0,"0",0))</f>
        <v>1</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0.1</v>
      </c>
      <c r="M14" s="325">
        <f>IF(OR(ｷ.紙くず!D29&gt;0,ｷ.紙くず!D29&lt;0),ｷ.紙くず!D29,IF(M$19&gt;0,"0",0))</f>
        <v>0</v>
      </c>
      <c r="N14" s="325">
        <f>IF(OR(ｸ.木くず!D29&gt;0,ｸ.木くず!D29&lt;0),ｸ.木くず!D29,IF(N$19&gt;0,"0",0))</f>
        <v>152.5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1.1000000000000001</v>
      </c>
      <c r="U14" s="325">
        <f>IF(OR(ｿ.鉱さい!D29&gt;0,ｿ.鉱さい!D29&lt;0),ｿ.鉱さい!D29,IF(U$19&gt;0,"0",0))</f>
        <v>0</v>
      </c>
      <c r="V14" s="325">
        <f>IF(OR(ﾀ.がれき類!D29&gt;0,ﾀ.がれき類!D29&lt;0),ﾀ.がれき類!D29,IF(V$19&gt;0,"0",0))</f>
        <v>15415.3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9.8000000000000007</v>
      </c>
      <c r="AA14" s="327">
        <f t="shared" si="0"/>
        <v>15710.499999999998</v>
      </c>
    </row>
    <row r="15" spans="2:27" ht="20.55" customHeight="1">
      <c r="B15" s="169" t="s">
        <v>243</v>
      </c>
      <c r="C15" s="698" t="s">
        <v>241</v>
      </c>
      <c r="D15" s="698"/>
      <c r="E15" s="698"/>
      <c r="F15" s="699"/>
      <c r="G15" s="325">
        <f>IF(OR(ｱ.燃え殻!D30&gt;0,ｱ.燃え殻!D30&lt;0),ｱ.燃え殻!D30,IF(G$19&gt;0,"0",0))</f>
        <v>0</v>
      </c>
      <c r="H15" s="325">
        <f>IF(OR(ｲ.汚泥!D30&gt;0,ｲ.汚泥!D30&lt;0),ｲ.汚泥!D30,IF(H$19&gt;0,"0",0))</f>
        <v>0</v>
      </c>
      <c r="I15" s="325">
        <f>IF(OR(ｳ.廃油!D30&gt;0,ｳ.廃油!D30&lt;0),ｳ.廃油!D30,IF(I$19&gt;0,"0",0))</f>
        <v>1</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144.5</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1.1000000000000001</v>
      </c>
      <c r="U15" s="325">
        <f>IF(OR(ｿ.鉱さい!D30&gt;0,ｿ.鉱さい!D30&lt;0),ｿ.鉱さい!D30,IF(U$19&gt;0,"0",0))</f>
        <v>0</v>
      </c>
      <c r="V15" s="325">
        <f>IF(OR(ﾀ.がれき類!D30&gt;0,ﾀ.がれき類!D30&lt;0),ﾀ.がれき類!D30,IF(V$19&gt;0,"0",0))</f>
        <v>14637.4</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9.8000000000000007</v>
      </c>
      <c r="AA15" s="327">
        <f t="shared" si="0"/>
        <v>14793.8</v>
      </c>
    </row>
    <row r="16" spans="2:27" ht="20.55" customHeight="1">
      <c r="B16" s="169" t="s">
        <v>244</v>
      </c>
      <c r="C16" s="698" t="s">
        <v>242</v>
      </c>
      <c r="D16" s="698"/>
      <c r="E16" s="698"/>
      <c r="F16" s="699"/>
      <c r="G16" s="325">
        <f>IF(OR(ｱ.燃え殻!D31&gt;0,ｱ.燃え殻!D31&lt;0),ｱ.燃え殻!D31,IF(G$19&gt;0,"0",0))</f>
        <v>0</v>
      </c>
      <c r="H16" s="325">
        <f>IF(OR(ｲ.汚泥!D31&gt;0,ｲ.汚泥!D31&lt;0),ｲ.汚泥!D31,IF(H$19&gt;0,"0",0))</f>
        <v>130.69999999999999</v>
      </c>
      <c r="I16" s="325">
        <f>IF(OR(ｳ.廃油!D31&gt;0,ｳ.廃油!D31&lt;0),ｳ.廃油!D31,IF(I$19&gt;0,"0",0))</f>
        <v>1</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0.1</v>
      </c>
      <c r="M16" s="325">
        <f>IF(OR(ｷ.紙くず!D31&gt;0,ｷ.紙くず!D31&lt;0),ｷ.紙くず!D31,IF(M$19&gt;0,"0",0))</f>
        <v>0</v>
      </c>
      <c r="N16" s="325">
        <f>IF(OR(ｸ.木くず!D31&gt;0,ｸ.木くず!D31&lt;0),ｸ.木くず!D31,IF(N$19&gt;0,"0",0))</f>
        <v>152.5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1.1000000000000001</v>
      </c>
      <c r="U16" s="325">
        <f>IF(OR(ｿ.鉱さい!D31&gt;0,ｿ.鉱さい!D31&lt;0),ｿ.鉱さい!D31,IF(U$19&gt;0,"0",0))</f>
        <v>0</v>
      </c>
      <c r="V16" s="325">
        <f>IF(OR(ﾀ.がれき類!D31&gt;0,ﾀ.がれき類!D31&lt;0),ﾀ.がれき類!D31,IF(V$19&gt;0,"0",0))</f>
        <v>15415.3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15700.699999999999</v>
      </c>
    </row>
    <row r="17" spans="2:27" ht="20.55" customHeight="1">
      <c r="B17" s="169"/>
      <c r="C17" s="698" t="s">
        <v>427</v>
      </c>
      <c r="D17" s="698"/>
      <c r="E17" s="698"/>
      <c r="F17" s="699"/>
      <c r="G17" s="325">
        <f>IF(OR(ｱ.燃え殻!D32&gt;0,ｱ.燃え殻!D32&lt;0),ｱ.燃え殻!D32,IF(G$19&gt;0,"0",0))</f>
        <v>0</v>
      </c>
      <c r="H17" s="325">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55" customHeight="1" thickBot="1">
      <c r="B18" s="170"/>
      <c r="C18" s="197" t="s">
        <v>268</v>
      </c>
      <c r="D18" s="694" t="s">
        <v>387</v>
      </c>
      <c r="E18" s="694"/>
      <c r="F18" s="695"/>
      <c r="G18" s="328">
        <f>IF(OR(ｱ.燃え殻!D33&gt;0,ｱ.燃え殻!D33&lt;0),ｱ.燃え殻!D33,IF(G$19&gt;0,"0",0))</f>
        <v>0</v>
      </c>
      <c r="H18" s="328">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55" customHeight="1" thickTop="1">
      <c r="B19" s="166"/>
      <c r="C19" s="171" t="s">
        <v>333</v>
      </c>
      <c r="D19" s="707" t="s">
        <v>334</v>
      </c>
      <c r="E19" s="707"/>
      <c r="F19" s="708"/>
      <c r="G19" s="331">
        <f t="shared" ref="G19:Z19" si="1">+G41+G25+G23+G22+G21-G20</f>
        <v>0</v>
      </c>
      <c r="H19" s="331">
        <f t="shared" si="1"/>
        <v>0</v>
      </c>
      <c r="I19" s="331">
        <f t="shared" si="1"/>
        <v>0.2</v>
      </c>
      <c r="J19" s="331">
        <f t="shared" si="1"/>
        <v>0</v>
      </c>
      <c r="K19" s="331">
        <f t="shared" si="1"/>
        <v>0</v>
      </c>
      <c r="L19" s="331">
        <f t="shared" si="1"/>
        <v>8.4</v>
      </c>
      <c r="M19" s="331">
        <f t="shared" si="1"/>
        <v>0</v>
      </c>
      <c r="N19" s="331">
        <f t="shared" si="1"/>
        <v>0</v>
      </c>
      <c r="O19" s="331">
        <f t="shared" si="1"/>
        <v>0</v>
      </c>
      <c r="P19" s="331">
        <f t="shared" si="1"/>
        <v>0</v>
      </c>
      <c r="Q19" s="331">
        <f t="shared" si="1"/>
        <v>0</v>
      </c>
      <c r="R19" s="331">
        <f t="shared" si="1"/>
        <v>0</v>
      </c>
      <c r="S19" s="331">
        <f t="shared" si="1"/>
        <v>0</v>
      </c>
      <c r="T19" s="331">
        <f t="shared" si="1"/>
        <v>5</v>
      </c>
      <c r="U19" s="331">
        <f t="shared" si="1"/>
        <v>0</v>
      </c>
      <c r="V19" s="331">
        <f t="shared" si="1"/>
        <v>2001.7</v>
      </c>
      <c r="W19" s="331">
        <f t="shared" si="1"/>
        <v>0</v>
      </c>
      <c r="X19" s="331">
        <f t="shared" si="1"/>
        <v>0</v>
      </c>
      <c r="Y19" s="331">
        <f t="shared" si="1"/>
        <v>0</v>
      </c>
      <c r="Z19" s="332">
        <f t="shared" si="1"/>
        <v>7.1000000000000005</v>
      </c>
      <c r="AA19" s="333">
        <f t="shared" ref="AA19:AA55" si="2">SUM(G19:Z19)</f>
        <v>2022.3999999999999</v>
      </c>
    </row>
    <row r="20" spans="2:27" ht="20.5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5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5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5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5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5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5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5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5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5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5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5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5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5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5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5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5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5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5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5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5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55" customHeight="1">
      <c r="B41" s="167"/>
      <c r="C41" s="721" t="s">
        <v>172</v>
      </c>
      <c r="D41" s="123" t="s">
        <v>178</v>
      </c>
      <c r="E41" s="728" t="s">
        <v>235</v>
      </c>
      <c r="F41" s="729"/>
      <c r="G41" s="367">
        <f t="shared" ref="G41:Z41" si="7">+G42+G46</f>
        <v>0</v>
      </c>
      <c r="H41" s="367">
        <f t="shared" si="7"/>
        <v>0</v>
      </c>
      <c r="I41" s="367">
        <f t="shared" si="7"/>
        <v>0.2</v>
      </c>
      <c r="J41" s="367">
        <f t="shared" si="7"/>
        <v>0</v>
      </c>
      <c r="K41" s="367">
        <f t="shared" si="7"/>
        <v>0</v>
      </c>
      <c r="L41" s="367">
        <f t="shared" si="7"/>
        <v>8.4</v>
      </c>
      <c r="M41" s="367">
        <f t="shared" si="7"/>
        <v>0</v>
      </c>
      <c r="N41" s="367">
        <f t="shared" si="7"/>
        <v>0</v>
      </c>
      <c r="O41" s="367">
        <f t="shared" si="7"/>
        <v>0</v>
      </c>
      <c r="P41" s="367">
        <f t="shared" si="7"/>
        <v>0</v>
      </c>
      <c r="Q41" s="367">
        <f t="shared" si="7"/>
        <v>0</v>
      </c>
      <c r="R41" s="367">
        <f t="shared" si="7"/>
        <v>0</v>
      </c>
      <c r="S41" s="367">
        <f t="shared" si="7"/>
        <v>0</v>
      </c>
      <c r="T41" s="367">
        <f t="shared" si="7"/>
        <v>5</v>
      </c>
      <c r="U41" s="367">
        <f t="shared" si="7"/>
        <v>0</v>
      </c>
      <c r="V41" s="367">
        <f t="shared" si="7"/>
        <v>2001.7</v>
      </c>
      <c r="W41" s="367">
        <f t="shared" si="7"/>
        <v>0</v>
      </c>
      <c r="X41" s="367">
        <f t="shared" si="7"/>
        <v>0</v>
      </c>
      <c r="Y41" s="367">
        <f t="shared" si="7"/>
        <v>0</v>
      </c>
      <c r="Z41" s="368">
        <f t="shared" si="7"/>
        <v>7.1000000000000005</v>
      </c>
      <c r="AA41" s="369">
        <f t="shared" si="2"/>
        <v>2022.3999999999999</v>
      </c>
    </row>
    <row r="42" spans="2:27" ht="20.55" customHeight="1">
      <c r="B42" s="167"/>
      <c r="C42" s="721"/>
      <c r="D42" s="207"/>
      <c r="E42" s="205" t="s">
        <v>261</v>
      </c>
      <c r="F42" s="383"/>
      <c r="G42" s="358">
        <f t="shared" ref="G42:Z42" si="8">SUM(G43:G45)</f>
        <v>0</v>
      </c>
      <c r="H42" s="358">
        <f t="shared" si="8"/>
        <v>0</v>
      </c>
      <c r="I42" s="358">
        <f t="shared" si="8"/>
        <v>0.2</v>
      </c>
      <c r="J42" s="358">
        <f t="shared" si="8"/>
        <v>0</v>
      </c>
      <c r="K42" s="358">
        <f t="shared" si="8"/>
        <v>0</v>
      </c>
      <c r="L42" s="358">
        <f t="shared" si="8"/>
        <v>8.4</v>
      </c>
      <c r="M42" s="358">
        <f t="shared" si="8"/>
        <v>0</v>
      </c>
      <c r="N42" s="358">
        <f t="shared" si="8"/>
        <v>0</v>
      </c>
      <c r="O42" s="358">
        <f t="shared" si="8"/>
        <v>0</v>
      </c>
      <c r="P42" s="358">
        <f t="shared" si="8"/>
        <v>0</v>
      </c>
      <c r="Q42" s="358">
        <f t="shared" si="8"/>
        <v>0</v>
      </c>
      <c r="R42" s="358">
        <f t="shared" si="8"/>
        <v>0</v>
      </c>
      <c r="S42" s="358">
        <f t="shared" si="8"/>
        <v>0</v>
      </c>
      <c r="T42" s="358">
        <f t="shared" si="8"/>
        <v>5</v>
      </c>
      <c r="U42" s="358">
        <f t="shared" si="8"/>
        <v>0</v>
      </c>
      <c r="V42" s="358">
        <f t="shared" si="8"/>
        <v>2001.7</v>
      </c>
      <c r="W42" s="358">
        <f t="shared" si="8"/>
        <v>0</v>
      </c>
      <c r="X42" s="358">
        <f t="shared" si="8"/>
        <v>0</v>
      </c>
      <c r="Y42" s="358">
        <f t="shared" si="8"/>
        <v>0</v>
      </c>
      <c r="Z42" s="359">
        <f t="shared" si="8"/>
        <v>0.2</v>
      </c>
      <c r="AA42" s="360">
        <f t="shared" si="2"/>
        <v>2015.5</v>
      </c>
    </row>
    <row r="43" spans="2:27" ht="20.55" customHeight="1">
      <c r="B43" s="167"/>
      <c r="C43" s="721"/>
      <c r="D43" s="208"/>
      <c r="E43" s="203"/>
      <c r="F43" s="201" t="s">
        <v>234</v>
      </c>
      <c r="G43" s="361">
        <f>+ｱ.燃え殻!$AA$28</f>
        <v>0</v>
      </c>
      <c r="H43" s="361">
        <f>+ｲ.汚泥!$AA$28</f>
        <v>0</v>
      </c>
      <c r="I43" s="361">
        <f>+ｳ.廃油!$AA$28</f>
        <v>0.2</v>
      </c>
      <c r="J43" s="361">
        <f>+ｴ.廃酸!$AA$28</f>
        <v>0</v>
      </c>
      <c r="K43" s="361">
        <f>+ｵ.廃ｱﾙｶﾘ!$AA$28</f>
        <v>0</v>
      </c>
      <c r="L43" s="361">
        <f>+ｶ.廃ﾌﾟﾗ類!$AA$28</f>
        <v>8.4</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5</v>
      </c>
      <c r="U43" s="361">
        <f>+ｿ.鉱さい!$AA$28</f>
        <v>0</v>
      </c>
      <c r="V43" s="361">
        <f>+ﾀ.がれき類!$AA$28</f>
        <v>2001.7</v>
      </c>
      <c r="W43" s="361">
        <f>+ﾁ.動物のふん尿!$AA$28</f>
        <v>0</v>
      </c>
      <c r="X43" s="361">
        <f>+ﾂ.動物の死体!$AA$28</f>
        <v>0</v>
      </c>
      <c r="Y43" s="361">
        <f>+ﾃ.ばいじん!$AA$28</f>
        <v>0</v>
      </c>
      <c r="Z43" s="362">
        <f>+ﾄ.混合廃棄物その他!$AA$28</f>
        <v>0.2</v>
      </c>
      <c r="AA43" s="363">
        <f t="shared" si="2"/>
        <v>2015.5</v>
      </c>
    </row>
    <row r="44" spans="2:27" ht="20.5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5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5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6.9</v>
      </c>
      <c r="AA46" s="366">
        <f t="shared" si="2"/>
        <v>6.9</v>
      </c>
    </row>
    <row r="47" spans="2:27" ht="20.55" customHeight="1">
      <c r="B47" s="167"/>
      <c r="C47" s="122" t="s">
        <v>236</v>
      </c>
      <c r="D47" s="726" t="s">
        <v>293</v>
      </c>
      <c r="E47" s="726"/>
      <c r="F47" s="727"/>
      <c r="G47" s="370">
        <f>+ｱ.燃え殻!$AL$27</f>
        <v>0</v>
      </c>
      <c r="H47" s="370">
        <f>+ｲ.汚泥!$AL$27</f>
        <v>0</v>
      </c>
      <c r="I47" s="370">
        <f>+ｳ.廃油!$AL$27</f>
        <v>0.2</v>
      </c>
      <c r="J47" s="370">
        <f>+ｴ.廃酸!$AL$27</f>
        <v>0</v>
      </c>
      <c r="K47" s="370">
        <f>+ｵ.廃ｱﾙｶﾘ!$AL$27</f>
        <v>0</v>
      </c>
      <c r="L47" s="370">
        <f>+ｶ.廃ﾌﾟﾗ類!$AL$27</f>
        <v>8.4</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5</v>
      </c>
      <c r="U47" s="370">
        <f>+ｿ.鉱さい!$AL$27</f>
        <v>0</v>
      </c>
      <c r="V47" s="370">
        <f>+ﾀ.がれき類!$AL$27</f>
        <v>2001.7</v>
      </c>
      <c r="W47" s="370">
        <f>+ﾁ.動物のふん尿!$AL$27</f>
        <v>0</v>
      </c>
      <c r="X47" s="370">
        <f>+ﾂ.動物の死体!$AL$27</f>
        <v>0</v>
      </c>
      <c r="Y47" s="370">
        <f>+ﾃ.ばいじん!$AL$27</f>
        <v>0</v>
      </c>
      <c r="Z47" s="371">
        <f>+ﾄ.混合廃棄物その他!$AL$27</f>
        <v>7.1000000000000005</v>
      </c>
      <c r="AA47" s="372">
        <f t="shared" si="2"/>
        <v>2022.3999999999999</v>
      </c>
    </row>
    <row r="48" spans="2:27" ht="20.55" customHeight="1">
      <c r="B48" s="167"/>
      <c r="C48" s="173"/>
      <c r="D48" s="172" t="s">
        <v>187</v>
      </c>
      <c r="E48" s="703" t="s">
        <v>237</v>
      </c>
      <c r="F48" s="704"/>
      <c r="G48" s="373">
        <f>+ｱ.燃え殻!$AL$30</f>
        <v>0</v>
      </c>
      <c r="H48" s="373">
        <f>+ｲ.汚泥!$AL$30</f>
        <v>0</v>
      </c>
      <c r="I48" s="373">
        <f>+ｳ.廃油!$AL$30</f>
        <v>0</v>
      </c>
      <c r="J48" s="373">
        <f>+ｴ.廃酸!$AL$30</f>
        <v>0</v>
      </c>
      <c r="K48" s="373">
        <f>+ｵ.廃ｱﾙｶﾘ!$AL$30</f>
        <v>0</v>
      </c>
      <c r="L48" s="373">
        <f>+ｶ.廃ﾌﾟﾗ類!$AL$30</f>
        <v>8.4</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5</v>
      </c>
      <c r="U48" s="373">
        <f>+ｿ.鉱さい!$AL$30</f>
        <v>0</v>
      </c>
      <c r="V48" s="373">
        <f>+ﾀ.がれき類!$AL$30</f>
        <v>1981</v>
      </c>
      <c r="W48" s="373">
        <f>+ﾁ.動物のふん尿!$AL$30</f>
        <v>0</v>
      </c>
      <c r="X48" s="373">
        <f>+ﾂ.動物の死体!$AL$30</f>
        <v>0</v>
      </c>
      <c r="Y48" s="373">
        <f>+ﾃ.ばいじん!$AL$30</f>
        <v>0</v>
      </c>
      <c r="Z48" s="374">
        <f>+ﾄ.混合廃棄物その他!$AL$30</f>
        <v>6.9</v>
      </c>
      <c r="AA48" s="375">
        <f t="shared" si="2"/>
        <v>2001.3000000000002</v>
      </c>
    </row>
    <row r="49" spans="2:27" ht="20.55" customHeight="1">
      <c r="B49" s="167"/>
      <c r="C49" s="173"/>
      <c r="D49" s="409" t="s">
        <v>189</v>
      </c>
      <c r="E49" s="713" t="s">
        <v>238</v>
      </c>
      <c r="F49" s="714"/>
      <c r="G49" s="422">
        <f>+ｱ.燃え殻!$AS$24</f>
        <v>0</v>
      </c>
      <c r="H49" s="422">
        <f>+ｲ.汚泥!$AS$24</f>
        <v>0</v>
      </c>
      <c r="I49" s="422">
        <f>+ｳ.廃油!$AS$24</f>
        <v>0.2</v>
      </c>
      <c r="J49" s="422">
        <f>+ｴ.廃酸!$AS$24</f>
        <v>0</v>
      </c>
      <c r="K49" s="422">
        <f>+ｵ.廃ｱﾙｶﾘ!$AS$24</f>
        <v>0</v>
      </c>
      <c r="L49" s="422">
        <f>+ｶ.廃ﾌﾟﾗ類!$AS$24</f>
        <v>8.4</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5</v>
      </c>
      <c r="U49" s="422">
        <f>+ｿ.鉱さい!$AS$24</f>
        <v>0</v>
      </c>
      <c r="V49" s="422">
        <f>+ﾀ.がれき類!$AS$24</f>
        <v>2001.7</v>
      </c>
      <c r="W49" s="422">
        <f>+ﾁ.動物のふん尿!$AS$24</f>
        <v>0</v>
      </c>
      <c r="X49" s="422">
        <f>+ﾂ.動物の死体!$AS$24</f>
        <v>0</v>
      </c>
      <c r="Y49" s="422">
        <f>+ﾃ.ばいじん!$AS$24</f>
        <v>0</v>
      </c>
      <c r="Z49" s="423">
        <f>+ﾄ.混合廃棄物その他!$AS$24</f>
        <v>0.2</v>
      </c>
      <c r="AA49" s="424">
        <f t="shared" si="2"/>
        <v>2015.5</v>
      </c>
    </row>
    <row r="50" spans="2:27" ht="20.55" customHeight="1">
      <c r="B50" s="167"/>
      <c r="C50" s="173"/>
      <c r="D50" s="410"/>
      <c r="E50" s="730" t="s">
        <v>448</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5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55" customHeight="1">
      <c r="B52" s="167"/>
      <c r="C52" s="173"/>
      <c r="D52" s="410"/>
      <c r="E52" s="730" t="s">
        <v>450</v>
      </c>
      <c r="F52" s="731"/>
      <c r="G52" s="415"/>
      <c r="H52" s="415"/>
      <c r="I52" s="415"/>
      <c r="J52" s="415"/>
      <c r="K52" s="415"/>
      <c r="L52" s="376">
        <f>ｶ.廃ﾌﾟﾗ類!AU20</f>
        <v>5.6</v>
      </c>
      <c r="M52" s="415"/>
      <c r="N52" s="415"/>
      <c r="O52" s="415"/>
      <c r="P52" s="415"/>
      <c r="Q52" s="415"/>
      <c r="R52" s="415"/>
      <c r="S52" s="415"/>
      <c r="T52" s="415"/>
      <c r="U52" s="415"/>
      <c r="V52" s="415"/>
      <c r="W52" s="415"/>
      <c r="X52" s="415"/>
      <c r="Y52" s="415"/>
      <c r="Z52" s="433"/>
      <c r="AA52" s="377">
        <f t="shared" si="2"/>
        <v>5.6</v>
      </c>
    </row>
    <row r="53" spans="2:27" ht="20.55" customHeight="1">
      <c r="B53" s="167"/>
      <c r="C53" s="173"/>
      <c r="D53" s="216"/>
      <c r="E53" s="733" t="s">
        <v>451</v>
      </c>
      <c r="F53" s="734"/>
      <c r="G53" s="419"/>
      <c r="H53" s="419"/>
      <c r="I53" s="419"/>
      <c r="J53" s="419"/>
      <c r="K53" s="419"/>
      <c r="L53" s="425">
        <f>ｶ.廃ﾌﾟﾗ類!AU21</f>
        <v>2.8</v>
      </c>
      <c r="M53" s="419"/>
      <c r="N53" s="419"/>
      <c r="O53" s="419"/>
      <c r="P53" s="419"/>
      <c r="Q53" s="419"/>
      <c r="R53" s="419"/>
      <c r="S53" s="419"/>
      <c r="T53" s="419"/>
      <c r="U53" s="419"/>
      <c r="V53" s="419"/>
      <c r="W53" s="419"/>
      <c r="X53" s="419"/>
      <c r="Y53" s="419"/>
      <c r="Z53" s="434"/>
      <c r="AA53" s="426">
        <f t="shared" si="2"/>
        <v>2.8</v>
      </c>
    </row>
    <row r="54" spans="2:27" ht="20.5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5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130.69999999999999</v>
      </c>
      <c r="I63" s="406">
        <f t="shared" si="9"/>
        <v>1.2</v>
      </c>
      <c r="J63" s="406">
        <f t="shared" si="9"/>
        <v>0</v>
      </c>
      <c r="K63" s="406">
        <f t="shared" si="9"/>
        <v>0</v>
      </c>
      <c r="L63" s="406">
        <f t="shared" si="9"/>
        <v>8.5</v>
      </c>
      <c r="M63" s="406">
        <f t="shared" si="9"/>
        <v>0</v>
      </c>
      <c r="N63" s="406">
        <f t="shared" si="9"/>
        <v>152.5</v>
      </c>
      <c r="O63" s="406">
        <f t="shared" si="9"/>
        <v>0</v>
      </c>
      <c r="P63" s="406">
        <f t="shared" si="9"/>
        <v>0</v>
      </c>
      <c r="Q63" s="406">
        <f t="shared" si="9"/>
        <v>0</v>
      </c>
      <c r="R63" s="406">
        <f t="shared" si="9"/>
        <v>0</v>
      </c>
      <c r="S63" s="406">
        <f t="shared" si="9"/>
        <v>0</v>
      </c>
      <c r="T63" s="406">
        <f t="shared" si="9"/>
        <v>6.1</v>
      </c>
      <c r="U63" s="406">
        <f t="shared" si="9"/>
        <v>0</v>
      </c>
      <c r="V63" s="406">
        <f t="shared" si="9"/>
        <v>17417</v>
      </c>
      <c r="W63" s="406">
        <f t="shared" si="9"/>
        <v>0</v>
      </c>
      <c r="X63" s="406">
        <f t="shared" si="9"/>
        <v>0</v>
      </c>
      <c r="Y63" s="406">
        <f t="shared" si="9"/>
        <v>0</v>
      </c>
      <c r="Z63" s="406">
        <f t="shared" si="9"/>
        <v>16.900000000000002</v>
      </c>
      <c r="AA63" s="407">
        <f>+AA9+AA19+AA20</f>
        <v>17732.899999999998</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54">
    <cfRule type="expression" dxfId="87" priority="13" stopIfTrue="1">
      <formula>$I$61=1</formula>
    </cfRule>
  </conditionalFormatting>
  <conditionalFormatting sqref="I55">
    <cfRule type="expression" dxfId="86" priority="14" stopIfTrue="1">
      <formula>$I$62=1</formula>
    </cfRule>
  </conditionalFormatting>
  <conditionalFormatting sqref="J23">
    <cfRule type="expression" dxfId="85" priority="15" stopIfTrue="1">
      <formula>$J$58=1</formula>
    </cfRule>
  </conditionalFormatting>
  <conditionalFormatting sqref="J24">
    <cfRule type="expression" dxfId="84" priority="16" stopIfTrue="1">
      <formula>$J$59=1</formula>
    </cfRule>
  </conditionalFormatting>
  <conditionalFormatting sqref="J48">
    <cfRule type="expression" dxfId="83" priority="17" stopIfTrue="1">
      <formula>$J$60=1</formula>
    </cfRule>
  </conditionalFormatting>
  <conditionalFormatting sqref="J54">
    <cfRule type="expression" dxfId="82" priority="18" stopIfTrue="1">
      <formula>$J$61=1</formula>
    </cfRule>
  </conditionalFormatting>
  <conditionalFormatting sqref="J55">
    <cfRule type="expression" dxfId="81" priority="19" stopIfTrue="1">
      <formula>$J$62=1</formula>
    </cfRule>
  </conditionalFormatting>
  <conditionalFormatting sqref="K23">
    <cfRule type="expression" dxfId="80" priority="20" stopIfTrue="1">
      <formula>$K$58=1</formula>
    </cfRule>
  </conditionalFormatting>
  <conditionalFormatting sqref="K24">
    <cfRule type="expression" dxfId="79" priority="21" stopIfTrue="1">
      <formula>$K$59=1</formula>
    </cfRule>
  </conditionalFormatting>
  <conditionalFormatting sqref="K48">
    <cfRule type="expression" dxfId="78" priority="22" stopIfTrue="1">
      <formula>$K$60=1</formula>
    </cfRule>
  </conditionalFormatting>
  <conditionalFormatting sqref="K54">
    <cfRule type="expression" dxfId="77" priority="23" stopIfTrue="1">
      <formula>$K$61=1</formula>
    </cfRule>
  </conditionalFormatting>
  <conditionalFormatting sqref="K55">
    <cfRule type="expression" dxfId="76" priority="24" stopIfTrue="1">
      <formula>$K$62=1</formula>
    </cfRule>
  </conditionalFormatting>
  <conditionalFormatting sqref="L23">
    <cfRule type="expression" dxfId="75" priority="25" stopIfTrue="1">
      <formula>$L$58=1</formula>
    </cfRule>
  </conditionalFormatting>
  <conditionalFormatting sqref="L24">
    <cfRule type="expression" dxfId="74" priority="26" stopIfTrue="1">
      <formula>$L$59=1</formula>
    </cfRule>
  </conditionalFormatting>
  <conditionalFormatting sqref="L48">
    <cfRule type="expression" dxfId="73" priority="27" stopIfTrue="1">
      <formula>$L$60=1</formula>
    </cfRule>
  </conditionalFormatting>
  <conditionalFormatting sqref="L54">
    <cfRule type="expression" dxfId="72" priority="28" stopIfTrue="1">
      <formula>$L$61=1</formula>
    </cfRule>
  </conditionalFormatting>
  <conditionalFormatting sqref="L55">
    <cfRule type="expression" dxfId="71" priority="29" stopIfTrue="1">
      <formula>$L$62=1</formula>
    </cfRule>
  </conditionalFormatting>
  <conditionalFormatting sqref="M23">
    <cfRule type="expression" dxfId="70" priority="30" stopIfTrue="1">
      <formula>$M$58=1</formula>
    </cfRule>
  </conditionalFormatting>
  <conditionalFormatting sqref="M24">
    <cfRule type="expression" dxfId="69" priority="31" stopIfTrue="1">
      <formula>$M$59=1</formula>
    </cfRule>
  </conditionalFormatting>
  <conditionalFormatting sqref="M48">
    <cfRule type="expression" dxfId="68" priority="32" stopIfTrue="1">
      <formula>$M$60=1</formula>
    </cfRule>
  </conditionalFormatting>
  <conditionalFormatting sqref="M54">
    <cfRule type="expression" dxfId="67" priority="33" stopIfTrue="1">
      <formula>$M$61=1</formula>
    </cfRule>
  </conditionalFormatting>
  <conditionalFormatting sqref="M55">
    <cfRule type="expression" dxfId="66" priority="34" stopIfTrue="1">
      <formula>$M$62=1</formula>
    </cfRule>
  </conditionalFormatting>
  <conditionalFormatting sqref="N23">
    <cfRule type="expression" dxfId="65" priority="35" stopIfTrue="1">
      <formula>$N$58=1</formula>
    </cfRule>
  </conditionalFormatting>
  <conditionalFormatting sqref="N24">
    <cfRule type="expression" dxfId="64" priority="36" stopIfTrue="1">
      <formula>$N$59=1</formula>
    </cfRule>
  </conditionalFormatting>
  <conditionalFormatting sqref="N48">
    <cfRule type="expression" dxfId="63" priority="37" stopIfTrue="1">
      <formula>$N$60=1</formula>
    </cfRule>
  </conditionalFormatting>
  <conditionalFormatting sqref="N54">
    <cfRule type="expression" dxfId="62" priority="38" stopIfTrue="1">
      <formula>$N$61=1</formula>
    </cfRule>
  </conditionalFormatting>
  <conditionalFormatting sqref="N55">
    <cfRule type="expression" dxfId="61" priority="39" stopIfTrue="1">
      <formula>$N$62=1</formula>
    </cfRule>
  </conditionalFormatting>
  <conditionalFormatting sqref="O23">
    <cfRule type="expression" dxfId="60" priority="40" stopIfTrue="1">
      <formula>$O$58=1</formula>
    </cfRule>
  </conditionalFormatting>
  <conditionalFormatting sqref="O24">
    <cfRule type="expression" dxfId="59" priority="41" stopIfTrue="1">
      <formula>$O$59=1</formula>
    </cfRule>
  </conditionalFormatting>
  <conditionalFormatting sqref="O48">
    <cfRule type="expression" dxfId="58" priority="42" stopIfTrue="1">
      <formula>$O$60=1</formula>
    </cfRule>
  </conditionalFormatting>
  <conditionalFormatting sqref="O54">
    <cfRule type="expression" dxfId="57" priority="43" stopIfTrue="1">
      <formula>$O$61=1</formula>
    </cfRule>
  </conditionalFormatting>
  <conditionalFormatting sqref="O55">
    <cfRule type="expression" dxfId="56" priority="44" stopIfTrue="1">
      <formula>$O$62=1</formula>
    </cfRule>
  </conditionalFormatting>
  <conditionalFormatting sqref="P23">
    <cfRule type="expression" dxfId="55" priority="45" stopIfTrue="1">
      <formula>$P$58=1</formula>
    </cfRule>
  </conditionalFormatting>
  <conditionalFormatting sqref="P48">
    <cfRule type="expression" dxfId="54" priority="46" stopIfTrue="1">
      <formula>$P$60=1</formula>
    </cfRule>
  </conditionalFormatting>
  <conditionalFormatting sqref="P54">
    <cfRule type="expression" dxfId="53" priority="47" stopIfTrue="1">
      <formula>$P$61=1</formula>
    </cfRule>
  </conditionalFormatting>
  <conditionalFormatting sqref="P55">
    <cfRule type="expression" dxfId="52" priority="48" stopIfTrue="1">
      <formula>$P$62=1</formula>
    </cfRule>
  </conditionalFormatting>
  <conditionalFormatting sqref="Q23">
    <cfRule type="expression" dxfId="51" priority="49" stopIfTrue="1">
      <formula>$Q$58=1</formula>
    </cfRule>
  </conditionalFormatting>
  <conditionalFormatting sqref="Q24">
    <cfRule type="expression" dxfId="50" priority="50" stopIfTrue="1">
      <formula>$G$59=1</formula>
    </cfRule>
  </conditionalFormatting>
  <conditionalFormatting sqref="Q48">
    <cfRule type="expression" dxfId="49" priority="51" stopIfTrue="1">
      <formula>$Q$60=1</formula>
    </cfRule>
  </conditionalFormatting>
  <conditionalFormatting sqref="Q54">
    <cfRule type="expression" dxfId="48" priority="52" stopIfTrue="1">
      <formula>$Q$61=1</formula>
    </cfRule>
  </conditionalFormatting>
  <conditionalFormatting sqref="Q55">
    <cfRule type="expression" dxfId="47" priority="53" stopIfTrue="1">
      <formula>$Q$62=1</formula>
    </cfRule>
  </conditionalFormatting>
  <conditionalFormatting sqref="R23">
    <cfRule type="expression" dxfId="46" priority="54" stopIfTrue="1">
      <formula>$R$58=1</formula>
    </cfRule>
  </conditionalFormatting>
  <conditionalFormatting sqref="R24">
    <cfRule type="expression" dxfId="45" priority="55" stopIfTrue="1">
      <formula>$R$59=1</formula>
    </cfRule>
  </conditionalFormatting>
  <conditionalFormatting sqref="R48">
    <cfRule type="expression" dxfId="44" priority="56" stopIfTrue="1">
      <formula>$R$60=1</formula>
    </cfRule>
  </conditionalFormatting>
  <conditionalFormatting sqref="R54">
    <cfRule type="expression" dxfId="43" priority="57" stopIfTrue="1">
      <formula>$R$61=1</formula>
    </cfRule>
  </conditionalFormatting>
  <conditionalFormatting sqref="R55">
    <cfRule type="expression" dxfId="42" priority="58" stopIfTrue="1">
      <formula>$R$62=1</formula>
    </cfRule>
  </conditionalFormatting>
  <conditionalFormatting sqref="S23">
    <cfRule type="expression" dxfId="41" priority="59" stopIfTrue="1">
      <formula>$S$58=1</formula>
    </cfRule>
  </conditionalFormatting>
  <conditionalFormatting sqref="S24">
    <cfRule type="expression" dxfId="40" priority="60" stopIfTrue="1">
      <formula>$S$59=1</formula>
    </cfRule>
  </conditionalFormatting>
  <conditionalFormatting sqref="S48">
    <cfRule type="expression" dxfId="39" priority="61" stopIfTrue="1">
      <formula>$S$60=1</formula>
    </cfRule>
  </conditionalFormatting>
  <conditionalFormatting sqref="S54">
    <cfRule type="expression" dxfId="38" priority="62" stopIfTrue="1">
      <formula>$S$61=1</formula>
    </cfRule>
  </conditionalFormatting>
  <conditionalFormatting sqref="S55">
    <cfRule type="expression" dxfId="37" priority="63" stopIfTrue="1">
      <formula>$S$62=1</formula>
    </cfRule>
  </conditionalFormatting>
  <conditionalFormatting sqref="T23">
    <cfRule type="expression" dxfId="36" priority="64" stopIfTrue="1">
      <formula>$T$58=1</formula>
    </cfRule>
  </conditionalFormatting>
  <conditionalFormatting sqref="T24">
    <cfRule type="expression" dxfId="35" priority="65" stopIfTrue="1">
      <formula>$T$59=1</formula>
    </cfRule>
  </conditionalFormatting>
  <conditionalFormatting sqref="T48">
    <cfRule type="expression" dxfId="34" priority="66" stopIfTrue="1">
      <formula>$T$60=1</formula>
    </cfRule>
  </conditionalFormatting>
  <conditionalFormatting sqref="T54">
    <cfRule type="expression" dxfId="33" priority="67" stopIfTrue="1">
      <formula>$T$61=1</formula>
    </cfRule>
  </conditionalFormatting>
  <conditionalFormatting sqref="T55">
    <cfRule type="expression" dxfId="32" priority="68" stopIfTrue="1">
      <formula>$T$62=1</formula>
    </cfRule>
  </conditionalFormatting>
  <conditionalFormatting sqref="U23">
    <cfRule type="expression" dxfId="31" priority="69" stopIfTrue="1">
      <formula>$U$58=1</formula>
    </cfRule>
  </conditionalFormatting>
  <conditionalFormatting sqref="U24">
    <cfRule type="expression" dxfId="30" priority="70" stopIfTrue="1">
      <formula>$U$59=1</formula>
    </cfRule>
  </conditionalFormatting>
  <conditionalFormatting sqref="U48">
    <cfRule type="expression" dxfId="29" priority="71" stopIfTrue="1">
      <formula>$U$60=1</formula>
    </cfRule>
  </conditionalFormatting>
  <conditionalFormatting sqref="U54">
    <cfRule type="expression" dxfId="28" priority="72" stopIfTrue="1">
      <formula>$U$61=1</formula>
    </cfRule>
  </conditionalFormatting>
  <conditionalFormatting sqref="U55">
    <cfRule type="expression" dxfId="27" priority="73" stopIfTrue="1">
      <formula>$U$62=1</formula>
    </cfRule>
  </conditionalFormatting>
  <conditionalFormatting sqref="V23">
    <cfRule type="expression" dxfId="26" priority="74" stopIfTrue="1">
      <formula>$V$58=1</formula>
    </cfRule>
  </conditionalFormatting>
  <conditionalFormatting sqref="V24">
    <cfRule type="expression" dxfId="25" priority="75" stopIfTrue="1">
      <formula>$V$59=1</formula>
    </cfRule>
  </conditionalFormatting>
  <conditionalFormatting sqref="V48">
    <cfRule type="expression" dxfId="24" priority="76" stopIfTrue="1">
      <formula>$V$60=1</formula>
    </cfRule>
  </conditionalFormatting>
  <conditionalFormatting sqref="V54">
    <cfRule type="expression" dxfId="23" priority="77" stopIfTrue="1">
      <formula>$V$61=1</formula>
    </cfRule>
  </conditionalFormatting>
  <conditionalFormatting sqref="V55">
    <cfRule type="expression" dxfId="22" priority="78" stopIfTrue="1">
      <formula>$V$62=1</formula>
    </cfRule>
  </conditionalFormatting>
  <conditionalFormatting sqref="W23">
    <cfRule type="expression" dxfId="21" priority="79" stopIfTrue="1">
      <formula>$W$58=1</formula>
    </cfRule>
  </conditionalFormatting>
  <conditionalFormatting sqref="W24">
    <cfRule type="expression" dxfId="20" priority="80" stopIfTrue="1">
      <formula>$W$59=1</formula>
    </cfRule>
  </conditionalFormatting>
  <conditionalFormatting sqref="W48">
    <cfRule type="expression" dxfId="19" priority="81" stopIfTrue="1">
      <formula>$W$60=1</formula>
    </cfRule>
  </conditionalFormatting>
  <conditionalFormatting sqref="W54">
    <cfRule type="expression" dxfId="18" priority="82" stopIfTrue="1">
      <formula>$W$61=1</formula>
    </cfRule>
  </conditionalFormatting>
  <conditionalFormatting sqref="W55">
    <cfRule type="expression" dxfId="17" priority="83" stopIfTrue="1">
      <formula>$W$62=1</formula>
    </cfRule>
  </conditionalFormatting>
  <conditionalFormatting sqref="X23">
    <cfRule type="expression" dxfId="16" priority="84" stopIfTrue="1">
      <formula>$X$58=1</formula>
    </cfRule>
  </conditionalFormatting>
  <conditionalFormatting sqref="X24">
    <cfRule type="expression" dxfId="15" priority="85" stopIfTrue="1">
      <formula>$X$59=1</formula>
    </cfRule>
  </conditionalFormatting>
  <conditionalFormatting sqref="X48">
    <cfRule type="expression" dxfId="14" priority="86" stopIfTrue="1">
      <formula>$X$60=1</formula>
    </cfRule>
  </conditionalFormatting>
  <conditionalFormatting sqref="X54">
    <cfRule type="expression" dxfId="13" priority="87" stopIfTrue="1">
      <formula>$X$61=1</formula>
    </cfRule>
  </conditionalFormatting>
  <conditionalFormatting sqref="X55">
    <cfRule type="expression" dxfId="12" priority="88" stopIfTrue="1">
      <formula>$X$62=1</formula>
    </cfRule>
  </conditionalFormatting>
  <conditionalFormatting sqref="Y23">
    <cfRule type="expression" dxfId="11" priority="89" stopIfTrue="1">
      <formula>$Y$58=1</formula>
    </cfRule>
  </conditionalFormatting>
  <conditionalFormatting sqref="Y24">
    <cfRule type="expression" dxfId="10" priority="90" stopIfTrue="1">
      <formula>$Y$59=1</formula>
    </cfRule>
  </conditionalFormatting>
  <conditionalFormatting sqref="Y48">
    <cfRule type="expression" dxfId="9" priority="91" stopIfTrue="1">
      <formula>$Y$60=1</formula>
    </cfRule>
  </conditionalFormatting>
  <conditionalFormatting sqref="Y54">
    <cfRule type="expression" dxfId="8" priority="92" stopIfTrue="1">
      <formula>$Y$61=1</formula>
    </cfRule>
  </conditionalFormatting>
  <conditionalFormatting sqref="Y55">
    <cfRule type="expression" dxfId="7" priority="93" stopIfTrue="1">
      <formula>$Y$62=1</formula>
    </cfRule>
  </conditionalFormatting>
  <conditionalFormatting sqref="Z23">
    <cfRule type="expression" dxfId="6" priority="94" stopIfTrue="1">
      <formula>$Z$58=1</formula>
    </cfRule>
  </conditionalFormatting>
  <conditionalFormatting sqref="Z24">
    <cfRule type="expression" dxfId="5" priority="95" stopIfTrue="1">
      <formula>$Z$59=1</formula>
    </cfRule>
  </conditionalFormatting>
  <conditionalFormatting sqref="Z48">
    <cfRule type="expression" dxfId="4" priority="96" stopIfTrue="1">
      <formula>$Z$60=1</formula>
    </cfRule>
  </conditionalFormatting>
  <conditionalFormatting sqref="Z54">
    <cfRule type="expression" dxfId="3" priority="97" stopIfTrue="1">
      <formula>$Z$61=1</formula>
    </cfRule>
  </conditionalFormatting>
  <conditionalFormatting sqref="Z55">
    <cfRule type="expression" dxfId="2" priority="98" stopIfTrue="1">
      <formula>$Z$62=1</formula>
    </cfRule>
  </conditionalFormatting>
  <conditionalFormatting sqref="P24">
    <cfRule type="expression" dxfId="1" priority="99" stopIfTrue="1">
      <formula>$P$59=1</formula>
    </cfRule>
  </conditionalFormatting>
  <conditionalFormatting sqref="I48">
    <cfRule type="expression" dxfId="0" priority="100" stopIfTrue="1">
      <formula>$I$60=1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88671875" style="21" customWidth="1"/>
    <col min="7" max="7" width="6.88671875" style="21" customWidth="1"/>
    <col min="8" max="8" width="13.88671875" style="21" customWidth="1"/>
    <col min="9" max="9" width="5.88671875" style="21" customWidth="1"/>
    <col min="10" max="10" width="3.88671875" style="21" customWidth="1"/>
    <col min="11" max="11" width="10.88671875" style="21" customWidth="1"/>
    <col min="12" max="12" width="6.88671875" style="21" customWidth="1"/>
    <col min="13" max="13" width="7.88671875" style="21" customWidth="1"/>
    <col min="14" max="14" width="6.88671875" style="21" customWidth="1"/>
    <col min="15" max="15" width="7.88671875" style="21" customWidth="1"/>
    <col min="16" max="16" width="2.10937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2">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2">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2">
      <c r="C11" s="78"/>
      <c r="L11" s="788">
        <f>+表紙!L34</f>
        <v>45832</v>
      </c>
      <c r="M11" s="789"/>
      <c r="N11" s="789"/>
      <c r="O11" s="790"/>
    </row>
    <row r="12" spans="1:16" ht="13.35" customHeight="1">
      <c r="C12" s="78"/>
      <c r="O12" s="80"/>
    </row>
    <row r="13" spans="1:16" ht="13.2">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東京都港区東新橋1-9-1　東京汐留ビルディング9階</v>
      </c>
      <c r="K16" s="780"/>
      <c r="L16" s="781"/>
      <c r="M16" s="781"/>
      <c r="N16" s="781"/>
      <c r="O16" s="782"/>
    </row>
    <row r="17" spans="1:15" ht="26.25" customHeight="1">
      <c r="C17" s="78"/>
      <c r="H17" s="23" t="s">
        <v>7</v>
      </c>
      <c r="I17" s="23"/>
      <c r="J17" s="780" t="str">
        <f>+表紙!J40</f>
        <v>TANAKEN株式会社
安全環境管理部長　鈴木正毅</v>
      </c>
      <c r="K17" s="780"/>
      <c r="L17" s="781"/>
      <c r="M17" s="781"/>
      <c r="N17" s="781"/>
      <c r="O17" s="782"/>
    </row>
    <row r="18" spans="1:15">
      <c r="C18" s="78"/>
      <c r="J18" s="21" t="s">
        <v>8</v>
      </c>
      <c r="O18" s="79"/>
    </row>
    <row r="19" spans="1:15">
      <c r="C19" s="78"/>
      <c r="J19" s="24" t="s">
        <v>9</v>
      </c>
      <c r="K19" s="24"/>
      <c r="L19" s="746" t="str">
        <f>IF(+表紙!L42="","",+表紙!L42)</f>
        <v>03-6264-5087</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TANAKEN株式会社</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1943</v>
      </c>
      <c r="N25" s="770"/>
      <c r="O25" s="771"/>
    </row>
    <row r="26" spans="1:15" ht="18" customHeight="1">
      <c r="C26" s="457" t="s">
        <v>11</v>
      </c>
      <c r="D26" s="483"/>
      <c r="E26" s="484"/>
      <c r="F26" s="756" t="str">
        <f>+表紙!F49</f>
        <v>東京都港区東新橋1-9-1　東京汐留ビルディング9階</v>
      </c>
      <c r="G26" s="757"/>
      <c r="H26" s="757"/>
      <c r="I26" s="757"/>
      <c r="J26" s="757"/>
      <c r="K26" s="757"/>
      <c r="L26" s="126" t="s">
        <v>171</v>
      </c>
      <c r="M26" s="222"/>
      <c r="N26" s="760" t="str">
        <f>IF(+表紙!N49="","",+表紙!N49)</f>
        <v>03-6264-5087</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総合工事業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525</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377</v>
      </c>
      <c r="F36" s="796" t="str">
        <f>+表紙!F59</f>
        <v>102名</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15710.499999999998</v>
      </c>
      <c r="I40" s="240" t="s">
        <v>4</v>
      </c>
      <c r="J40" s="525" t="s">
        <v>323</v>
      </c>
      <c r="K40" s="526"/>
      <c r="L40" s="527"/>
      <c r="M40" s="741">
        <f>+表紙!M63</f>
        <v>15710.499999999998</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14793.8</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15700.699999999999</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2">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2"/>
  <cols>
    <col min="2" max="2" width="17.6640625" customWidth="1"/>
    <col min="3" max="3" width="65.6640625" customWidth="1"/>
    <col min="4" max="4" width="1.6640625" customWidth="1"/>
  </cols>
  <sheetData>
    <row r="2" spans="2:4">
      <c r="B2" t="s">
        <v>161</v>
      </c>
    </row>
    <row r="4" spans="2:4" ht="65.099999999999994" customHeight="1">
      <c r="B4" s="797" t="s">
        <v>169</v>
      </c>
      <c r="C4" s="797"/>
    </row>
    <row r="5" spans="2:4" ht="13.8" thickBot="1">
      <c r="B5" s="5"/>
    </row>
    <row r="6" spans="2:4">
      <c r="B6" s="99" t="s">
        <v>159</v>
      </c>
      <c r="C6" s="6" t="s">
        <v>160</v>
      </c>
    </row>
    <row r="7" spans="2:4" ht="115.0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40.049999999999997"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130.69999999999999</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130.69999999999999</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130.69999999999999</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v>
      </c>
      <c r="E24" s="584"/>
      <c r="F24" s="584"/>
      <c r="G24" s="194" t="s">
        <v>197</v>
      </c>
      <c r="H24" s="573">
        <f>+F12</f>
        <v>0.2</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0.2</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0.2</v>
      </c>
      <c r="Q27" s="633"/>
      <c r="R27" s="633"/>
      <c r="S27" s="633"/>
      <c r="T27" s="44" t="s">
        <v>38</v>
      </c>
      <c r="U27" s="64"/>
      <c r="V27" s="64"/>
      <c r="Y27" s="62" t="s">
        <v>39</v>
      </c>
      <c r="Z27" s="65"/>
      <c r="AH27" s="53"/>
      <c r="AI27" s="53"/>
      <c r="AJ27" s="53"/>
      <c r="AK27" s="53"/>
      <c r="AL27" s="603">
        <f>+AH18+P27</f>
        <v>0.2</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v>
      </c>
      <c r="E29" s="584"/>
      <c r="F29" s="584"/>
      <c r="G29" s="194" t="s">
        <v>197</v>
      </c>
      <c r="H29" s="573">
        <f>+AL27</f>
        <v>0.2</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v>
      </c>
      <c r="E30" s="584"/>
      <c r="F30" s="584"/>
      <c r="G30" s="194" t="s">
        <v>197</v>
      </c>
      <c r="H30" s="573">
        <f>+AL30</f>
        <v>0</v>
      </c>
      <c r="I30" s="574"/>
      <c r="J30" s="194" t="s">
        <v>197</v>
      </c>
      <c r="M30" s="582"/>
      <c r="P30" s="56"/>
      <c r="R30" s="587">
        <f>+ROUND(AA28,1)+ROUND(AA29,1)+ROUND(AA30,1)</f>
        <v>0.2</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1</v>
      </c>
      <c r="E31" s="584"/>
      <c r="F31" s="584"/>
      <c r="G31" s="194" t="s">
        <v>197</v>
      </c>
      <c r="H31" s="573">
        <f>+AS24</f>
        <v>0.2</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5" zoomScaleNormal="100" workbookViewId="0">
      <selection activeCell="AU22" sqref="AU22"/>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8.4</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v>5.6</v>
      </c>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v>2.8</v>
      </c>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0.1</v>
      </c>
      <c r="E24" s="584"/>
      <c r="F24" s="584"/>
      <c r="G24" s="194" t="s">
        <v>197</v>
      </c>
      <c r="H24" s="573">
        <f>+F12</f>
        <v>8.4</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8.4</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8.4</v>
      </c>
      <c r="Q27" s="633"/>
      <c r="R27" s="633"/>
      <c r="S27" s="633"/>
      <c r="T27" s="44" t="s">
        <v>38</v>
      </c>
      <c r="U27" s="64"/>
      <c r="V27" s="64"/>
      <c r="Y27" s="62" t="s">
        <v>39</v>
      </c>
      <c r="Z27" s="65"/>
      <c r="AH27" s="53"/>
      <c r="AI27" s="53"/>
      <c r="AJ27" s="53"/>
      <c r="AK27" s="53"/>
      <c r="AL27" s="603">
        <f>+AH18+P27</f>
        <v>8.4</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8.4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0.1</v>
      </c>
      <c r="E29" s="584"/>
      <c r="F29" s="584"/>
      <c r="G29" s="194" t="s">
        <v>197</v>
      </c>
      <c r="H29" s="573">
        <f>+AL27</f>
        <v>8.4</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0</v>
      </c>
      <c r="E30" s="584"/>
      <c r="F30" s="584"/>
      <c r="G30" s="194" t="s">
        <v>197</v>
      </c>
      <c r="H30" s="573">
        <f>+AL30</f>
        <v>8.4</v>
      </c>
      <c r="I30" s="574"/>
      <c r="J30" s="194" t="s">
        <v>197</v>
      </c>
      <c r="M30" s="582"/>
      <c r="P30" s="56"/>
      <c r="R30" s="587">
        <f>+ROUND(AA28,1)+ROUND(AA29,1)+ROUND(AA30,1)</f>
        <v>8.4</v>
      </c>
      <c r="S30" s="633"/>
      <c r="T30" s="633"/>
      <c r="U30" s="633"/>
      <c r="V30" s="44" t="s">
        <v>16</v>
      </c>
      <c r="Y30" s="588" t="s">
        <v>185</v>
      </c>
      <c r="Z30" s="589"/>
      <c r="AA30" s="629"/>
      <c r="AB30" s="630"/>
      <c r="AC30" s="630"/>
      <c r="AD30" s="630"/>
      <c r="AE30" s="630"/>
      <c r="AF30" s="44" t="s">
        <v>13</v>
      </c>
      <c r="AL30" s="606">
        <v>8.4</v>
      </c>
      <c r="AM30" s="607"/>
      <c r="AN30" s="607"/>
      <c r="AO30" s="607"/>
      <c r="AP30" s="52" t="s">
        <v>13</v>
      </c>
      <c r="AS30" s="625"/>
      <c r="AT30" s="622"/>
      <c r="AU30" s="622"/>
      <c r="AV30" s="623"/>
      <c r="AW30" s="405"/>
    </row>
    <row r="31" spans="2:51" ht="27" customHeight="1" thickTop="1" thickBot="1">
      <c r="B31" s="560" t="s">
        <v>225</v>
      </c>
      <c r="C31" s="561"/>
      <c r="D31" s="584">
        <v>0.1</v>
      </c>
      <c r="E31" s="584"/>
      <c r="F31" s="584"/>
      <c r="G31" s="194" t="s">
        <v>197</v>
      </c>
      <c r="H31" s="573">
        <f>+AS24</f>
        <v>8.4</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100</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66.666666666666657</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88671875" style="40" customWidth="1"/>
    <col min="7" max="7" width="2.33203125" style="40" customWidth="1"/>
    <col min="8" max="8" width="10.33203125" style="40" customWidth="1"/>
    <col min="9" max="9" width="2.33203125" style="40" customWidth="1"/>
    <col min="10" max="11" width="2.44140625" style="40" customWidth="1"/>
    <col min="12" max="15" width="2.88671875" style="40" customWidth="1"/>
    <col min="16" max="16" width="3" style="40" customWidth="1"/>
    <col min="17" max="19" width="4.88671875" style="40" customWidth="1"/>
    <col min="20" max="22" width="2.88671875" style="40" customWidth="1"/>
    <col min="23" max="24" width="2.44140625" style="40" customWidth="1"/>
    <col min="25" max="25" width="2.88671875" style="40" customWidth="1"/>
    <col min="26" max="26" width="7.88671875" style="40" customWidth="1"/>
    <col min="27" max="27" width="4.886718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88671875" style="40" customWidth="1"/>
    <col min="36" max="37" width="4.33203125" style="40" customWidth="1"/>
    <col min="38" max="38" width="3.33203125" style="40" customWidth="1"/>
    <col min="39" max="40" width="2.88671875" style="40" customWidth="1"/>
    <col min="41" max="41" width="10.88671875" style="40" customWidth="1"/>
    <col min="42" max="42" width="2.88671875" style="40" customWidth="1"/>
    <col min="43" max="44" width="2.44140625" style="40" customWidth="1"/>
    <col min="45" max="45" width="2.88671875" style="40" customWidth="1"/>
    <col min="46" max="46" width="7.88671875" style="40" customWidth="1"/>
    <col min="47" max="47" width="11.88671875" style="40" customWidth="1"/>
    <col min="48" max="48" width="1.88671875" style="40" customWidth="1"/>
    <col min="49" max="49" width="5.33203125" style="40" customWidth="1"/>
    <col min="50" max="58" width="9" style="40" customWidth="1"/>
    <col min="59" max="59" width="16.10937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TANAKEN株式会社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152.5</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152.5</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144.5</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152.5</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EDADE8DA-AFDD-4B73-8689-725977A51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2025-06-27T06:35:09Z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