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BF6907CC-9DC1-4EA0-B41A-FC0F60ADB8D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5" yWindow="0" windowWidth="14610" windowHeight="1558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<sst xmlns="http://schemas.openxmlformats.org/spreadsheetml/2006/main" count="3167" uniqueCount="454">
  <si>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</si>
  <si>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</si>
  <si>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</si>
  <si>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</si>
  <si>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</si>
  <si>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</si>
  <si>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</si>
  <si>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</si>
  <si>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</si>
  <si>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</si>
  <si>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</si>
  <si>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</si>
  <si>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</si>
  <si>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</si>
  <si>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</si>
  <si>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</si>
  <si>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</si>
  <si>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</si>
  <si>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</si>
  <si>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</si>
  <si>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</si>
  <si>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</si>
  <si>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</si>
  <si>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</si>
  <si>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</si>
  <si>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</si>
  <si>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</si>
  <si>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</si>
  <si>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</si>
  <si>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</si>
  <si>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</si>
  <si>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</si>
  <si>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</si>
  <si>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</si>
  <si>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</si>
  <si>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</si>
  <si>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</si>
  <si>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</si>
  <si>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</si>
  <si>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</si>
  <si>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</si>
  <si>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</si>
  <si>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</si>
  <si>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</si>
  <si>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</si>
  <si>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</si>
  <si>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</si>
  <si>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</si>
  <si>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</si>
  <si>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</si>
  <si>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</si>
  <si>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</si>
  <si>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</si>
  <si>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</si>
  <si>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</si>
  <si>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</si>
  <si>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</si>
  <si>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</si>
  <si>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</si>
  <si>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</si>
  <si>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</si>
  <si>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</si>
  <si>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</si>
  <si>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</si>
  <si>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</si>
  <si>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</si>
  <si>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</si>
  <si>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</si>
  <si>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</si>
  <si>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</si>
  <si>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</si>
  <si>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</si>
  <si>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</si>
  <si>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</si>
  <si>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</si>
  <si>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</si>
  <si>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</si>
  <si>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</si>
  <si>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</si>
  <si>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</si>
  <si>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</si>
  <si>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</si>
  <si>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</si>
  <si>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</si>
  <si>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</si>
  <si>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</si>
  <si>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</si>
  <si>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</si>
  <si>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</si>
  <si>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</si>
  <si>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</si>
  <si>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</si>
  <si>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</si>
  <si>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</si>
  <si>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</si>
  <si>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</si>
  <si>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</si>
  <si>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</si>
  <si>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</si>
  <si>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</si>
  <si>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</si>
  <si>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</si>
  <si>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</si>
  <si>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</si>
  <si>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</si>
  <si>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</si>
  <si>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</si>
  <si>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</si>
  <si>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</si>
  <si>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</si>
  <si>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</si>
  <si>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</si>
  <si>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</si>
  <si>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</si>
  <si>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</si>
  <si>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</si>
  <si>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</si>
  <si>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</si>
  <si>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</si>
  <si>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</si>
  <si>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</si>
  <si>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</si>
  <si>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</si>
  <si>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</si>
  <si>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</si>
  <si>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</si>
  <si>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</si>
  <si>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</si>
  <si>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</si>
  <si>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</si>
  <si>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</si>
  <si>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</si>
  <si>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</si>
  <si>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</si>
  <si>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</si>
  <si>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</si>
  <si>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</si>
  <si>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</si>
  <si>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</si>
  <si>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</si>
  <si>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</si>
  <si>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</si>
  <si>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</si>
  <si>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</si>
  <si>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</si>
  <si>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</si>
  <si>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</si>
  <si>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</si>
  <si>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</si>
  <si>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</si>
  <si>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</si>
  <si>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</si>
  <si>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</si>
  <si>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</si>
  <si>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</si>
  <si>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</si>
  <si>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</si>
  <si>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</si>
  <si>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</si>
  <si>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</si>
  <si>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</si>
  <si>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</si>
  <si>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</si>
  <si>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</si>
  <si>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</si>
  <si>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</si>
  <si>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</si>
  <si>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</si>
  <si>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</si>
  <si>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</si>
  <si>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</si>
  <si>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</si>
  <si>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</si>
  <si>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</si>
  <si>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</si>
  <si>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</si>
  <si>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</si>
  <si>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</si>
  <si>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</si>
  <si>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</si>
  <si>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</si>
  <si>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</si>
  <si>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</si>
  <si>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</si>
  <si>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</si>
  <si>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</si>
  <si>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</si>
  <si>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</si>
  <si>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</si>
  <si>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</si>
  <si>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</si>
  <si>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</si>
  <si>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</si>
  <si>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</si>
  <si>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</si>
  <si>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</si>
  <si>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</si>
  <si>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</si>
  <si>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</si>
  <si>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</si>
  <si>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</si>
  <si>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</si>
  <si>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</si>
  <si>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</si>
  <si>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</si>
  <si>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</si>
  <si>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</si>
  <si>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</si>
  <si>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</si>
  <si>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</si>
  <si>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</si>
  <si>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</si>
  <si>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</si>
  <si>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</si>
  <si>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</si>
  <si>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</si>
  <si>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</si>
  <si>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</si>
  <si>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</si>
  <si>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</si>
  <si>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</si>
  <si>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</si>
  <si>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</si>
  <si>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</si>
  <si>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</si>
  <si>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</si>
  <si>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</si>
  <si>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</si>
  <si>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</si>
  <si>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</si>
  <si>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</si>
  <si>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</si>
  <si>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</si>
  <si>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</si>
  <si>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</si>
  <si>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</si>
  <si>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</si>
  <si>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</si>
  <si>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</si>
  <si>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</si>
  <si>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</si>
  <si>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</si>
  <si>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</si>
  <si>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</si>
  <si>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</si>
  <si>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</si>
  <si>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</si>
  <si>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</si>
  <si>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</si>
  <si>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</si>
  <si>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</si>
  <si>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</si>
  <si>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</si>
  <si>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</si>
  <si>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</si>
  <si>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</si>
  <si>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</si>
  <si>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</si>
  <si>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</si>
  <si>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</si>
  <si>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</si>
  <si>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</si>
  <si>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</si>
  <si>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</si>
  <si>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</si>
  <si>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</si>
  <si>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</si>
  <si>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</si>
  <si>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</si>
  <si>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</si>
  <si>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</si>
  <si>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</si>
  <si>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</si>
  <si>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</si>
  <si>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</si>
  <si>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</si>
  <si>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</si>
  <si>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</si>
  <si>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</si>
  <si>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</si>
  <si>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</si>
  <si>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</si>
  <si>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</si>
  <si>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</si>
  <si>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</si>
  <si>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</si>
  <si>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</si>
  <si>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</si>
  <si>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</si>
  <si>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</si>
  <si>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</si>
  <si>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</si>
  <si>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</si>
  <si>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</si>
  <si>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</si>
  <si>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</si>
  <si>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</si>
  <si>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</si>
  <si>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</si>
  <si>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</si>
  <si>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</si>
  <si>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</si>
  <si>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</si>
  <si>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</si>
  <si>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</si>
  <si>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</si>
  <si>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</si>
  <si>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</si>
  <si>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</si>
  <si>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</si>
  <si>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</si>
  <si>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</si>
  <si>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</si>
  <si>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</si>
  <si>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</si>
  <si>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</si>
  <si>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</si>
  <si>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</si>
  <si>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</si>
  <si>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</si>
  <si>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</si>
  <si>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</si>
  <si>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</si>
  <si>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</si>
  <si>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</si>
  <si>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</si>
  <si>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</si>
  <si>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</si>
  <si>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</si>
  <si>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</si>
  <si>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</si>
  <si>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</si>
  <si>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</si>
  <si>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</si>
  <si>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</si>
  <si>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</si>
  <si>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</si>
  <si>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</si>
  <si>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</si>
  <si>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</si>
  <si>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</si>
  <si>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</si>
  <si>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</si>
  <si>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</si>
  <si>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</si>
  <si>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</si>
  <si>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</si>
  <si>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</si>
  <si>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</si>
  <si>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</si>
  <si>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</si>
  <si>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</si>
  <si>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</si>
  <si>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</si>
  <si>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</si>
  <si>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</si>
  <si>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</si>
  <si>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</si>
  <si>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</si>
  <si>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</si>
  <si>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</si>
  <si>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</si>
  <si>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</si>
  <si>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</si>
  <si>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</si>
  <si>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</si>
  <si>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</si>
  <si>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</si>
  <si>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</si>
  <si>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</si>
  <si>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</si>
  <si>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</si>
  <si>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</si>
  <si>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</si>
  <si>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</si>
  <si>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</si>
  <si>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</si>
  <si>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</si>
  <si>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</si>
  <si>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</si>
  <si>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</si>
  <si>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</si>
  <si>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</si>
  <si>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</si>
  <si>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</si>
  <si>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</si>
  <si>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</si>
  <si>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</si>
  <si>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</si>
  <si>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</si>
  <si>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</si>
  <si>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</si>
  <si>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</si>
  <si>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</si>
  <si>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</si>
  <si>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</si>
  <si>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</si>
  <si>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</si>
  <si>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</si>
  <si>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</si>
  <si>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</si>
  <si>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</si>
  <si>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</si>
  <si>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</si>
  <si>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</si>
  <si>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</si>
  <si>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</si>
  <si>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</si>
  <si>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</si>
  <si>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</si>
  <si>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</si>
  <si>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</si>
  <si>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</si>
  <si>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</si>
  <si>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</si>
  <si>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</si>
  <si>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</si>
  <si>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</si>
  <si>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</si>
  <si>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</si>
  <si>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</si>
  <si>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</si>
  <si>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</si>
  <si>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</si>
  <si>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</si>
  <si>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</si>
  <si>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</si>
  <si>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</si>
  <si>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</si>
  <si>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</si>
  <si>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</si>
  <si>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</si>
  <si>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</si>
  <si>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</si>
  <si>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</si>
  <si>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</si>
  <si>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</si>
  <si>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</si>
  <si>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</si>
  <si>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</si>
  <si>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</si>
  <si>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</si>
  <si>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</si>
  <si>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</si>
  <si>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</si>
  <si>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</si>
  <si>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神奈川県綾瀬大上１－２８－３３</t>
  </si>
  <si>
    <t>株式会社三和　代表取締役　齊木絵里子</t>
  </si>
  <si>
    <t>株式会社三和</t>
  </si>
  <si>
    <t>０４６７－７０－３０３０</t>
  </si>
  <si>
    <t>横浜市長</t>
  </si>
  <si>
    <t>解体業・土木工事業・外構工事業</t>
  </si>
  <si>
    <t>代表取締役　　　　　　　　　　　　　　　　　　　　　　　　
　　　｜―環境マネジメントシステム部
廃棄物処理統括責任者
　　　｜
廃棄物処理責任者
　　　｜
人事部総務部長
　　　｜
産業廃棄物管理責任者
　　　｜
各部門（各現場責任者等）</t>
    <phoneticPr fontId="3"/>
  </si>
  <si>
    <t>がれき類→破砕・圧縮→再資源化
廃プラスチック類→破砕・圧縮→再資源化
木くず→破砕・圧縮→再資源化
ガラス・コンクリート・陶磁器くず→破砕→再資源化
混合廃棄物→分別・破砕→再資源化</t>
    <rPh sb="3" eb="4">
      <t>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</si>
</sst>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43" zoomScaleNormal="115" zoomScaleSheetLayoutView="100" workbookViewId="0">
      <selection activeCell="F62" sqref="F62:U7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45838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1937</v>
      </c>
      <c r="Q49" s="598"/>
      <c r="R49" s="598"/>
      <c r="S49" s="598"/>
      <c r="T49" s="598"/>
      <c r="U49" s="599"/>
    </row>
    <row r="50" spans="3:23" ht="26.25" customHeight="1" x14ac:dyDescent="0.15">
      <c r="C50" s="570" t="s">
        <v>11</v>
      </c>
      <c r="D50" s="571"/>
      <c r="E50" s="572"/>
      <c r="F50" s="581" t="s">
        <v>446</v>
      </c>
      <c r="G50" s="582"/>
      <c r="H50" s="582"/>
      <c r="I50" s="582"/>
      <c r="J50" s="582"/>
      <c r="K50" s="582"/>
      <c r="L50" s="582"/>
      <c r="M50" s="582"/>
      <c r="N50" s="341" t="s">
        <v>172</v>
      </c>
      <c r="O50" s="449"/>
      <c r="P50" s="450"/>
      <c r="Q50" s="585"/>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1</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30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452</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1211.1000000000001</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0</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0</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1211.1000000000001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1211.1000000000001</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0</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23.8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23.8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915.2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915.2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915.2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株式会社三和</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32.700000000000003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32.700000000000003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32.700000000000003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株式会社三和</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7.5</v>
      </c>
      <c r="M9" s="377">
        <f>IF(OR(ｷ.紙くず!F24&gt;0,ｷ.紙くず!F24&lt;0),ｷ.紙くず!F24,IF(M$19&gt;0,"0",0))</f>
        <v>0</v>
      </c>
      <c r="N9" s="377">
        <f>IF(OR(ｸ.木くず!F24&gt;0,ｸ.木くず!F24&lt;0),ｸ.木くず!F24,IF(N$19&gt;0,"0",0))</f>
        <v>231.9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23.8</v>
      </c>
      <c r="U9" s="377">
        <f>IF(OR(ｿ.鉱さい!F24&gt;0,ｿ.鉱さい!F24&lt;0),ｿ.鉱さい!F24,IF(U$19&gt;0,"0",0))</f>
        <v>0</v>
      </c>
      <c r="V9" s="377">
        <f>IF(OR(ﾀ.がれき類!F24&gt;0,ﾀ.がれき類!F24&lt;0),ﾀ.がれき類!F24,IF(V$19&gt;0,"0",0))</f>
        <v>915.2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32.700000000000003</v>
      </c>
      <c r="AA9" s="379">
        <f>IF(SUM(G9:Z9)&gt;0,SUM(G9:Z9),IF(AA$19&gt;0,"0",0))</f>
        <v>1211.1000000000001</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7.5</v>
      </c>
      <c r="M14" s="383">
        <f>IF(OR(ｷ.紙くず!F29&gt;0,ｷ.紙くず!F29&lt;0),ｷ.紙くず!F29,IF(M$19&gt;0,"0",0))</f>
        <v>0</v>
      </c>
      <c r="N14" s="383">
        <f>IF(OR(ｸ.木くず!F29&gt;0,ｸ.木くず!F29&lt;0),ｸ.木くず!F29,IF(N$19&gt;0,"0",0))</f>
        <v>231.9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23.8</v>
      </c>
      <c r="U14" s="383">
        <f>IF(OR(ｿ.鉱さい!F29&gt;0,ｿ.鉱さい!F29&lt;0),ｿ.鉱さい!F29,IF(U$19&gt;0,"0",0))</f>
        <v>0</v>
      </c>
      <c r="V14" s="383">
        <f>IF(OR(ﾀ.がれき類!F29&gt;0,ﾀ.がれき類!F29&lt;0),ﾀ.がれき類!F29,IF(V$19&gt;0,"0",0))</f>
        <v>915.2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32.700000000000003</v>
      </c>
      <c r="AA14" s="385">
        <f t="shared" si="0"/>
        <v>1211.1000000000001</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7.5</v>
      </c>
      <c r="M16" s="383">
        <f>IF(OR(ｷ.紙くず!F31&gt;0,ｷ.紙くず!F31&lt;0),ｷ.紙くず!F31,IF(M$19&gt;0,"0",0))</f>
        <v>0</v>
      </c>
      <c r="N16" s="383">
        <f>IF(OR(ｸ.木くず!F31&gt;0,ｸ.木くず!F31&lt;0),ｸ.木くず!F31,IF(N$19&gt;0,"0",0))</f>
        <v>231.9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23.8</v>
      </c>
      <c r="U16" s="383">
        <f>IF(OR(ｿ.鉱さい!F31&gt;0,ｿ.鉱さい!F31&lt;0),ｿ.鉱さい!F31,IF(U$19&gt;0,"0",0))</f>
        <v>0</v>
      </c>
      <c r="V16" s="383">
        <f>IF(OR(ﾀ.がれき類!F31&gt;0,ﾀ.がれき類!F31&lt;0),ﾀ.がれき類!F31,IF(V$19&gt;0,"0",0))</f>
        <v>915.2</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32.700000000000003</v>
      </c>
      <c r="AA16" s="385">
        <f t="shared" si="0"/>
        <v>1211.1000000000001</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7.5</v>
      </c>
      <c r="M55" s="480">
        <f t="shared" si="10"/>
        <v>0</v>
      </c>
      <c r="N55" s="480">
        <f t="shared" si="10"/>
        <v>231.9</v>
      </c>
      <c r="O55" s="480">
        <f t="shared" si="10"/>
        <v>0</v>
      </c>
      <c r="P55" s="480">
        <f t="shared" si="10"/>
        <v>0</v>
      </c>
      <c r="Q55" s="480">
        <f t="shared" si="10"/>
        <v>0</v>
      </c>
      <c r="R55" s="480">
        <f t="shared" si="10"/>
        <v>0</v>
      </c>
      <c r="S55" s="480">
        <f t="shared" si="10"/>
        <v>0</v>
      </c>
      <c r="T55" s="480">
        <f t="shared" si="10"/>
        <v>23.8</v>
      </c>
      <c r="U55" s="480">
        <f t="shared" si="10"/>
        <v>0</v>
      </c>
      <c r="V55" s="480">
        <f t="shared" si="10"/>
        <v>915.2</v>
      </c>
      <c r="W55" s="480">
        <f t="shared" si="10"/>
        <v>0</v>
      </c>
      <c r="X55" s="480">
        <f t="shared" si="10"/>
        <v>0</v>
      </c>
      <c r="Y55" s="480">
        <f t="shared" si="10"/>
        <v>0</v>
      </c>
      <c r="Z55" s="480">
        <f t="shared" si="10"/>
        <v>32.700000000000003</v>
      </c>
      <c r="AA55" s="481">
        <f>+AA9+AA19+AA20</f>
        <v>1211.1000000000001</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45838</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神奈川県綾瀬大上１－２８－３３</v>
      </c>
      <c r="M16" s="851"/>
      <c r="N16" s="851"/>
      <c r="O16" s="851"/>
      <c r="P16" s="851"/>
      <c r="Q16" s="851"/>
      <c r="R16" s="851"/>
      <c r="S16" s="851"/>
      <c r="T16" s="851"/>
      <c r="U16" s="282"/>
    </row>
    <row r="17" spans="1:21" ht="26.25" customHeight="1" x14ac:dyDescent="0.15">
      <c r="C17" s="86"/>
      <c r="I17" s="25"/>
      <c r="J17" s="25" t="s">
        <v>7</v>
      </c>
      <c r="K17" s="25"/>
      <c r="L17" s="851" t="str">
        <f>+表紙!L41</f>
        <v>株式会社三和　代表取締役　齊木絵里子</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０４６７－７０－３０３０</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株式会社三和</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1937</v>
      </c>
      <c r="Q25" s="823"/>
      <c r="R25" s="823"/>
      <c r="S25" s="823"/>
      <c r="T25" s="823"/>
      <c r="U25" s="824"/>
    </row>
    <row r="26" spans="1:21" ht="26.25" customHeight="1" x14ac:dyDescent="0.15">
      <c r="C26" s="570" t="s">
        <v>11</v>
      </c>
      <c r="D26" s="571"/>
      <c r="E26" s="572"/>
      <c r="F26" s="838" t="str">
        <f>+表紙!F50</f>
        <v>神奈川県綾瀬大上１－２８－３３</v>
      </c>
      <c r="G26" s="839"/>
      <c r="H26" s="839"/>
      <c r="I26" s="839"/>
      <c r="J26" s="839"/>
      <c r="K26" s="839"/>
      <c r="L26" s="839"/>
      <c r="M26" s="839"/>
      <c r="N26" s="341" t="s">
        <v>172</v>
      </c>
      <c r="O26"/>
      <c r="P26"/>
      <c r="Q26" s="833" t="str">
        <f>IF(+表紙!Q50="","",+表紙!Q50)</f>
        <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解体業・土木工事業・外構工事業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1</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30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1211.1000000000001</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0</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0</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1211.1000000000001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1211.1000000000001</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0</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株式会社三和</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231.9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231.9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231.9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2025-06-30T02:49:59Z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