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filterPrivacy="1" codeName="ThisWorkbook"/>
  <xr:revisionPtr revIDLastSave="0" documentId="13_ncr:1_{F9462E12-F5E1-44FA-A0F2-1A9FC7782754}" xr6:coauthVersionLast="47" xr6:coauthVersionMax="47" xr10:uidLastSave="{00000000-0000-0000-0000-000000000000}"/>
  <bookViews>
    <workbookView xWindow="-108" yWindow="-108" windowWidth="23256" windowHeight="12456" tabRatio="808" xr2:uid="{00000000-000D-0000-FFFF-FFFF00000000}"/>
  </bookViews>
  <sheets>
    <sheet name="表紙" sheetId="95" r:id="rId1"/>
    <sheet name="ｱ.燃え殻" sheetId="2" state="hidden" r:id="rId2"/>
    <sheet name="ｲ.汚泥" sheetId="74" r:id="rId3"/>
    <sheet name="ｳ.廃油" sheetId="75" state="hidden" r:id="rId4"/>
    <sheet name="ｴ.廃酸" sheetId="76" state="hidden" r:id="rId5"/>
    <sheet name="ｵ.廃ｱﾙｶﾘ" sheetId="77" state="hidden" r:id="rId6"/>
    <sheet name="ｶ.廃ﾌﾟﾗ類" sheetId="78" r:id="rId7"/>
    <sheet name="ｷ.紙くず" sheetId="85" r:id="rId8"/>
    <sheet name="ｸ.木くず" sheetId="86" r:id="rId9"/>
    <sheet name="ｹ.繊維くず" sheetId="87" state="hidden" r:id="rId10"/>
    <sheet name="ｺ.動植物性残さ" sheetId="88" state="hidden" r:id="rId11"/>
    <sheet name="ｻ.動物系固形不要物" sheetId="89" state="hidden" r:id="rId12"/>
    <sheet name="ｼ.ｺﾞﾑくず" sheetId="79" state="hidden" r:id="rId13"/>
    <sheet name="ｽ.金属くず" sheetId="81" r:id="rId14"/>
    <sheet name="ｾ.ｶﾞﾗｽ･ｺﾝｸﾘ･陶磁器くず" sheetId="84" r:id="rId15"/>
    <sheet name="ｿ.鉱さい" sheetId="82" state="hidden" r:id="rId16"/>
    <sheet name="ﾀ.がれき類" sheetId="80" r:id="rId17"/>
    <sheet name="ﾁ.動物のふん尿" sheetId="90" state="hidden" r:id="rId18"/>
    <sheet name="ﾂ.動物の死体" sheetId="91" state="hidden" r:id="rId19"/>
    <sheet name="ﾃ.ばいじん" sheetId="83" state="hidden" r:id="rId20"/>
    <sheet name="ﾄ.混合廃棄物その他" sheetId="92" r:id="rId21"/>
    <sheet name="別紙" sheetId="94" r:id="rId22"/>
    <sheet name="印刷用表紙" sheetId="98" r:id="rId23"/>
    <sheet name="業種限定" sheetId="73" r:id="rId24"/>
  </sheets>
  <definedNames>
    <definedName name="_xlnm.Print_Area" localSheetId="1">ｱ.燃え殻!$B$2:$AW$34</definedName>
    <definedName name="_xlnm.Print_Area" localSheetId="2">ｲ.汚泥!$B$2:$AW$34</definedName>
    <definedName name="_xlnm.Print_Area" localSheetId="3">ｳ.廃油!$B$2:$AW$34</definedName>
    <definedName name="_xlnm.Print_Area" localSheetId="4">ｴ.廃酸!$B$2:$AW$34</definedName>
    <definedName name="_xlnm.Print_Area" localSheetId="5">ｵ.廃ｱﾙｶﾘ!$B$2:$AW$34</definedName>
    <definedName name="_xlnm.Print_Area" localSheetId="6">ｶ.廃ﾌﾟﾗ類!$A$1:$AX$38</definedName>
    <definedName name="_xlnm.Print_Area" localSheetId="7">ｷ.紙くず!$B$2:$AW$34</definedName>
    <definedName name="_xlnm.Print_Area" localSheetId="8">ｸ.木くず!$B$2:$AW$34</definedName>
    <definedName name="_xlnm.Print_Area" localSheetId="9">ｹ.繊維くず!$B$2:$AW$34</definedName>
    <definedName name="_xlnm.Print_Area" localSheetId="10">ｺ.動植物性残さ!$B$2:$AW$34</definedName>
    <definedName name="_xlnm.Print_Area" localSheetId="11">ｻ.動物系固形不要物!$B$2:$AW$34</definedName>
    <definedName name="_xlnm.Print_Area" localSheetId="12">ｼ.ｺﾞﾑくず!$B$2:$AW$34</definedName>
    <definedName name="_xlnm.Print_Area" localSheetId="13">ｽ.金属くず!$B$2:$AW$34</definedName>
    <definedName name="_xlnm.Print_Area" localSheetId="14">ｾ.ｶﾞﾗｽ･ｺﾝｸﾘ･陶磁器くず!$B$2:$AW$34</definedName>
    <definedName name="_xlnm.Print_Area" localSheetId="15">ｿ.鉱さい!$B$2:$AW$34</definedName>
    <definedName name="_xlnm.Print_Area" localSheetId="16">ﾀ.がれき類!$B$2:$AW$34</definedName>
    <definedName name="_xlnm.Print_Area" localSheetId="17">ﾁ.動物のふん尿!$B$2:$AW$34</definedName>
    <definedName name="_xlnm.Print_Area" localSheetId="18">ﾂ.動物の死体!$B$2:$AW$34</definedName>
    <definedName name="_xlnm.Print_Area" localSheetId="19">ﾃ.ばいじん!$B$2:$AW$34</definedName>
    <definedName name="_xlnm.Print_Area" localSheetId="20">ﾄ.混合廃棄物その他!$B$2:$AW$34</definedName>
    <definedName name="_xlnm.Print_Area" localSheetId="22">印刷用表紙!$C$3:$O$72</definedName>
    <definedName name="_xlnm.Print_Area" localSheetId="23">業種限定!$B$1:$D$14</definedName>
    <definedName name="_xlnm.Print_Area" localSheetId="0">表紙!$C$26:$O$95</definedName>
    <definedName name="_xlnm.Print_Area" localSheetId="21">別紙!$B$3:$AA$55</definedName>
  </definedNames>
  <calcPr calcId="191029"/>
</workbook>
</file>

<file path=xl/calcChain.xml><?xml version="1.0" encoding="utf-8"?>
<calcChain xmlns="http://schemas.openxmlformats.org/spreadsheetml/2006/main">
  <c r="AR6" i="78" l="1"/>
  <c r="C40" i="78" l="1"/>
  <c r="L53" i="94"/>
  <c r="AA53" i="94" s="1"/>
  <c r="L52" i="94"/>
  <c r="AA52" i="94" s="1"/>
  <c r="L51" i="94"/>
  <c r="AA51" i="94" s="1"/>
  <c r="L50" i="94"/>
  <c r="AA50" i="94" s="1"/>
  <c r="L32" i="94"/>
  <c r="AA32" i="94" s="1"/>
  <c r="L31" i="94"/>
  <c r="AA31" i="94" s="1"/>
  <c r="L30" i="94"/>
  <c r="AA30" i="94" s="1"/>
  <c r="L29" i="94"/>
  <c r="AA29" i="94" s="1"/>
  <c r="C41" i="78" l="1"/>
  <c r="I49" i="94"/>
  <c r="J49" i="94"/>
  <c r="K49" i="94"/>
  <c r="AS28" i="92"/>
  <c r="Z61" i="94" s="1"/>
  <c r="AS32" i="74"/>
  <c r="H62" i="94" s="1"/>
  <c r="AS32" i="75"/>
  <c r="I62" i="94" s="1"/>
  <c r="AS32" i="76"/>
  <c r="J62" i="94" s="1"/>
  <c r="AS32" i="77"/>
  <c r="K62" i="94" s="1"/>
  <c r="AS32" i="78"/>
  <c r="L62" i="94" s="1"/>
  <c r="AS32" i="85"/>
  <c r="M62" i="94" s="1"/>
  <c r="AS32" i="86"/>
  <c r="N62" i="94" s="1"/>
  <c r="AS32" i="87"/>
  <c r="O62" i="94" s="1"/>
  <c r="AS32" i="88"/>
  <c r="P62" i="94" s="1"/>
  <c r="AS32" i="89"/>
  <c r="Q62" i="94" s="1"/>
  <c r="AS32" i="79"/>
  <c r="R62" i="94" s="1"/>
  <c r="AS32" i="81"/>
  <c r="S62" i="94" s="1"/>
  <c r="AS32" i="84"/>
  <c r="T62" i="94" s="1"/>
  <c r="AS32" i="82"/>
  <c r="U62" i="94" s="1"/>
  <c r="AS32" i="80"/>
  <c r="V62" i="94" s="1"/>
  <c r="AS32" i="90"/>
  <c r="W62" i="94" s="1"/>
  <c r="AS32" i="91"/>
  <c r="X62" i="94" s="1"/>
  <c r="AS32" i="83"/>
  <c r="Y62" i="94" s="1"/>
  <c r="AS32" i="92"/>
  <c r="Z62" i="94" s="1"/>
  <c r="AS32" i="2"/>
  <c r="G62" i="94" s="1"/>
  <c r="AS28" i="74"/>
  <c r="H61" i="94" s="1"/>
  <c r="AS28" i="75"/>
  <c r="I61" i="94" s="1"/>
  <c r="AS28" i="76"/>
  <c r="J61" i="94" s="1"/>
  <c r="AS28" i="77"/>
  <c r="K61" i="94" s="1"/>
  <c r="AS28" i="85"/>
  <c r="M61" i="94" s="1"/>
  <c r="AS28" i="86"/>
  <c r="N61" i="94" s="1"/>
  <c r="AS28" i="87"/>
  <c r="O61" i="94" s="1"/>
  <c r="AS28" i="88"/>
  <c r="P61" i="94" s="1"/>
  <c r="AS28" i="89"/>
  <c r="Q61" i="94" s="1"/>
  <c r="AS28" i="79"/>
  <c r="R61" i="94" s="1"/>
  <c r="AS28" i="81"/>
  <c r="S61" i="94" s="1"/>
  <c r="AS28" i="84"/>
  <c r="T61" i="94" s="1"/>
  <c r="AS28" i="82"/>
  <c r="U61" i="94" s="1"/>
  <c r="AS28" i="80"/>
  <c r="V61" i="94" s="1"/>
  <c r="AS28" i="90"/>
  <c r="W61" i="94" s="1"/>
  <c r="AS28" i="91"/>
  <c r="X61" i="94" s="1"/>
  <c r="AS28" i="83"/>
  <c r="Y61" i="94" s="1"/>
  <c r="F24" i="98"/>
  <c r="L31" i="98" l="1"/>
  <c r="F36" i="98"/>
  <c r="F35" i="98"/>
  <c r="L33" i="98"/>
  <c r="L32" i="98"/>
  <c r="L30" i="98"/>
  <c r="L29" i="98"/>
  <c r="F29" i="98"/>
  <c r="C13" i="98" l="1"/>
  <c r="H33" i="2" l="1"/>
  <c r="R30" i="2"/>
  <c r="P27" i="2" s="1"/>
  <c r="F12" i="2" s="1"/>
  <c r="H24" i="2" s="1"/>
  <c r="AL31" i="92"/>
  <c r="Z60" i="94" s="1"/>
  <c r="AL31" i="83"/>
  <c r="Y60" i="94" s="1"/>
  <c r="AL31" i="91"/>
  <c r="X60" i="94" s="1"/>
  <c r="AL31" i="90"/>
  <c r="W60" i="94" s="1"/>
  <c r="AL31" i="82"/>
  <c r="U60" i="94" s="1"/>
  <c r="AL31" i="84"/>
  <c r="T60" i="94" s="1"/>
  <c r="AL31" i="81"/>
  <c r="S60" i="94" s="1"/>
  <c r="AL31" i="79"/>
  <c r="R60" i="94" s="1"/>
  <c r="AL31" i="89"/>
  <c r="Q60" i="94" s="1"/>
  <c r="AL31" i="88"/>
  <c r="P60" i="94" s="1"/>
  <c r="AL31" i="87"/>
  <c r="O60" i="94" s="1"/>
  <c r="AL31" i="86"/>
  <c r="N60" i="94" s="1"/>
  <c r="AL31" i="85"/>
  <c r="M60" i="94" s="1"/>
  <c r="AL31" i="78"/>
  <c r="L60" i="94" s="1"/>
  <c r="AL31" i="77"/>
  <c r="K60" i="94" s="1"/>
  <c r="AL31" i="76"/>
  <c r="J60" i="94" s="1"/>
  <c r="AL31" i="75"/>
  <c r="I60" i="94" s="1"/>
  <c r="AL31" i="2"/>
  <c r="G60" i="94" s="1"/>
  <c r="P22" i="92"/>
  <c r="Z59" i="94" s="1"/>
  <c r="P22" i="83"/>
  <c r="Y59" i="94" s="1"/>
  <c r="P22" i="91"/>
  <c r="X59" i="94" s="1"/>
  <c r="P22" i="90"/>
  <c r="W59" i="94" s="1"/>
  <c r="P22" i="80"/>
  <c r="V59" i="94" s="1"/>
  <c r="P22" i="82"/>
  <c r="U59" i="94" s="1"/>
  <c r="P22" i="84"/>
  <c r="T59" i="94" s="1"/>
  <c r="P22" i="81"/>
  <c r="S59" i="94" s="1"/>
  <c r="P22" i="79"/>
  <c r="R59" i="94" s="1"/>
  <c r="P22" i="89"/>
  <c r="Q59" i="94" s="1"/>
  <c r="P22" i="88"/>
  <c r="P59" i="94" s="1"/>
  <c r="P22" i="87"/>
  <c r="O59" i="94" s="1"/>
  <c r="P22" i="86"/>
  <c r="N59" i="94" s="1"/>
  <c r="P22" i="85"/>
  <c r="M59" i="94" s="1"/>
  <c r="P22" i="78"/>
  <c r="L59" i="94" s="1"/>
  <c r="P22" i="77"/>
  <c r="K59" i="94" s="1"/>
  <c r="P22" i="76"/>
  <c r="J59" i="94" s="1"/>
  <c r="P22" i="75"/>
  <c r="I59" i="94" s="1"/>
  <c r="P22" i="74"/>
  <c r="H59" i="94" s="1"/>
  <c r="P22" i="2"/>
  <c r="G59" i="94" s="1"/>
  <c r="AO18" i="2"/>
  <c r="AH18" i="2" s="1"/>
  <c r="Z24" i="94"/>
  <c r="Y24" i="94"/>
  <c r="X24" i="94"/>
  <c r="W24" i="94"/>
  <c r="V24" i="94"/>
  <c r="U24" i="94"/>
  <c r="T24" i="94"/>
  <c r="S24" i="94"/>
  <c r="R24" i="94"/>
  <c r="Q24" i="94"/>
  <c r="P24" i="94"/>
  <c r="O24" i="94"/>
  <c r="N24" i="94"/>
  <c r="M24" i="94"/>
  <c r="L24" i="94"/>
  <c r="K24" i="94"/>
  <c r="J24" i="94"/>
  <c r="I24" i="94"/>
  <c r="H24" i="94"/>
  <c r="G24" i="94"/>
  <c r="Z23" i="94"/>
  <c r="Y23" i="94"/>
  <c r="X23" i="94"/>
  <c r="W23" i="94"/>
  <c r="V23" i="94"/>
  <c r="U23" i="94"/>
  <c r="T23" i="94"/>
  <c r="S23" i="94"/>
  <c r="R23" i="94"/>
  <c r="Q23" i="94"/>
  <c r="P23" i="94"/>
  <c r="O23" i="94"/>
  <c r="N23" i="94"/>
  <c r="M23" i="94"/>
  <c r="L23" i="94"/>
  <c r="K23" i="94"/>
  <c r="J23" i="94"/>
  <c r="I23" i="94"/>
  <c r="H23" i="94"/>
  <c r="G23" i="94"/>
  <c r="C42" i="78"/>
  <c r="C37" i="85"/>
  <c r="C37" i="86"/>
  <c r="C37" i="87"/>
  <c r="C37" i="88"/>
  <c r="C37" i="89"/>
  <c r="C37" i="79"/>
  <c r="C37" i="81"/>
  <c r="C37" i="84"/>
  <c r="C37" i="82"/>
  <c r="C37" i="80"/>
  <c r="C37" i="90"/>
  <c r="C37" i="91"/>
  <c r="C37" i="83"/>
  <c r="C37" i="92"/>
  <c r="C37" i="2"/>
  <c r="C37" i="74"/>
  <c r="C37" i="75"/>
  <c r="C37" i="76"/>
  <c r="C37" i="77"/>
  <c r="C36" i="77"/>
  <c r="C36" i="85"/>
  <c r="C36" i="86"/>
  <c r="C36" i="87"/>
  <c r="C36" i="88"/>
  <c r="C36" i="89"/>
  <c r="C36" i="79"/>
  <c r="C36" i="81"/>
  <c r="C36" i="84"/>
  <c r="C36" i="82"/>
  <c r="C36" i="80"/>
  <c r="C36" i="90"/>
  <c r="C36" i="91"/>
  <c r="C36" i="83"/>
  <c r="C36" i="92"/>
  <c r="C36" i="2"/>
  <c r="C36" i="74"/>
  <c r="C36" i="75"/>
  <c r="C36" i="76"/>
  <c r="C35" i="76"/>
  <c r="C35" i="77"/>
  <c r="C35" i="85"/>
  <c r="C35" i="86"/>
  <c r="C35" i="87"/>
  <c r="C35" i="88"/>
  <c r="C35" i="89"/>
  <c r="C35" i="79"/>
  <c r="C35" i="81"/>
  <c r="C35" i="84"/>
  <c r="C35" i="82"/>
  <c r="C35" i="80"/>
  <c r="C35" i="90"/>
  <c r="C35" i="91"/>
  <c r="C35" i="83"/>
  <c r="C35" i="92"/>
  <c r="C35" i="2"/>
  <c r="C35" i="74"/>
  <c r="C35" i="75"/>
  <c r="C34" i="75"/>
  <c r="C34" i="76"/>
  <c r="C34" i="77"/>
  <c r="C39" i="78"/>
  <c r="C34" i="85"/>
  <c r="C34" i="86"/>
  <c r="C34" i="87"/>
  <c r="C34" i="88"/>
  <c r="C34" i="89"/>
  <c r="C34" i="79"/>
  <c r="C34" i="81"/>
  <c r="C34" i="84"/>
  <c r="C34" i="82"/>
  <c r="C34" i="80"/>
  <c r="C34" i="90"/>
  <c r="C34" i="91"/>
  <c r="C34" i="83"/>
  <c r="C34" i="92"/>
  <c r="C34" i="2"/>
  <c r="C34" i="74"/>
  <c r="AS24" i="74"/>
  <c r="AS24" i="75"/>
  <c r="AS24" i="76"/>
  <c r="H31" i="76" s="1"/>
  <c r="AS24" i="77"/>
  <c r="H31" i="77" s="1"/>
  <c r="AS24" i="78"/>
  <c r="AS17" i="78" s="1"/>
  <c r="AS24" i="85"/>
  <c r="H31" i="85" s="1"/>
  <c r="AS24" i="86"/>
  <c r="H31" i="86" s="1"/>
  <c r="AS24" i="87"/>
  <c r="O49" i="94" s="1"/>
  <c r="AS24" i="88"/>
  <c r="P49" i="94" s="1"/>
  <c r="AS24" i="89"/>
  <c r="Q49" i="94" s="1"/>
  <c r="AS24" i="79"/>
  <c r="R49" i="94" s="1"/>
  <c r="AS24" i="81"/>
  <c r="H31" i="81" s="1"/>
  <c r="AS24" i="84"/>
  <c r="H31" i="84" s="1"/>
  <c r="AS24" i="82"/>
  <c r="H31" i="82" s="1"/>
  <c r="AS24" i="80"/>
  <c r="H31" i="80" s="1"/>
  <c r="AS24" i="90"/>
  <c r="H31" i="90" s="1"/>
  <c r="AS24" i="91"/>
  <c r="X49" i="94" s="1"/>
  <c r="AS24" i="83"/>
  <c r="H31" i="83" s="1"/>
  <c r="AS24" i="92"/>
  <c r="AS24" i="2"/>
  <c r="G49" i="94" s="1"/>
  <c r="N44" i="98"/>
  <c r="N43" i="98"/>
  <c r="N42" i="98"/>
  <c r="N41" i="98"/>
  <c r="N40" i="98"/>
  <c r="F37" i="98"/>
  <c r="H33" i="74"/>
  <c r="H33" i="75"/>
  <c r="H33" i="76"/>
  <c r="H33" i="77"/>
  <c r="H33" i="78"/>
  <c r="H33" i="85"/>
  <c r="H33" i="86"/>
  <c r="H33" i="87"/>
  <c r="H33" i="88"/>
  <c r="H33" i="89"/>
  <c r="H33" i="79"/>
  <c r="H33" i="81"/>
  <c r="H33" i="84"/>
  <c r="H33" i="82"/>
  <c r="H33" i="80"/>
  <c r="H33" i="90"/>
  <c r="H33" i="91"/>
  <c r="H33" i="83"/>
  <c r="H33" i="92"/>
  <c r="H32" i="74"/>
  <c r="H32" i="75"/>
  <c r="H32" i="76"/>
  <c r="H32" i="77"/>
  <c r="H32" i="78"/>
  <c r="H32" i="85"/>
  <c r="H32" i="86"/>
  <c r="H32" i="87"/>
  <c r="H32" i="88"/>
  <c r="H32" i="89"/>
  <c r="H32" i="79"/>
  <c r="H32" i="81"/>
  <c r="H32" i="84"/>
  <c r="H32" i="82"/>
  <c r="H32" i="80"/>
  <c r="H32" i="90"/>
  <c r="H32" i="91"/>
  <c r="H32" i="83"/>
  <c r="H32" i="92"/>
  <c r="H32" i="2"/>
  <c r="H30" i="74"/>
  <c r="H30" i="75"/>
  <c r="H30" i="76"/>
  <c r="H30" i="77"/>
  <c r="H30" i="78"/>
  <c r="H30" i="85"/>
  <c r="H30" i="86"/>
  <c r="H30" i="87"/>
  <c r="H30" i="88"/>
  <c r="H30" i="89"/>
  <c r="H30" i="79"/>
  <c r="H30" i="81"/>
  <c r="H30" i="84"/>
  <c r="H30" i="82"/>
  <c r="H30" i="80"/>
  <c r="H30" i="90"/>
  <c r="H30" i="91"/>
  <c r="H30" i="83"/>
  <c r="H30" i="92"/>
  <c r="H30" i="2"/>
  <c r="H28" i="74"/>
  <c r="H28" i="75"/>
  <c r="H28" i="76"/>
  <c r="H28" i="77"/>
  <c r="H28" i="78"/>
  <c r="H28" i="85"/>
  <c r="H28" i="86"/>
  <c r="H28" i="87"/>
  <c r="H28" i="88"/>
  <c r="H28" i="89"/>
  <c r="H28" i="79"/>
  <c r="H28" i="81"/>
  <c r="H28" i="84"/>
  <c r="H28" i="82"/>
  <c r="H28" i="80"/>
  <c r="H28" i="90"/>
  <c r="H28" i="91"/>
  <c r="H28" i="83"/>
  <c r="H28" i="92"/>
  <c r="H28" i="2"/>
  <c r="H26" i="74"/>
  <c r="H26" i="75"/>
  <c r="H26" i="76"/>
  <c r="H26" i="77"/>
  <c r="H26" i="78"/>
  <c r="H26" i="85"/>
  <c r="H26" i="86"/>
  <c r="H26" i="87"/>
  <c r="H26" i="88"/>
  <c r="H26" i="89"/>
  <c r="H26" i="79"/>
  <c r="H26" i="81"/>
  <c r="H26" i="84"/>
  <c r="H26" i="82"/>
  <c r="H26" i="80"/>
  <c r="H26" i="90"/>
  <c r="H26" i="91"/>
  <c r="H26" i="83"/>
  <c r="H26" i="92"/>
  <c r="H26" i="2"/>
  <c r="H25" i="74"/>
  <c r="H25" i="75"/>
  <c r="H25" i="76"/>
  <c r="H25" i="77"/>
  <c r="H25" i="78"/>
  <c r="H25" i="85"/>
  <c r="H25" i="86"/>
  <c r="H25" i="87"/>
  <c r="H25" i="88"/>
  <c r="H25" i="89"/>
  <c r="H25" i="79"/>
  <c r="H25" i="81"/>
  <c r="H25" i="84"/>
  <c r="H25" i="82"/>
  <c r="H25" i="80"/>
  <c r="H25" i="90"/>
  <c r="H25" i="91"/>
  <c r="H25" i="83"/>
  <c r="H25" i="92"/>
  <c r="H25" i="2"/>
  <c r="L19" i="98"/>
  <c r="N26" i="98"/>
  <c r="AO18" i="74"/>
  <c r="AH18" i="74" s="1"/>
  <c r="AO18" i="75"/>
  <c r="AH18" i="75" s="1"/>
  <c r="AO18" i="76"/>
  <c r="AH18" i="76" s="1"/>
  <c r="AO18" i="77"/>
  <c r="AH18" i="77" s="1"/>
  <c r="Y18" i="77" s="1"/>
  <c r="AO18" i="78"/>
  <c r="AH18" i="78" s="1"/>
  <c r="Y18" i="78" s="1"/>
  <c r="AO18" i="85"/>
  <c r="AH18" i="85" s="1"/>
  <c r="Y18" i="85" s="1"/>
  <c r="AO18" i="86"/>
  <c r="AH18" i="86" s="1"/>
  <c r="Y18" i="86" s="1"/>
  <c r="AO18" i="87"/>
  <c r="AH18" i="87" s="1"/>
  <c r="Y18" i="87" s="1"/>
  <c r="R30" i="87"/>
  <c r="P27" i="87" s="1"/>
  <c r="F12" i="87" s="1"/>
  <c r="H24" i="87" s="1"/>
  <c r="AO18" i="88"/>
  <c r="AH18" i="88" s="1"/>
  <c r="Y18" i="88" s="1"/>
  <c r="P16" i="88" s="1"/>
  <c r="P58" i="94" s="1"/>
  <c r="AO18" i="89"/>
  <c r="AH18" i="89" s="1"/>
  <c r="Y18" i="89" s="1"/>
  <c r="AO18" i="79"/>
  <c r="AH18" i="79" s="1"/>
  <c r="Y18" i="79" s="1"/>
  <c r="AO18" i="81"/>
  <c r="AH18" i="81" s="1"/>
  <c r="Y18" i="81" s="1"/>
  <c r="AO18" i="84"/>
  <c r="AH18" i="84" s="1"/>
  <c r="AO18" i="82"/>
  <c r="AH18" i="82" s="1"/>
  <c r="Y18" i="82" s="1"/>
  <c r="AO18" i="80"/>
  <c r="AH18" i="80" s="1"/>
  <c r="AO18" i="90"/>
  <c r="AH18" i="90" s="1"/>
  <c r="AO18" i="91"/>
  <c r="AH18" i="91" s="1"/>
  <c r="AL27" i="91" s="1"/>
  <c r="X47" i="94" s="1"/>
  <c r="AO18" i="83"/>
  <c r="AH18" i="83" s="1"/>
  <c r="AO18" i="92"/>
  <c r="AH18" i="92" s="1"/>
  <c r="Y18" i="92" s="1"/>
  <c r="Y21" i="92" s="1"/>
  <c r="H27" i="92" s="1"/>
  <c r="F26" i="98"/>
  <c r="M25" i="98"/>
  <c r="O5" i="98"/>
  <c r="N5" i="98"/>
  <c r="J17" i="98"/>
  <c r="J16" i="98"/>
  <c r="L11" i="98"/>
  <c r="A5" i="98"/>
  <c r="G46" i="94"/>
  <c r="G45" i="94"/>
  <c r="G44" i="94"/>
  <c r="G43" i="94"/>
  <c r="Z46" i="94"/>
  <c r="Y46" i="94"/>
  <c r="X46" i="94"/>
  <c r="W46" i="94"/>
  <c r="V46" i="94"/>
  <c r="U46" i="94"/>
  <c r="T46" i="94"/>
  <c r="S46" i="94"/>
  <c r="R46" i="94"/>
  <c r="Q46" i="94"/>
  <c r="P46" i="94"/>
  <c r="O46" i="94"/>
  <c r="N46" i="94"/>
  <c r="M46" i="94"/>
  <c r="L46" i="94"/>
  <c r="K46" i="94"/>
  <c r="J46" i="94"/>
  <c r="I46" i="94"/>
  <c r="H46" i="94"/>
  <c r="Z40" i="94"/>
  <c r="Y40" i="94"/>
  <c r="X40" i="94"/>
  <c r="W40" i="94"/>
  <c r="V40" i="94"/>
  <c r="U40" i="94"/>
  <c r="T40" i="94"/>
  <c r="S40" i="94"/>
  <c r="R40" i="94"/>
  <c r="Q40" i="94"/>
  <c r="P40" i="94"/>
  <c r="O40" i="94"/>
  <c r="N40" i="94"/>
  <c r="M40" i="94"/>
  <c r="L40" i="94"/>
  <c r="K40" i="94"/>
  <c r="J40" i="94"/>
  <c r="I40" i="94"/>
  <c r="H40" i="94"/>
  <c r="G40" i="94"/>
  <c r="Z33" i="94"/>
  <c r="Y33" i="94"/>
  <c r="X33" i="94"/>
  <c r="W33" i="94"/>
  <c r="V33" i="94"/>
  <c r="U33" i="94"/>
  <c r="T33" i="94"/>
  <c r="S33" i="94"/>
  <c r="R33" i="94"/>
  <c r="Q33" i="94"/>
  <c r="P33" i="94"/>
  <c r="O33" i="94"/>
  <c r="N33" i="94"/>
  <c r="M33" i="94"/>
  <c r="L33" i="94"/>
  <c r="K33" i="94"/>
  <c r="J33" i="94"/>
  <c r="I33" i="94"/>
  <c r="H33" i="94"/>
  <c r="G33" i="94"/>
  <c r="Z28" i="94"/>
  <c r="Y28" i="94"/>
  <c r="X28" i="94"/>
  <c r="W28" i="94"/>
  <c r="V28" i="94"/>
  <c r="U28" i="94"/>
  <c r="T28" i="94"/>
  <c r="S28" i="94"/>
  <c r="R28" i="94"/>
  <c r="Q28" i="94"/>
  <c r="P28" i="94"/>
  <c r="O28" i="94"/>
  <c r="N28" i="94"/>
  <c r="M28" i="94"/>
  <c r="L28" i="94"/>
  <c r="K28" i="94"/>
  <c r="J28" i="94"/>
  <c r="I28" i="94"/>
  <c r="H28" i="94"/>
  <c r="G28" i="94"/>
  <c r="Z21" i="94"/>
  <c r="Y21" i="94"/>
  <c r="X21" i="94"/>
  <c r="W21" i="94"/>
  <c r="V21" i="94"/>
  <c r="U21" i="94"/>
  <c r="T21" i="94"/>
  <c r="S21" i="94"/>
  <c r="R21" i="94"/>
  <c r="Q21" i="94"/>
  <c r="P21" i="94"/>
  <c r="O21" i="94"/>
  <c r="N21" i="94"/>
  <c r="M21" i="94"/>
  <c r="L21" i="94"/>
  <c r="K21" i="94"/>
  <c r="J21" i="94"/>
  <c r="I21" i="94"/>
  <c r="H21" i="94"/>
  <c r="G21" i="94"/>
  <c r="Z22" i="94"/>
  <c r="Y22" i="94"/>
  <c r="X22" i="94"/>
  <c r="W22" i="94"/>
  <c r="V22" i="94"/>
  <c r="U22" i="94"/>
  <c r="T22" i="94"/>
  <c r="S22" i="94"/>
  <c r="R22" i="94"/>
  <c r="Q22" i="94"/>
  <c r="P22" i="94"/>
  <c r="O22" i="94"/>
  <c r="N22" i="94"/>
  <c r="M22" i="94"/>
  <c r="L22" i="94"/>
  <c r="K22" i="94"/>
  <c r="J22" i="94"/>
  <c r="I22" i="94"/>
  <c r="H22" i="94"/>
  <c r="G22" i="94"/>
  <c r="R30" i="74"/>
  <c r="P27" i="74" s="1"/>
  <c r="F12" i="74" s="1"/>
  <c r="H24" i="74" s="1"/>
  <c r="R30" i="75"/>
  <c r="P27" i="75" s="1"/>
  <c r="F12" i="75" s="1"/>
  <c r="H24" i="75" s="1"/>
  <c r="R30" i="76"/>
  <c r="P27" i="76" s="1"/>
  <c r="F12" i="76" s="1"/>
  <c r="H24" i="76" s="1"/>
  <c r="R30" i="77"/>
  <c r="P27" i="77" s="1"/>
  <c r="R30" i="78"/>
  <c r="P27" i="78" s="1"/>
  <c r="F12" i="78" s="1"/>
  <c r="R30" i="85"/>
  <c r="P27" i="85" s="1"/>
  <c r="F12" i="85" s="1"/>
  <c r="H24" i="85" s="1"/>
  <c r="R30" i="86"/>
  <c r="P27" i="86" s="1"/>
  <c r="F12" i="86" s="1"/>
  <c r="H24" i="86" s="1"/>
  <c r="R30" i="88"/>
  <c r="P27" i="88" s="1"/>
  <c r="R30" i="89"/>
  <c r="P27" i="89" s="1"/>
  <c r="R30" i="79"/>
  <c r="P27" i="79" s="1"/>
  <c r="F12" i="79" s="1"/>
  <c r="H24" i="79" s="1"/>
  <c r="R30" i="81"/>
  <c r="P27" i="81" s="1"/>
  <c r="F12" i="81" s="1"/>
  <c r="H24" i="81" s="1"/>
  <c r="R30" i="84"/>
  <c r="P27" i="84" s="1"/>
  <c r="F12" i="84" s="1"/>
  <c r="H24" i="84" s="1"/>
  <c r="R30" i="82"/>
  <c r="P27" i="82" s="1"/>
  <c r="F12" i="82" s="1"/>
  <c r="H24" i="82" s="1"/>
  <c r="R30" i="80"/>
  <c r="P27" i="80" s="1"/>
  <c r="F12" i="80" s="1"/>
  <c r="H24" i="80" s="1"/>
  <c r="R30" i="90"/>
  <c r="P27" i="90" s="1"/>
  <c r="F12" i="90" s="1"/>
  <c r="H24" i="90" s="1"/>
  <c r="R30" i="91"/>
  <c r="P27" i="91" s="1"/>
  <c r="F12" i="91" s="1"/>
  <c r="H24" i="91" s="1"/>
  <c r="R30" i="83"/>
  <c r="P27" i="83" s="1"/>
  <c r="F12" i="83" s="1"/>
  <c r="H24" i="83" s="1"/>
  <c r="R30" i="92"/>
  <c r="P27" i="92" s="1"/>
  <c r="F12" i="92" s="1"/>
  <c r="H24" i="92" s="1"/>
  <c r="Z55" i="94"/>
  <c r="Y55" i="94"/>
  <c r="X55" i="94"/>
  <c r="W55" i="94"/>
  <c r="V55" i="94"/>
  <c r="U55" i="94"/>
  <c r="T55" i="94"/>
  <c r="S55" i="94"/>
  <c r="R55" i="94"/>
  <c r="Q55" i="94"/>
  <c r="P55" i="94"/>
  <c r="O55" i="94"/>
  <c r="N55" i="94"/>
  <c r="M55" i="94"/>
  <c r="L55" i="94"/>
  <c r="K55" i="94"/>
  <c r="J55" i="94"/>
  <c r="I55" i="94"/>
  <c r="H55" i="94"/>
  <c r="G55" i="94"/>
  <c r="Z54" i="94"/>
  <c r="Y54" i="94"/>
  <c r="X54" i="94"/>
  <c r="W54" i="94"/>
  <c r="V54" i="94"/>
  <c r="U54" i="94"/>
  <c r="T54" i="94"/>
  <c r="S54" i="94"/>
  <c r="R54" i="94"/>
  <c r="Q54" i="94"/>
  <c r="P54" i="94"/>
  <c r="O54" i="94"/>
  <c r="N54" i="94"/>
  <c r="M54" i="94"/>
  <c r="L54" i="94"/>
  <c r="K54" i="94"/>
  <c r="J54" i="94"/>
  <c r="I54" i="94"/>
  <c r="H54" i="94"/>
  <c r="G54" i="94"/>
  <c r="U49" i="94"/>
  <c r="Z48" i="94"/>
  <c r="Y48" i="94"/>
  <c r="X48" i="94"/>
  <c r="W48" i="94"/>
  <c r="V48" i="94"/>
  <c r="U48" i="94"/>
  <c r="T48" i="94"/>
  <c r="S48" i="94"/>
  <c r="R48" i="94"/>
  <c r="Q48" i="94"/>
  <c r="P48" i="94"/>
  <c r="O48" i="94"/>
  <c r="N48" i="94"/>
  <c r="M48" i="94"/>
  <c r="L48" i="94"/>
  <c r="K48" i="94"/>
  <c r="J48" i="94"/>
  <c r="I48" i="94"/>
  <c r="H48" i="94"/>
  <c r="G48" i="94"/>
  <c r="Z34" i="94"/>
  <c r="Y34" i="94"/>
  <c r="X34" i="94"/>
  <c r="W34" i="94"/>
  <c r="V34" i="94"/>
  <c r="U34" i="94"/>
  <c r="T34" i="94"/>
  <c r="S34" i="94"/>
  <c r="R34" i="94"/>
  <c r="Q34" i="94"/>
  <c r="P34" i="94"/>
  <c r="O34" i="94"/>
  <c r="N34" i="94"/>
  <c r="M34" i="94"/>
  <c r="L34" i="94"/>
  <c r="K34" i="94"/>
  <c r="J34" i="94"/>
  <c r="I34" i="94"/>
  <c r="H34" i="94"/>
  <c r="G34" i="94"/>
  <c r="AS4" i="2"/>
  <c r="AU4" i="2"/>
  <c r="AF5" i="2"/>
  <c r="AS4" i="74"/>
  <c r="AU4" i="74"/>
  <c r="AF5" i="74"/>
  <c r="AS4" i="75"/>
  <c r="AU4" i="75"/>
  <c r="AF5" i="75"/>
  <c r="AS4" i="76"/>
  <c r="AU4" i="76"/>
  <c r="AF5" i="76"/>
  <c r="AS4" i="77"/>
  <c r="AU4" i="77"/>
  <c r="AF5" i="77"/>
  <c r="AS4" i="78"/>
  <c r="AU4" i="78"/>
  <c r="AF5" i="78"/>
  <c r="AS4" i="85"/>
  <c r="AU4" i="85"/>
  <c r="AF5" i="85"/>
  <c r="AS4" i="86"/>
  <c r="AU4" i="86"/>
  <c r="AF5" i="86"/>
  <c r="AS4" i="87"/>
  <c r="AU4" i="87"/>
  <c r="AF5" i="87"/>
  <c r="AS4" i="88"/>
  <c r="AU4" i="88"/>
  <c r="AF5" i="88"/>
  <c r="AS4" i="89"/>
  <c r="AU4" i="89"/>
  <c r="AF5" i="89"/>
  <c r="AS4" i="79"/>
  <c r="AU4" i="79"/>
  <c r="AF5" i="79"/>
  <c r="AS4" i="81"/>
  <c r="AU4" i="81"/>
  <c r="AF5" i="81"/>
  <c r="AS4" i="84"/>
  <c r="AU4" i="84"/>
  <c r="AF5" i="84"/>
  <c r="AS4" i="82"/>
  <c r="AU4" i="82"/>
  <c r="AF5" i="82"/>
  <c r="AS4" i="80"/>
  <c r="AU4" i="80"/>
  <c r="AF5" i="80"/>
  <c r="AS4" i="90"/>
  <c r="AU4" i="90"/>
  <c r="AF5" i="90"/>
  <c r="AS4" i="91"/>
  <c r="AU4" i="91"/>
  <c r="AF5" i="91"/>
  <c r="AS4" i="83"/>
  <c r="AU4" i="83"/>
  <c r="AF5" i="83"/>
  <c r="AS4" i="92"/>
  <c r="AU4" i="92"/>
  <c r="AF5" i="92"/>
  <c r="A28" i="95"/>
  <c r="Z5" i="94"/>
  <c r="AA5" i="94"/>
  <c r="P6" i="94"/>
  <c r="G20" i="94"/>
  <c r="H20" i="94"/>
  <c r="I20" i="94"/>
  <c r="J20" i="94"/>
  <c r="K20" i="94"/>
  <c r="L20" i="94"/>
  <c r="M20" i="94"/>
  <c r="N20" i="94"/>
  <c r="O20" i="94"/>
  <c r="P20" i="94"/>
  <c r="Q20" i="94"/>
  <c r="R20" i="94"/>
  <c r="S20" i="94"/>
  <c r="T20" i="94"/>
  <c r="U20" i="94"/>
  <c r="V20" i="94"/>
  <c r="W20" i="94"/>
  <c r="X20" i="94"/>
  <c r="Y20" i="94"/>
  <c r="Z20" i="94"/>
  <c r="G25" i="94"/>
  <c r="H25" i="94"/>
  <c r="I25" i="94"/>
  <c r="J25" i="94"/>
  <c r="K25" i="94"/>
  <c r="L25" i="94"/>
  <c r="M25" i="94"/>
  <c r="N25" i="94"/>
  <c r="O25" i="94"/>
  <c r="P25" i="94"/>
  <c r="Q25" i="94"/>
  <c r="R25" i="94"/>
  <c r="S25" i="94"/>
  <c r="T25" i="94"/>
  <c r="U25" i="94"/>
  <c r="V25" i="94"/>
  <c r="W25" i="94"/>
  <c r="X25" i="94"/>
  <c r="Y25" i="94"/>
  <c r="Z25" i="94"/>
  <c r="G37" i="94"/>
  <c r="H37" i="94"/>
  <c r="I37" i="94"/>
  <c r="J37" i="94"/>
  <c r="K37" i="94"/>
  <c r="L37" i="94"/>
  <c r="M37" i="94"/>
  <c r="N37" i="94"/>
  <c r="O37" i="94"/>
  <c r="P37" i="94"/>
  <c r="Q37" i="94"/>
  <c r="R37" i="94"/>
  <c r="S37" i="94"/>
  <c r="T37" i="94"/>
  <c r="U37" i="94"/>
  <c r="V37" i="94"/>
  <c r="W37" i="94"/>
  <c r="X37" i="94"/>
  <c r="Y37" i="94"/>
  <c r="Z37" i="94"/>
  <c r="G38" i="94"/>
  <c r="H38" i="94"/>
  <c r="I38" i="94"/>
  <c r="J38" i="94"/>
  <c r="K38" i="94"/>
  <c r="L38" i="94"/>
  <c r="M38" i="94"/>
  <c r="N38" i="94"/>
  <c r="O38" i="94"/>
  <c r="P38" i="94"/>
  <c r="Q38" i="94"/>
  <c r="R38" i="94"/>
  <c r="S38" i="94"/>
  <c r="T38" i="94"/>
  <c r="U38" i="94"/>
  <c r="V38" i="94"/>
  <c r="W38" i="94"/>
  <c r="X38" i="94"/>
  <c r="Y38" i="94"/>
  <c r="Z38" i="94"/>
  <c r="G39" i="94"/>
  <c r="H39" i="94"/>
  <c r="I39" i="94"/>
  <c r="J39" i="94"/>
  <c r="K39" i="94"/>
  <c r="L39" i="94"/>
  <c r="M39" i="94"/>
  <c r="N39" i="94"/>
  <c r="O39" i="94"/>
  <c r="P39" i="94"/>
  <c r="Q39" i="94"/>
  <c r="R39" i="94"/>
  <c r="S39" i="94"/>
  <c r="T39" i="94"/>
  <c r="U39" i="94"/>
  <c r="V39" i="94"/>
  <c r="W39" i="94"/>
  <c r="X39" i="94"/>
  <c r="Y39" i="94"/>
  <c r="Z39" i="94"/>
  <c r="H43" i="94"/>
  <c r="I43" i="94"/>
  <c r="J43" i="94"/>
  <c r="K43" i="94"/>
  <c r="L43" i="94"/>
  <c r="M43" i="94"/>
  <c r="N43" i="94"/>
  <c r="O43" i="94"/>
  <c r="P43" i="94"/>
  <c r="Q43" i="94"/>
  <c r="R43" i="94"/>
  <c r="S43" i="94"/>
  <c r="T43" i="94"/>
  <c r="U43" i="94"/>
  <c r="V43" i="94"/>
  <c r="W43" i="94"/>
  <c r="X43" i="94"/>
  <c r="Y43" i="94"/>
  <c r="Z43" i="94"/>
  <c r="H44" i="94"/>
  <c r="I44" i="94"/>
  <c r="J44" i="94"/>
  <c r="K44" i="94"/>
  <c r="L44" i="94"/>
  <c r="M44" i="94"/>
  <c r="N44" i="94"/>
  <c r="O44" i="94"/>
  <c r="P44" i="94"/>
  <c r="P42" i="94" s="1"/>
  <c r="P41" i="94" s="1"/>
  <c r="Q44" i="94"/>
  <c r="R44" i="94"/>
  <c r="S44" i="94"/>
  <c r="T44" i="94"/>
  <c r="U44" i="94"/>
  <c r="V44" i="94"/>
  <c r="W44" i="94"/>
  <c r="X44" i="94"/>
  <c r="Y44" i="94"/>
  <c r="Z44" i="94"/>
  <c r="H45" i="94"/>
  <c r="I45" i="94"/>
  <c r="J45" i="94"/>
  <c r="K45" i="94"/>
  <c r="L45" i="94"/>
  <c r="M45" i="94"/>
  <c r="N45" i="94"/>
  <c r="O45" i="94"/>
  <c r="P45" i="94"/>
  <c r="Q45" i="94"/>
  <c r="R45" i="94"/>
  <c r="S45" i="94"/>
  <c r="T45" i="94"/>
  <c r="U45" i="94"/>
  <c r="V45" i="94"/>
  <c r="W45" i="94"/>
  <c r="X45" i="94"/>
  <c r="Y45" i="94"/>
  <c r="Z45" i="94"/>
  <c r="Y18" i="84"/>
  <c r="H31" i="87"/>
  <c r="W49" i="94"/>
  <c r="M49" i="94"/>
  <c r="N49" i="94"/>
  <c r="F12" i="89"/>
  <c r="H24" i="89" s="1"/>
  <c r="Y18" i="91"/>
  <c r="P16" i="91" s="1"/>
  <c r="X58" i="94" s="1"/>
  <c r="H31" i="74" l="1"/>
  <c r="H49" i="94"/>
  <c r="H36" i="78"/>
  <c r="H37" i="78"/>
  <c r="H24" i="78"/>
  <c r="H31" i="2"/>
  <c r="Q36" i="94"/>
  <c r="G36" i="94"/>
  <c r="G35" i="94" s="1"/>
  <c r="H31" i="88"/>
  <c r="AL27" i="80"/>
  <c r="N42" i="94"/>
  <c r="Y49" i="94"/>
  <c r="S49" i="94"/>
  <c r="Y21" i="89"/>
  <c r="H27" i="89" s="1"/>
  <c r="P16" i="89"/>
  <c r="Q58" i="94" s="1"/>
  <c r="Y21" i="78"/>
  <c r="H27" i="78" s="1"/>
  <c r="P16" i="78"/>
  <c r="L58" i="94" s="1"/>
  <c r="H31" i="75"/>
  <c r="Y21" i="88"/>
  <c r="H27" i="88" s="1"/>
  <c r="H31" i="89"/>
  <c r="AL27" i="75"/>
  <c r="H29" i="75" s="1"/>
  <c r="Y18" i="75"/>
  <c r="Y21" i="75" s="1"/>
  <c r="H27" i="75" s="1"/>
  <c r="Y21" i="87"/>
  <c r="H27" i="87" s="1"/>
  <c r="P16" i="87"/>
  <c r="O58" i="94" s="1"/>
  <c r="P16" i="82"/>
  <c r="U58" i="94" s="1"/>
  <c r="Y21" i="82"/>
  <c r="H27" i="82" s="1"/>
  <c r="Y21" i="86"/>
  <c r="H27" i="86" s="1"/>
  <c r="P16" i="86"/>
  <c r="N58" i="94" s="1"/>
  <c r="K36" i="94"/>
  <c r="K35" i="94" s="1"/>
  <c r="K26" i="94" s="1"/>
  <c r="K27" i="94" s="1"/>
  <c r="AA20" i="94"/>
  <c r="H31" i="91"/>
  <c r="AL27" i="86"/>
  <c r="T49" i="94"/>
  <c r="S42" i="94"/>
  <c r="S41" i="94" s="1"/>
  <c r="S19" i="94" s="1"/>
  <c r="U42" i="94"/>
  <c r="U41" i="94" s="1"/>
  <c r="U19" i="94" s="1"/>
  <c r="M42" i="94"/>
  <c r="M41" i="94" s="1"/>
  <c r="M19" i="94" s="1"/>
  <c r="I42" i="94"/>
  <c r="I41" i="94" s="1"/>
  <c r="I19" i="94" s="1"/>
  <c r="AL27" i="84"/>
  <c r="H29" i="84" s="1"/>
  <c r="AA25" i="94"/>
  <c r="AL27" i="89"/>
  <c r="AL27" i="79"/>
  <c r="R47" i="94" s="1"/>
  <c r="AL27" i="85"/>
  <c r="N41" i="94"/>
  <c r="N19" i="94" s="1"/>
  <c r="Q35" i="94"/>
  <c r="Q26" i="94" s="1"/>
  <c r="Q27" i="94" s="1"/>
  <c r="N36" i="94"/>
  <c r="N35" i="94" s="1"/>
  <c r="N26" i="94" s="1"/>
  <c r="N27" i="94" s="1"/>
  <c r="Y21" i="91"/>
  <c r="H27" i="91" s="1"/>
  <c r="P16" i="92"/>
  <c r="Z58" i="94" s="1"/>
  <c r="AA22" i="94"/>
  <c r="AA28" i="94"/>
  <c r="AL27" i="90"/>
  <c r="H29" i="90" s="1"/>
  <c r="AL27" i="78"/>
  <c r="G26" i="94"/>
  <c r="G27" i="94" s="1"/>
  <c r="G42" i="94"/>
  <c r="G41" i="94" s="1"/>
  <c r="G19" i="94" s="1"/>
  <c r="Y18" i="74"/>
  <c r="AL27" i="74"/>
  <c r="AL31" i="74" s="1"/>
  <c r="H60" i="94" s="1"/>
  <c r="Y18" i="76"/>
  <c r="AL27" i="76"/>
  <c r="H29" i="91"/>
  <c r="P16" i="81"/>
  <c r="S58" i="94" s="1"/>
  <c r="Y21" i="81"/>
  <c r="H27" i="81" s="1"/>
  <c r="P16" i="85"/>
  <c r="M58" i="94" s="1"/>
  <c r="Y21" i="85"/>
  <c r="H27" i="85" s="1"/>
  <c r="P19" i="94"/>
  <c r="J42" i="94"/>
  <c r="J41" i="94" s="1"/>
  <c r="J19" i="94" s="1"/>
  <c r="X36" i="94"/>
  <c r="X35" i="94" s="1"/>
  <c r="X26" i="94" s="1"/>
  <c r="X27" i="94" s="1"/>
  <c r="AA48" i="94"/>
  <c r="AA54" i="94"/>
  <c r="AA55" i="94"/>
  <c r="AA21" i="94"/>
  <c r="AL27" i="87"/>
  <c r="AA24" i="94"/>
  <c r="Y18" i="80"/>
  <c r="Y18" i="90"/>
  <c r="AL27" i="92"/>
  <c r="AA23" i="94"/>
  <c r="V49" i="94"/>
  <c r="Q42" i="94"/>
  <c r="Q41" i="94" s="1"/>
  <c r="Q19" i="94" s="1"/>
  <c r="V42" i="94"/>
  <c r="V41" i="94" s="1"/>
  <c r="V19" i="94" s="1"/>
  <c r="L42" i="94"/>
  <c r="L41" i="94" s="1"/>
  <c r="L19" i="94" s="1"/>
  <c r="W36" i="94"/>
  <c r="W35" i="94" s="1"/>
  <c r="W26" i="94" s="1"/>
  <c r="W27" i="94" s="1"/>
  <c r="S36" i="94"/>
  <c r="S35" i="94" s="1"/>
  <c r="S26" i="94" s="1"/>
  <c r="S27" i="94" s="1"/>
  <c r="W42" i="94"/>
  <c r="W41" i="94" s="1"/>
  <c r="W19" i="94" s="1"/>
  <c r="U36" i="94"/>
  <c r="U35" i="94" s="1"/>
  <c r="U26" i="94" s="1"/>
  <c r="U27" i="94" s="1"/>
  <c r="Y42" i="94"/>
  <c r="Y41" i="94" s="1"/>
  <c r="Y19" i="94" s="1"/>
  <c r="J36" i="94"/>
  <c r="J35" i="94" s="1"/>
  <c r="J26" i="94" s="1"/>
  <c r="J27" i="94" s="1"/>
  <c r="H29" i="79"/>
  <c r="AA38" i="94"/>
  <c r="AL27" i="81"/>
  <c r="R42" i="94"/>
  <c r="R41" i="94" s="1"/>
  <c r="R19" i="94" s="1"/>
  <c r="K42" i="94"/>
  <c r="K41" i="94" s="1"/>
  <c r="K19" i="94" s="1"/>
  <c r="Z36" i="94"/>
  <c r="Z35" i="94" s="1"/>
  <c r="Z26" i="94" s="1"/>
  <c r="Z27" i="94" s="1"/>
  <c r="V36" i="94"/>
  <c r="V35" i="94" s="1"/>
  <c r="V26" i="94" s="1"/>
  <c r="V27" i="94" s="1"/>
  <c r="O36" i="94"/>
  <c r="O35" i="94" s="1"/>
  <c r="O26" i="94" s="1"/>
  <c r="O27" i="94" s="1"/>
  <c r="P36" i="94"/>
  <c r="P35" i="94" s="1"/>
  <c r="P26" i="94" s="1"/>
  <c r="P27" i="94" s="1"/>
  <c r="AA33" i="94"/>
  <c r="AA40" i="94"/>
  <c r="M36" i="94"/>
  <c r="M35" i="94" s="1"/>
  <c r="M26" i="94" s="1"/>
  <c r="M27" i="94" s="1"/>
  <c r="T42" i="94"/>
  <c r="T41" i="94" s="1"/>
  <c r="T19" i="94" s="1"/>
  <c r="X42" i="94"/>
  <c r="X41" i="94" s="1"/>
  <c r="X19" i="94" s="1"/>
  <c r="H42" i="94"/>
  <c r="AA43" i="94"/>
  <c r="I36" i="94"/>
  <c r="I35" i="94" s="1"/>
  <c r="I26" i="94" s="1"/>
  <c r="I27" i="94" s="1"/>
  <c r="AL27" i="83"/>
  <c r="Y18" i="83"/>
  <c r="AL27" i="82"/>
  <c r="Y21" i="79"/>
  <c r="H27" i="79" s="1"/>
  <c r="P16" i="79"/>
  <c r="R58" i="94" s="1"/>
  <c r="Y21" i="77"/>
  <c r="H27" i="77" s="1"/>
  <c r="P16" i="77"/>
  <c r="K58" i="94" s="1"/>
  <c r="H31" i="92"/>
  <c r="Z49" i="94"/>
  <c r="V47" i="94"/>
  <c r="P16" i="75"/>
  <c r="I58" i="94" s="1"/>
  <c r="Y21" i="84"/>
  <c r="H27" i="84" s="1"/>
  <c r="P16" i="84"/>
  <c r="T58" i="94" s="1"/>
  <c r="H31" i="79"/>
  <c r="AA45" i="94"/>
  <c r="H36" i="94"/>
  <c r="AA37" i="94"/>
  <c r="F12" i="88"/>
  <c r="H24" i="88" s="1"/>
  <c r="AL27" i="88"/>
  <c r="F12" i="77"/>
  <c r="H24" i="77" s="1"/>
  <c r="AL27" i="77"/>
  <c r="AA39" i="94"/>
  <c r="Y18" i="2"/>
  <c r="AL27" i="2"/>
  <c r="AS28" i="2" s="1"/>
  <c r="G61" i="94" s="1"/>
  <c r="AA44" i="94"/>
  <c r="Z42" i="94"/>
  <c r="Z41" i="94" s="1"/>
  <c r="Z19" i="94" s="1"/>
  <c r="O42" i="94"/>
  <c r="O41" i="94" s="1"/>
  <c r="O19" i="94" s="1"/>
  <c r="Y36" i="94"/>
  <c r="Y35" i="94" s="1"/>
  <c r="Y26" i="94" s="1"/>
  <c r="Y27" i="94" s="1"/>
  <c r="T36" i="94"/>
  <c r="T35" i="94" s="1"/>
  <c r="T26" i="94" s="1"/>
  <c r="T27" i="94" s="1"/>
  <c r="R36" i="94"/>
  <c r="R35" i="94" s="1"/>
  <c r="R26" i="94" s="1"/>
  <c r="R27" i="94" s="1"/>
  <c r="L36" i="94"/>
  <c r="L35" i="94" s="1"/>
  <c r="L26" i="94" s="1"/>
  <c r="L27" i="94" s="1"/>
  <c r="AA34" i="94"/>
  <c r="AA46" i="94"/>
  <c r="H31" i="78"/>
  <c r="L49" i="94"/>
  <c r="H29" i="80" l="1"/>
  <c r="AL31" i="80"/>
  <c r="V60" i="94" s="1"/>
  <c r="H29" i="78"/>
  <c r="AS28" i="78"/>
  <c r="L61" i="94" s="1"/>
  <c r="L47" i="94"/>
  <c r="M9" i="94"/>
  <c r="M63" i="94" s="1"/>
  <c r="M16" i="94"/>
  <c r="M12" i="94"/>
  <c r="M18" i="94"/>
  <c r="M14" i="94"/>
  <c r="M10" i="94"/>
  <c r="M17" i="94"/>
  <c r="M15" i="94"/>
  <c r="M13" i="94"/>
  <c r="M11" i="94"/>
  <c r="S17" i="94"/>
  <c r="S15" i="94"/>
  <c r="S13" i="94"/>
  <c r="S11" i="94"/>
  <c r="S9" i="94"/>
  <c r="S63" i="94" s="1"/>
  <c r="S18" i="94"/>
  <c r="S16" i="94"/>
  <c r="S14" i="94"/>
  <c r="S12" i="94"/>
  <c r="S10" i="94"/>
  <c r="O18" i="94"/>
  <c r="O16" i="94"/>
  <c r="O14" i="94"/>
  <c r="O12" i="94"/>
  <c r="O10" i="94"/>
  <c r="O17" i="94"/>
  <c r="O15" i="94"/>
  <c r="O13" i="94"/>
  <c r="O11" i="94"/>
  <c r="O9" i="94"/>
  <c r="O63" i="94" s="1"/>
  <c r="Z17" i="94"/>
  <c r="Z9" i="94"/>
  <c r="Z63" i="94" s="1"/>
  <c r="Z15" i="94"/>
  <c r="Z13" i="94"/>
  <c r="Z11" i="94"/>
  <c r="Z18" i="94"/>
  <c r="Z16" i="94"/>
  <c r="Z14" i="94"/>
  <c r="Z12" i="94"/>
  <c r="Z10" i="94"/>
  <c r="Q14" i="94"/>
  <c r="Q17" i="94"/>
  <c r="Q15" i="94"/>
  <c r="Q11" i="94"/>
  <c r="Q13" i="94"/>
  <c r="Q9" i="94"/>
  <c r="Q63" i="94" s="1"/>
  <c r="Q18" i="94"/>
  <c r="Q16" i="94"/>
  <c r="Q12" i="94"/>
  <c r="Q10" i="94"/>
  <c r="P18" i="94"/>
  <c r="P17" i="94"/>
  <c r="P9" i="94"/>
  <c r="P63" i="94" s="1"/>
  <c r="P11" i="94"/>
  <c r="P15" i="94"/>
  <c r="P13" i="94"/>
  <c r="P16" i="94"/>
  <c r="P12" i="94"/>
  <c r="P10" i="94"/>
  <c r="P14" i="94"/>
  <c r="N18" i="94"/>
  <c r="N16" i="94"/>
  <c r="N14" i="94"/>
  <c r="N12" i="94"/>
  <c r="N10" i="94"/>
  <c r="N17" i="94"/>
  <c r="N15" i="94"/>
  <c r="N13" i="94"/>
  <c r="N11" i="94"/>
  <c r="N9" i="94"/>
  <c r="N63" i="94" s="1"/>
  <c r="Y12" i="94"/>
  <c r="Y10" i="94"/>
  <c r="Y17" i="94"/>
  <c r="Y13" i="94"/>
  <c r="Y9" i="94"/>
  <c r="Y63" i="94" s="1"/>
  <c r="Y15" i="94"/>
  <c r="Y11" i="94"/>
  <c r="Y18" i="94"/>
  <c r="Y16" i="94"/>
  <c r="Y14" i="94"/>
  <c r="V9" i="94"/>
  <c r="V63" i="94" s="1"/>
  <c r="V12" i="94"/>
  <c r="V10" i="94"/>
  <c r="V18" i="94"/>
  <c r="V16" i="94"/>
  <c r="V14" i="94"/>
  <c r="V17" i="94"/>
  <c r="V15" i="94"/>
  <c r="V13" i="94"/>
  <c r="V11" i="94"/>
  <c r="J17" i="94"/>
  <c r="J15" i="94"/>
  <c r="J13" i="94"/>
  <c r="J11" i="94"/>
  <c r="J9" i="94"/>
  <c r="J63" i="94" s="1"/>
  <c r="J18" i="94"/>
  <c r="J16" i="94"/>
  <c r="J14" i="94"/>
  <c r="J12" i="94"/>
  <c r="J10" i="94"/>
  <c r="X16" i="94"/>
  <c r="X14" i="94"/>
  <c r="X12" i="94"/>
  <c r="X10" i="94"/>
  <c r="X13" i="94"/>
  <c r="X11" i="94"/>
  <c r="X15" i="94"/>
  <c r="X17" i="94"/>
  <c r="X9" i="94"/>
  <c r="X63" i="94" s="1"/>
  <c r="X18" i="94"/>
  <c r="U15" i="94"/>
  <c r="U13" i="94"/>
  <c r="U11" i="94"/>
  <c r="U18" i="94"/>
  <c r="U14" i="94"/>
  <c r="U10" i="94"/>
  <c r="U12" i="94"/>
  <c r="U16" i="94"/>
  <c r="U17" i="94"/>
  <c r="U9" i="94"/>
  <c r="U63" i="94" s="1"/>
  <c r="L16" i="94"/>
  <c r="L18" i="94"/>
  <c r="L14" i="94"/>
  <c r="L10" i="94"/>
  <c r="L15" i="94"/>
  <c r="L12" i="94"/>
  <c r="L17" i="94"/>
  <c r="L13" i="94"/>
  <c r="L11" i="94"/>
  <c r="L9" i="94"/>
  <c r="L63" i="94" s="1"/>
  <c r="T17" i="94"/>
  <c r="T18" i="94"/>
  <c r="T10" i="94"/>
  <c r="T13" i="94"/>
  <c r="T11" i="94"/>
  <c r="T12" i="94"/>
  <c r="T9" i="94"/>
  <c r="T63" i="94" s="1"/>
  <c r="T16" i="94"/>
  <c r="T14" i="94"/>
  <c r="T15" i="94"/>
  <c r="K17" i="94"/>
  <c r="K15" i="94"/>
  <c r="K13" i="94"/>
  <c r="K11" i="94"/>
  <c r="K9" i="94"/>
  <c r="K63" i="94" s="1"/>
  <c r="K18" i="94"/>
  <c r="K16" i="94"/>
  <c r="K14" i="94"/>
  <c r="K12" i="94"/>
  <c r="K10" i="94"/>
  <c r="W18" i="94"/>
  <c r="W16" i="94"/>
  <c r="W14" i="94"/>
  <c r="W12" i="94"/>
  <c r="W10" i="94"/>
  <c r="W17" i="94"/>
  <c r="W15" i="94"/>
  <c r="W13" i="94"/>
  <c r="W11" i="94"/>
  <c r="W9" i="94"/>
  <c r="W63" i="94" s="1"/>
  <c r="G18" i="94"/>
  <c r="G16" i="94"/>
  <c r="G14" i="94"/>
  <c r="G12" i="94"/>
  <c r="G10" i="94"/>
  <c r="G17" i="94"/>
  <c r="G15" i="94"/>
  <c r="G13" i="94"/>
  <c r="G11" i="94"/>
  <c r="G9" i="94"/>
  <c r="G63" i="94" s="1"/>
  <c r="I10" i="94"/>
  <c r="I13" i="94"/>
  <c r="I17" i="94"/>
  <c r="I15" i="94"/>
  <c r="I11" i="94"/>
  <c r="I9" i="94"/>
  <c r="I63" i="94" s="1"/>
  <c r="I18" i="94"/>
  <c r="I16" i="94"/>
  <c r="I14" i="94"/>
  <c r="I12" i="94"/>
  <c r="R15" i="94"/>
  <c r="R13" i="94"/>
  <c r="R11" i="94"/>
  <c r="R9" i="94"/>
  <c r="R63" i="94" s="1"/>
  <c r="R17" i="94"/>
  <c r="R18" i="94"/>
  <c r="R16" i="94"/>
  <c r="R14" i="94"/>
  <c r="R12" i="94"/>
  <c r="R10" i="94"/>
  <c r="W47" i="94"/>
  <c r="T47" i="94"/>
  <c r="AA49" i="94"/>
  <c r="I47" i="94"/>
  <c r="H29" i="89"/>
  <c r="Q47" i="94"/>
  <c r="N47" i="94"/>
  <c r="H29" i="86"/>
  <c r="H29" i="85"/>
  <c r="M47" i="94"/>
  <c r="H29" i="81"/>
  <c r="S47" i="94"/>
  <c r="P16" i="76"/>
  <c r="J58" i="94" s="1"/>
  <c r="Y21" i="76"/>
  <c r="H27" i="76" s="1"/>
  <c r="Y21" i="80"/>
  <c r="H27" i="80" s="1"/>
  <c r="P16" i="80"/>
  <c r="V58" i="94" s="1"/>
  <c r="H29" i="76"/>
  <c r="J47" i="94"/>
  <c r="H29" i="92"/>
  <c r="Z47" i="94"/>
  <c r="O47" i="94"/>
  <c r="H29" i="87"/>
  <c r="H29" i="74"/>
  <c r="H47" i="94"/>
  <c r="Y21" i="90"/>
  <c r="H27" i="90" s="1"/>
  <c r="P16" i="90"/>
  <c r="W58" i="94" s="1"/>
  <c r="Y21" i="74"/>
  <c r="H27" i="74" s="1"/>
  <c r="P16" i="74"/>
  <c r="H58" i="94" s="1"/>
  <c r="H29" i="77"/>
  <c r="K47" i="94"/>
  <c r="U47" i="94"/>
  <c r="H29" i="82"/>
  <c r="H41" i="94"/>
  <c r="AA42" i="94"/>
  <c r="G47" i="94"/>
  <c r="H29" i="2"/>
  <c r="H35" i="94"/>
  <c r="AA36" i="94"/>
  <c r="P16" i="83"/>
  <c r="Y58" i="94" s="1"/>
  <c r="Y21" i="83"/>
  <c r="H27" i="83" s="1"/>
  <c r="P16" i="2"/>
  <c r="G58" i="94" s="1"/>
  <c r="Y21" i="2"/>
  <c r="H27" i="2" s="1"/>
  <c r="H29" i="88"/>
  <c r="P47" i="94"/>
  <c r="Y47" i="94"/>
  <c r="H29" i="83"/>
  <c r="AA47" i="94" l="1"/>
  <c r="H19" i="94"/>
  <c r="AA41" i="94"/>
  <c r="H26" i="94"/>
  <c r="AA35" i="94"/>
  <c r="H15" i="94" l="1"/>
  <c r="H13" i="94"/>
  <c r="H16" i="94"/>
  <c r="H10" i="94"/>
  <c r="H17" i="94"/>
  <c r="H9" i="94"/>
  <c r="H12" i="94"/>
  <c r="H11" i="94"/>
  <c r="H14" i="94"/>
  <c r="H18" i="94"/>
  <c r="AA26" i="94"/>
  <c r="H27" i="94"/>
  <c r="AA27" i="94" s="1"/>
  <c r="AA19" i="94"/>
  <c r="AA14" i="94" l="1"/>
  <c r="M63" i="95" s="1"/>
  <c r="M40" i="98" s="1"/>
  <c r="AA15" i="94"/>
  <c r="M64" i="95" s="1"/>
  <c r="M41" i="98" s="1"/>
  <c r="AA16" i="94"/>
  <c r="M65" i="95" s="1"/>
  <c r="M42" i="98" s="1"/>
  <c r="AA17" i="94"/>
  <c r="M66" i="95" s="1"/>
  <c r="M43" i="98" s="1"/>
  <c r="AA12" i="94"/>
  <c r="H66" i="95" s="1"/>
  <c r="H43" i="98" s="1"/>
  <c r="AA11" i="94"/>
  <c r="H65" i="95" s="1"/>
  <c r="H42" i="98" s="1"/>
  <c r="AA18" i="94"/>
  <c r="M67" i="95" s="1"/>
  <c r="M44" i="98" s="1"/>
  <c r="AA10" i="94"/>
  <c r="H64" i="95" s="1"/>
  <c r="H41" i="98" s="1"/>
  <c r="AA13" i="94"/>
  <c r="H67" i="95" s="1"/>
  <c r="H44" i="98" s="1"/>
  <c r="H63" i="94"/>
  <c r="AA9" i="94"/>
  <c r="H63" i="95" l="1"/>
  <c r="H40" i="98" s="1"/>
  <c r="AA63" i="9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20" authorId="0" shapeId="0" xr:uid="{00000000-0006-0000-0000-000001000000}">
      <text>
        <r>
          <rPr>
            <b/>
            <sz val="9"/>
            <color indexed="81"/>
            <rFont val="ＭＳ Ｐゴシック"/>
            <family val="3"/>
            <charset val="128"/>
          </rPr>
          <t>説明文が表示されます</t>
        </r>
      </text>
    </comment>
    <comment ref="N28" authorId="0" shapeId="0" xr:uid="{00000000-0006-0000-0000-000002000000}">
      <text>
        <r>
          <rPr>
            <b/>
            <sz val="10"/>
            <color indexed="81"/>
            <rFont val="ＭＳ Ｐゴシック"/>
            <family val="3"/>
            <charset val="128"/>
          </rPr>
          <t>「○」の表示を消す場合は、プルダウン・メニュー「○」の下に現れる空白部分を選んでください。</t>
        </r>
      </text>
    </comment>
    <comment ref="O28" authorId="0" shapeId="0" xr:uid="{00000000-0006-0000-0000-000003000000}">
      <text>
        <r>
          <rPr>
            <b/>
            <sz val="10"/>
            <color indexed="81"/>
            <rFont val="ＭＳ Ｐゴシック"/>
            <family val="3"/>
            <charset val="128"/>
          </rPr>
          <t>「○」の表示を消す場合は、プルダウン・メニュー「○」の下に現れる空白部分を選んでください。</t>
        </r>
      </text>
    </comment>
    <comment ref="M48" authorId="0" shapeId="0" xr:uid="{00000000-0006-0000-0000-00000400000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2" authorId="0" shapeId="0" xr:uid="{CB90D6F4-3E53-4B1A-BEFD-F3C921268590}">
      <text>
        <r>
          <rPr>
            <b/>
            <sz val="11"/>
            <color indexed="81"/>
            <rFont val="ＭＳ Ｐゴシック"/>
            <family val="3"/>
            <charset val="128"/>
          </rPr>
          <t xml:space="preserve">産業分類をメニューから選んでください。
</t>
        </r>
      </text>
    </comment>
    <comment ref="L52" authorId="0" shapeId="0" xr:uid="{40BF852A-0AE8-4794-80A6-5B0E1B6576B5}">
      <text>
        <r>
          <rPr>
            <b/>
            <sz val="11"/>
            <color indexed="81"/>
            <rFont val="ＭＳ Ｐゴシック"/>
            <family val="3"/>
            <charset val="128"/>
          </rPr>
          <t>事業の種類を具体的に記載してください。</t>
        </r>
      </text>
    </comment>
    <comment ref="H63" authorId="0" shapeId="0" xr:uid="{00000000-0006-0000-0000-000007000000}">
      <text>
        <r>
          <rPr>
            <b/>
            <sz val="11"/>
            <color indexed="81"/>
            <rFont val="ＭＳ Ｐゴシック"/>
            <family val="3"/>
            <charset val="128"/>
          </rPr>
          <t>種類ごとのシートから自動的に計算されます。</t>
        </r>
      </text>
    </comment>
    <comment ref="M63" authorId="0" shapeId="0" xr:uid="{00000000-0006-0000-0000-000008000000}">
      <text>
        <r>
          <rPr>
            <b/>
            <sz val="11"/>
            <color indexed="81"/>
            <rFont val="ＭＳ Ｐゴシック"/>
            <family val="3"/>
            <charset val="128"/>
          </rPr>
          <t>種類ごとのシートから自動的に計算されます。</t>
        </r>
      </text>
    </comment>
    <comment ref="H64" authorId="0" shapeId="0" xr:uid="{00000000-0006-0000-0000-000009000000}">
      <text>
        <r>
          <rPr>
            <b/>
            <sz val="11"/>
            <color indexed="81"/>
            <rFont val="ＭＳ Ｐゴシック"/>
            <family val="3"/>
            <charset val="128"/>
          </rPr>
          <t>種類ごとのシートから自動的に計算されます。</t>
        </r>
      </text>
    </comment>
    <comment ref="M64" authorId="0" shapeId="0" xr:uid="{00000000-0006-0000-0000-00000A000000}">
      <text>
        <r>
          <rPr>
            <b/>
            <sz val="11"/>
            <color indexed="81"/>
            <rFont val="ＭＳ Ｐゴシック"/>
            <family val="3"/>
            <charset val="128"/>
          </rPr>
          <t>種類ごとのシートから自動的に計算されます。</t>
        </r>
      </text>
    </comment>
    <comment ref="H65" authorId="0" shapeId="0" xr:uid="{00000000-0006-0000-0000-00000B000000}">
      <text>
        <r>
          <rPr>
            <b/>
            <sz val="11"/>
            <color indexed="81"/>
            <rFont val="ＭＳ Ｐゴシック"/>
            <family val="3"/>
            <charset val="128"/>
          </rPr>
          <t>種類ごとのシートから自動的に計算されます。</t>
        </r>
      </text>
    </comment>
    <comment ref="M65" authorId="0" shapeId="0" xr:uid="{00000000-0006-0000-0000-00000C000000}">
      <text>
        <r>
          <rPr>
            <b/>
            <sz val="11"/>
            <color indexed="81"/>
            <rFont val="ＭＳ Ｐゴシック"/>
            <family val="3"/>
            <charset val="128"/>
          </rPr>
          <t>種類ごとのシートから自動的に計算されます。</t>
        </r>
      </text>
    </comment>
    <comment ref="H66" authorId="0" shapeId="0" xr:uid="{00000000-0006-0000-0000-00000D000000}">
      <text>
        <r>
          <rPr>
            <b/>
            <sz val="11"/>
            <color indexed="81"/>
            <rFont val="ＭＳ Ｐゴシック"/>
            <family val="3"/>
            <charset val="128"/>
          </rPr>
          <t>種類ごとのシートから自動的に計算されます。</t>
        </r>
      </text>
    </comment>
    <comment ref="M66" authorId="0" shapeId="0" xr:uid="{00000000-0006-0000-0000-00000E000000}">
      <text>
        <r>
          <rPr>
            <b/>
            <sz val="11"/>
            <color indexed="81"/>
            <rFont val="ＭＳ Ｐゴシック"/>
            <family val="3"/>
            <charset val="128"/>
          </rPr>
          <t>種類ごとのシートから自動的に計算されます。</t>
        </r>
      </text>
    </comment>
    <comment ref="H67" authorId="0" shapeId="0" xr:uid="{00000000-0006-0000-0000-00000F000000}">
      <text>
        <r>
          <rPr>
            <b/>
            <sz val="11"/>
            <color indexed="81"/>
            <rFont val="ＭＳ Ｐゴシック"/>
            <family val="3"/>
            <charset val="128"/>
          </rPr>
          <t>種類ごとのシートから自動的に計算されます。</t>
        </r>
      </text>
    </comment>
    <comment ref="M67" authorId="0" shapeId="0" xr:uid="{00000000-0006-0000-0000-000010000000}">
      <text>
        <r>
          <rPr>
            <b/>
            <sz val="11"/>
            <color indexed="81"/>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900-000001000000}">
      <text>
        <r>
          <rPr>
            <sz val="10"/>
            <color indexed="81"/>
            <rFont val="ＭＳ Ｐゴシック"/>
            <family val="3"/>
            <charset val="128"/>
          </rPr>
          <t>「表紙」シートで選択された○印が自動的に反映されます。</t>
        </r>
      </text>
    </comment>
    <comment ref="AU4" authorId="0" shapeId="0" xr:uid="{00000000-0006-0000-0900-000002000000}">
      <text>
        <r>
          <rPr>
            <sz val="10"/>
            <color indexed="81"/>
            <rFont val="ＭＳ Ｐゴシック"/>
            <family val="3"/>
            <charset val="128"/>
          </rPr>
          <t>「表紙」シートで選択された○印が自動的に反映されます。</t>
        </r>
      </text>
    </comment>
    <comment ref="AF5" authorId="0" shapeId="0" xr:uid="{00000000-0006-0000-09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9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9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9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9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9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9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9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9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900-00000C000000}">
      <text>
        <r>
          <rPr>
            <sz val="9"/>
            <color indexed="81"/>
            <rFont val="ＭＳ Ｐゴシック"/>
            <family val="3"/>
            <charset val="128"/>
          </rPr>
          <t>同上</t>
        </r>
      </text>
    </comment>
    <comment ref="P18" authorId="0" shapeId="0" xr:uid="{00000000-0006-0000-09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900-00000E000000}">
      <text>
        <r>
          <rPr>
            <sz val="9"/>
            <color indexed="81"/>
            <rFont val="ＭＳ Ｐゴシック"/>
            <family val="3"/>
            <charset val="128"/>
          </rPr>
          <t>⑧、⑨、※3及びｂの合計から自動的に計算されます。</t>
        </r>
      </text>
    </comment>
    <comment ref="AH18" authorId="0" shapeId="0" xr:uid="{00000000-0006-0000-0900-00000F000000}">
      <text>
        <r>
          <rPr>
            <sz val="9"/>
            <color indexed="81"/>
            <rFont val="ＭＳ Ｐゴシック"/>
            <family val="3"/>
            <charset val="128"/>
          </rPr>
          <t>右にあるｂ-1およびｂ-2から、自動的に計算されます。</t>
        </r>
      </text>
    </comment>
    <comment ref="AO18" authorId="0" shapeId="0" xr:uid="{00000000-0006-0000-0900-000010000000}">
      <text>
        <r>
          <rPr>
            <sz val="9"/>
            <color indexed="81"/>
            <rFont val="ＭＳ Ｐゴシック"/>
            <family val="3"/>
            <charset val="128"/>
          </rPr>
          <t>右側にある3つの委託目的別内訳量から、自動的に計算されます。</t>
        </r>
      </text>
    </comment>
    <comment ref="AU18" authorId="0" shapeId="0" xr:uid="{00000000-0006-0000-0900-000011000000}">
      <text>
        <r>
          <rPr>
            <sz val="9"/>
            <color indexed="81"/>
            <rFont val="ＭＳ Ｐゴシック"/>
            <family val="3"/>
            <charset val="128"/>
          </rPr>
          <t>同上</t>
        </r>
      </text>
    </comment>
    <comment ref="P21" authorId="0" shapeId="0" xr:uid="{00000000-0006-0000-09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9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9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731670B6-DF03-4533-8A25-D3E69416F58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900-000016000000}">
      <text>
        <r>
          <rPr>
            <sz val="9"/>
            <color indexed="81"/>
            <rFont val="ＭＳ Ｐゴシック"/>
            <family val="3"/>
            <charset val="128"/>
          </rPr>
          <t>右上のフローから、自動的に計算されます。</t>
        </r>
      </text>
    </comment>
    <comment ref="P24" authorId="0" shapeId="0" xr:uid="{00000000-0006-0000-09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9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CC31F2F2-79CF-47BC-A97F-FF2A3A9D6BC1}">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900-00001A000000}">
      <text>
        <r>
          <rPr>
            <sz val="9"/>
            <color indexed="81"/>
            <rFont val="ＭＳ Ｐゴシック"/>
            <family val="3"/>
            <charset val="128"/>
          </rPr>
          <t>右上のフローから、自動的に計算されます。</t>
        </r>
      </text>
    </comment>
    <comment ref="D26" authorId="0" shapeId="0" xr:uid="{93E08595-7D7B-4DED-89FF-3EECF8378322}">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900-00001C000000}">
      <text>
        <r>
          <rPr>
            <sz val="9"/>
            <color indexed="81"/>
            <rFont val="ＭＳ Ｐゴシック"/>
            <family val="3"/>
            <charset val="128"/>
          </rPr>
          <t>右上のフローから、自動的に計算されます。</t>
        </r>
      </text>
    </comment>
    <comment ref="D27" authorId="0" shapeId="0" xr:uid="{DD2D0A6D-88D0-423C-9127-F7FC513041F9}">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900-00001E000000}">
      <text>
        <r>
          <rPr>
            <sz val="9"/>
            <color indexed="81"/>
            <rFont val="ＭＳ Ｐゴシック"/>
            <family val="3"/>
            <charset val="128"/>
          </rPr>
          <t>右上のフローから、自動的に計算されます。</t>
        </r>
      </text>
    </comment>
    <comment ref="P27" authorId="0" shapeId="0" xr:uid="{00000000-0006-0000-0900-00001F000000}">
      <text>
        <r>
          <rPr>
            <sz val="9"/>
            <color indexed="81"/>
            <rFont val="ＭＳ Ｐゴシック"/>
            <family val="3"/>
            <charset val="128"/>
          </rPr>
          <t>下にあるＢ-1およびＢ-2から、自動的に計算されます。</t>
        </r>
      </text>
    </comment>
    <comment ref="AL27" authorId="0" shapeId="0" xr:uid="{00000000-0006-0000-0900-000020000000}">
      <text>
        <r>
          <rPr>
            <sz val="9"/>
            <color indexed="81"/>
            <rFont val="ＭＳ Ｐゴシック"/>
            <family val="3"/>
            <charset val="128"/>
          </rPr>
          <t>Ｂとｂの合計が自動的に計算されます。</t>
        </r>
      </text>
    </comment>
    <comment ref="AS27" authorId="0" shapeId="0" xr:uid="{00000000-0006-0000-09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1F06A072-2988-4F84-83A9-B04157A99D9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900-000023000000}">
      <text>
        <r>
          <rPr>
            <sz val="9"/>
            <color indexed="81"/>
            <rFont val="ＭＳ Ｐゴシック"/>
            <family val="3"/>
            <charset val="128"/>
          </rPr>
          <t>右上のフローから、自動的に計算されます。</t>
        </r>
      </text>
    </comment>
    <comment ref="AA28" authorId="0" shapeId="0" xr:uid="{00000000-0006-0000-09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4D35396-618D-4937-91C9-7BE9DBF01F3E}">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900-000026000000}">
      <text>
        <r>
          <rPr>
            <sz val="9"/>
            <color indexed="81"/>
            <rFont val="ＭＳ Ｐゴシック"/>
            <family val="3"/>
            <charset val="128"/>
          </rPr>
          <t>右上のフローから、自動的に計算されます。</t>
        </r>
      </text>
    </comment>
    <comment ref="AA29" authorId="0" shapeId="0" xr:uid="{00000000-0006-0000-0900-000027000000}">
      <text>
        <r>
          <rPr>
            <sz val="9"/>
            <color indexed="81"/>
            <rFont val="ＭＳ Ｐゴシック"/>
            <family val="3"/>
            <charset val="128"/>
          </rPr>
          <t>同上</t>
        </r>
      </text>
    </comment>
    <comment ref="D30" authorId="0" shapeId="0" xr:uid="{E3789466-B59C-4FD2-8AE9-7F172D52AF3D}">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900-000029000000}">
      <text>
        <r>
          <rPr>
            <sz val="9"/>
            <color indexed="81"/>
            <rFont val="ＭＳ Ｐゴシック"/>
            <family val="3"/>
            <charset val="128"/>
          </rPr>
          <t>右上のフローから、自動的に計算されます。</t>
        </r>
      </text>
    </comment>
    <comment ref="R30" authorId="0" shapeId="0" xr:uid="{00000000-0006-0000-0900-00002A000000}">
      <text>
        <r>
          <rPr>
            <sz val="9"/>
            <color indexed="81"/>
            <rFont val="ＭＳ Ｐゴシック"/>
            <family val="3"/>
            <charset val="128"/>
          </rPr>
          <t>右側にある3つの委託目的別内訳量から、自動的に計算されます。</t>
        </r>
      </text>
    </comment>
    <comment ref="AA30" authorId="0" shapeId="0" xr:uid="{00000000-0006-0000-0900-00002B000000}">
      <text>
        <r>
          <rPr>
            <sz val="9"/>
            <color indexed="81"/>
            <rFont val="ＭＳ Ｐゴシック"/>
            <family val="3"/>
            <charset val="128"/>
          </rPr>
          <t>同上</t>
        </r>
      </text>
    </comment>
    <comment ref="AL30" authorId="0" shapeId="0" xr:uid="{00000000-0006-0000-09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D1A3D564-344D-48AC-B6E8-2308FE4619F6}">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900-00002E000000}">
      <text>
        <r>
          <rPr>
            <sz val="9"/>
            <color indexed="81"/>
            <rFont val="ＭＳ Ｐゴシック"/>
            <family val="3"/>
            <charset val="128"/>
          </rPr>
          <t>右上のフローから、自動的に計算されます。</t>
        </r>
      </text>
    </comment>
    <comment ref="AS31" authorId="0" shapeId="0" xr:uid="{00000000-0006-0000-09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1F0BB685-3C74-4CA7-905A-BECD5AFF47E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900-000031000000}">
      <text>
        <r>
          <rPr>
            <sz val="9"/>
            <color indexed="81"/>
            <rFont val="ＭＳ Ｐゴシック"/>
            <family val="3"/>
            <charset val="128"/>
          </rPr>
          <t>右上のフローから、自動的に計算されます。</t>
        </r>
      </text>
    </comment>
    <comment ref="D33" authorId="0" shapeId="0" xr:uid="{B4C9CC26-92D1-42D2-A742-F69B34B2D49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900-000033000000}">
      <text>
        <r>
          <rPr>
            <sz val="9"/>
            <color indexed="81"/>
            <rFont val="ＭＳ Ｐゴシック"/>
            <family val="3"/>
            <charset val="128"/>
          </rPr>
          <t>右上のフローから、自動的に計算されます。</t>
        </r>
      </text>
    </comment>
    <comment ref="R33" authorId="0" shapeId="0" xr:uid="{00000000-0006-0000-09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A00-000001000000}">
      <text>
        <r>
          <rPr>
            <sz val="10"/>
            <color indexed="81"/>
            <rFont val="ＭＳ Ｐゴシック"/>
            <family val="3"/>
            <charset val="128"/>
          </rPr>
          <t>「表紙」シートで選択された○印が自動的に反映されます。</t>
        </r>
      </text>
    </comment>
    <comment ref="AU4" authorId="0" shapeId="0" xr:uid="{00000000-0006-0000-0A00-000002000000}">
      <text>
        <r>
          <rPr>
            <sz val="10"/>
            <color indexed="81"/>
            <rFont val="ＭＳ Ｐゴシック"/>
            <family val="3"/>
            <charset val="128"/>
          </rPr>
          <t>「表紙」シートで選択された○印が自動的に反映されます。</t>
        </r>
      </text>
    </comment>
    <comment ref="AF5" authorId="0" shapeId="0" xr:uid="{00000000-0006-0000-0A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A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A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A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A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A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A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A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A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A00-00000C000000}">
      <text>
        <r>
          <rPr>
            <sz val="9"/>
            <color indexed="81"/>
            <rFont val="ＭＳ Ｐゴシック"/>
            <family val="3"/>
            <charset val="128"/>
          </rPr>
          <t>同上</t>
        </r>
      </text>
    </comment>
    <comment ref="P18" authorId="0" shapeId="0" xr:uid="{00000000-0006-0000-0A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A00-00000E000000}">
      <text>
        <r>
          <rPr>
            <sz val="9"/>
            <color indexed="81"/>
            <rFont val="ＭＳ Ｐゴシック"/>
            <family val="3"/>
            <charset val="128"/>
          </rPr>
          <t>⑧、⑨、※3及びｂの合計から自動的に計算されます。</t>
        </r>
      </text>
    </comment>
    <comment ref="AH18" authorId="0" shapeId="0" xr:uid="{00000000-0006-0000-0A00-00000F000000}">
      <text>
        <r>
          <rPr>
            <sz val="9"/>
            <color indexed="81"/>
            <rFont val="ＭＳ Ｐゴシック"/>
            <family val="3"/>
            <charset val="128"/>
          </rPr>
          <t>右にあるｂ-1およびｂ-2から、自動的に計算されます。</t>
        </r>
      </text>
    </comment>
    <comment ref="AO18" authorId="0" shapeId="0" xr:uid="{00000000-0006-0000-0A00-000010000000}">
      <text>
        <r>
          <rPr>
            <sz val="9"/>
            <color indexed="81"/>
            <rFont val="ＭＳ Ｐゴシック"/>
            <family val="3"/>
            <charset val="128"/>
          </rPr>
          <t>右側にある3つの委託目的別内訳量から、自動的に計算されます。</t>
        </r>
      </text>
    </comment>
    <comment ref="AU18" authorId="0" shapeId="0" xr:uid="{00000000-0006-0000-0A00-000011000000}">
      <text>
        <r>
          <rPr>
            <sz val="9"/>
            <color indexed="81"/>
            <rFont val="ＭＳ Ｐゴシック"/>
            <family val="3"/>
            <charset val="128"/>
          </rPr>
          <t>同上</t>
        </r>
      </text>
    </comment>
    <comment ref="P21" authorId="0" shapeId="0" xr:uid="{00000000-0006-0000-0A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A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A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A8E47E8C-410F-4C68-8088-7C01A7B1F48D}">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A00-000016000000}">
      <text>
        <r>
          <rPr>
            <sz val="9"/>
            <color indexed="81"/>
            <rFont val="ＭＳ Ｐゴシック"/>
            <family val="3"/>
            <charset val="128"/>
          </rPr>
          <t>右上のフローから、自動的に計算されます。</t>
        </r>
      </text>
    </comment>
    <comment ref="P24" authorId="0" shapeId="0" xr:uid="{00000000-0006-0000-0A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A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F12FE23B-7318-4766-B64B-2C3E40FB14F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A00-00001A000000}">
      <text>
        <r>
          <rPr>
            <sz val="9"/>
            <color indexed="81"/>
            <rFont val="ＭＳ Ｐゴシック"/>
            <family val="3"/>
            <charset val="128"/>
          </rPr>
          <t>右上のフローから、自動的に計算されます。</t>
        </r>
      </text>
    </comment>
    <comment ref="D26" authorId="0" shapeId="0" xr:uid="{BF1A2FE2-F9B4-4980-8B62-269351FDC19E}">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A00-00001C000000}">
      <text>
        <r>
          <rPr>
            <sz val="9"/>
            <color indexed="81"/>
            <rFont val="ＭＳ Ｐゴシック"/>
            <family val="3"/>
            <charset val="128"/>
          </rPr>
          <t>右上のフローから、自動的に計算されます。</t>
        </r>
      </text>
    </comment>
    <comment ref="D27" authorId="0" shapeId="0" xr:uid="{653EDE9E-A86A-4B60-95AC-67E2AA5B8559}">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A00-00001E000000}">
      <text>
        <r>
          <rPr>
            <sz val="9"/>
            <color indexed="81"/>
            <rFont val="ＭＳ Ｐゴシック"/>
            <family val="3"/>
            <charset val="128"/>
          </rPr>
          <t>右上のフローから、自動的に計算されます。</t>
        </r>
      </text>
    </comment>
    <comment ref="P27" authorId="0" shapeId="0" xr:uid="{00000000-0006-0000-0A00-00001F000000}">
      <text>
        <r>
          <rPr>
            <sz val="9"/>
            <color indexed="81"/>
            <rFont val="ＭＳ Ｐゴシック"/>
            <family val="3"/>
            <charset val="128"/>
          </rPr>
          <t>下にあるＢ-1およびＢ-2から、自動的に計算されます。</t>
        </r>
      </text>
    </comment>
    <comment ref="AL27" authorId="0" shapeId="0" xr:uid="{00000000-0006-0000-0A00-000020000000}">
      <text>
        <r>
          <rPr>
            <sz val="9"/>
            <color indexed="81"/>
            <rFont val="ＭＳ Ｐゴシック"/>
            <family val="3"/>
            <charset val="128"/>
          </rPr>
          <t>Ｂとｂの合計が自動的に計算されます。</t>
        </r>
      </text>
    </comment>
    <comment ref="AS27" authorId="0" shapeId="0" xr:uid="{00000000-0006-0000-0A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5A14346C-4438-4398-B706-D9EA9CA430EB}">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A00-000023000000}">
      <text>
        <r>
          <rPr>
            <sz val="9"/>
            <color indexed="81"/>
            <rFont val="ＭＳ Ｐゴシック"/>
            <family val="3"/>
            <charset val="128"/>
          </rPr>
          <t>右上のフローから、自動的に計算されます。</t>
        </r>
      </text>
    </comment>
    <comment ref="AA28" authorId="0" shapeId="0" xr:uid="{00000000-0006-0000-0A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6F535C65-E23A-4064-A41D-70FB5FC55253}">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A00-000026000000}">
      <text>
        <r>
          <rPr>
            <sz val="9"/>
            <color indexed="81"/>
            <rFont val="ＭＳ Ｐゴシック"/>
            <family val="3"/>
            <charset val="128"/>
          </rPr>
          <t>右上のフローから、自動的に計算されます。</t>
        </r>
      </text>
    </comment>
    <comment ref="AA29" authorId="0" shapeId="0" xr:uid="{00000000-0006-0000-0A00-000027000000}">
      <text>
        <r>
          <rPr>
            <sz val="9"/>
            <color indexed="81"/>
            <rFont val="ＭＳ Ｐゴシック"/>
            <family val="3"/>
            <charset val="128"/>
          </rPr>
          <t>同上</t>
        </r>
      </text>
    </comment>
    <comment ref="D30" authorId="0" shapeId="0" xr:uid="{1E16325F-A21B-4C0B-86B9-174BF377D9B8}">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A00-000029000000}">
      <text>
        <r>
          <rPr>
            <sz val="9"/>
            <color indexed="81"/>
            <rFont val="ＭＳ Ｐゴシック"/>
            <family val="3"/>
            <charset val="128"/>
          </rPr>
          <t>右上のフローから、自動的に計算されます。</t>
        </r>
      </text>
    </comment>
    <comment ref="R30" authorId="0" shapeId="0" xr:uid="{00000000-0006-0000-0A00-00002A000000}">
      <text>
        <r>
          <rPr>
            <sz val="9"/>
            <color indexed="81"/>
            <rFont val="ＭＳ Ｐゴシック"/>
            <family val="3"/>
            <charset val="128"/>
          </rPr>
          <t>右側にある3つの委託目的別内訳量から、自動的に計算されます。</t>
        </r>
      </text>
    </comment>
    <comment ref="AA30" authorId="0" shapeId="0" xr:uid="{00000000-0006-0000-0A00-00002B000000}">
      <text>
        <r>
          <rPr>
            <sz val="9"/>
            <color indexed="81"/>
            <rFont val="ＭＳ Ｐゴシック"/>
            <family val="3"/>
            <charset val="128"/>
          </rPr>
          <t>同上</t>
        </r>
      </text>
    </comment>
    <comment ref="AL30" authorId="0" shapeId="0" xr:uid="{00000000-0006-0000-0A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22E755C9-F75E-490F-B373-738B2D9069B5}">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A00-00002E000000}">
      <text>
        <r>
          <rPr>
            <sz val="9"/>
            <color indexed="81"/>
            <rFont val="ＭＳ Ｐゴシック"/>
            <family val="3"/>
            <charset val="128"/>
          </rPr>
          <t>右上のフローから、自動的に計算されます。</t>
        </r>
      </text>
    </comment>
    <comment ref="AS31" authorId="0" shapeId="0" xr:uid="{00000000-0006-0000-0A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993786C-D2F0-4934-8C93-F1FB7FB4880C}">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A00-000031000000}">
      <text>
        <r>
          <rPr>
            <sz val="9"/>
            <color indexed="81"/>
            <rFont val="ＭＳ Ｐゴシック"/>
            <family val="3"/>
            <charset val="128"/>
          </rPr>
          <t>右上のフローから、自動的に計算されます。</t>
        </r>
      </text>
    </comment>
    <comment ref="D33" authorId="0" shapeId="0" xr:uid="{4EA3A112-0C27-41AE-9CF7-862544558FA7}">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A00-000033000000}">
      <text>
        <r>
          <rPr>
            <sz val="9"/>
            <color indexed="81"/>
            <rFont val="ＭＳ Ｐゴシック"/>
            <family val="3"/>
            <charset val="128"/>
          </rPr>
          <t>右上のフローから、自動的に計算されます。</t>
        </r>
      </text>
    </comment>
    <comment ref="R33" authorId="0" shapeId="0" xr:uid="{00000000-0006-0000-0A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B00-000001000000}">
      <text>
        <r>
          <rPr>
            <sz val="10"/>
            <color indexed="81"/>
            <rFont val="ＭＳ Ｐゴシック"/>
            <family val="3"/>
            <charset val="128"/>
          </rPr>
          <t>「表紙」シートで選択された○印が自動的に反映されます。</t>
        </r>
      </text>
    </comment>
    <comment ref="AU4" authorId="0" shapeId="0" xr:uid="{00000000-0006-0000-0B00-000002000000}">
      <text>
        <r>
          <rPr>
            <sz val="10"/>
            <color indexed="81"/>
            <rFont val="ＭＳ Ｐゴシック"/>
            <family val="3"/>
            <charset val="128"/>
          </rPr>
          <t>「表紙」シートで選択された○印が自動的に反映されます。</t>
        </r>
      </text>
    </comment>
    <comment ref="AF5" authorId="0" shapeId="0" xr:uid="{00000000-0006-0000-0B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B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B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B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B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B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B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B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B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B00-00000C000000}">
      <text>
        <r>
          <rPr>
            <sz val="9"/>
            <color indexed="81"/>
            <rFont val="ＭＳ Ｐゴシック"/>
            <family val="3"/>
            <charset val="128"/>
          </rPr>
          <t>同上</t>
        </r>
      </text>
    </comment>
    <comment ref="P18" authorId="0" shapeId="0" xr:uid="{00000000-0006-0000-0B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B00-00000E000000}">
      <text>
        <r>
          <rPr>
            <sz val="9"/>
            <color indexed="81"/>
            <rFont val="ＭＳ Ｐゴシック"/>
            <family val="3"/>
            <charset val="128"/>
          </rPr>
          <t>⑧、⑨、※3及びｂの合計から自動的に計算されます。</t>
        </r>
      </text>
    </comment>
    <comment ref="AH18" authorId="0" shapeId="0" xr:uid="{00000000-0006-0000-0B00-00000F000000}">
      <text>
        <r>
          <rPr>
            <sz val="9"/>
            <color indexed="81"/>
            <rFont val="ＭＳ Ｐゴシック"/>
            <family val="3"/>
            <charset val="128"/>
          </rPr>
          <t>右にあるｂ-1およびｂ-2から、自動的に計算されます。</t>
        </r>
      </text>
    </comment>
    <comment ref="AO18" authorId="0" shapeId="0" xr:uid="{00000000-0006-0000-0B00-000010000000}">
      <text>
        <r>
          <rPr>
            <sz val="9"/>
            <color indexed="81"/>
            <rFont val="ＭＳ Ｐゴシック"/>
            <family val="3"/>
            <charset val="128"/>
          </rPr>
          <t>右側にある3つの委託目的別内訳量から、自動的に計算されます。</t>
        </r>
      </text>
    </comment>
    <comment ref="AU18" authorId="0" shapeId="0" xr:uid="{00000000-0006-0000-0B00-000011000000}">
      <text>
        <r>
          <rPr>
            <sz val="9"/>
            <color indexed="81"/>
            <rFont val="ＭＳ Ｐゴシック"/>
            <family val="3"/>
            <charset val="128"/>
          </rPr>
          <t>同上</t>
        </r>
      </text>
    </comment>
    <comment ref="P21" authorId="0" shapeId="0" xr:uid="{00000000-0006-0000-0B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B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B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D959F4D2-16BA-421F-88B8-C95AACD75DEF}">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B00-000016000000}">
      <text>
        <r>
          <rPr>
            <sz val="9"/>
            <color indexed="81"/>
            <rFont val="ＭＳ Ｐゴシック"/>
            <family val="3"/>
            <charset val="128"/>
          </rPr>
          <t>右上のフローから、自動的に計算されます。</t>
        </r>
      </text>
    </comment>
    <comment ref="P24" authorId="0" shapeId="0" xr:uid="{00000000-0006-0000-0B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B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E7576C02-F04C-49D2-91D2-FABDB1CEBD63}">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B00-00001A000000}">
      <text>
        <r>
          <rPr>
            <sz val="9"/>
            <color indexed="81"/>
            <rFont val="ＭＳ Ｐゴシック"/>
            <family val="3"/>
            <charset val="128"/>
          </rPr>
          <t>右上のフローから、自動的に計算されます。</t>
        </r>
      </text>
    </comment>
    <comment ref="D26" authorId="0" shapeId="0" xr:uid="{8FE74D74-916A-4A47-8533-11DAB65B0CC3}">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B00-00001C000000}">
      <text>
        <r>
          <rPr>
            <sz val="9"/>
            <color indexed="81"/>
            <rFont val="ＭＳ Ｐゴシック"/>
            <family val="3"/>
            <charset val="128"/>
          </rPr>
          <t>右上のフローから、自動的に計算されます。</t>
        </r>
      </text>
    </comment>
    <comment ref="D27" authorId="0" shapeId="0" xr:uid="{A847970E-52F1-47AF-9894-34A9773DC200}">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B00-00001E000000}">
      <text>
        <r>
          <rPr>
            <sz val="9"/>
            <color indexed="81"/>
            <rFont val="ＭＳ Ｐゴシック"/>
            <family val="3"/>
            <charset val="128"/>
          </rPr>
          <t>右上のフローから、自動的に計算されます。</t>
        </r>
      </text>
    </comment>
    <comment ref="P27" authorId="0" shapeId="0" xr:uid="{00000000-0006-0000-0B00-00001F000000}">
      <text>
        <r>
          <rPr>
            <sz val="9"/>
            <color indexed="81"/>
            <rFont val="ＭＳ Ｐゴシック"/>
            <family val="3"/>
            <charset val="128"/>
          </rPr>
          <t>下にあるＢ-1およびＢ-2から、自動的に計算されます。</t>
        </r>
      </text>
    </comment>
    <comment ref="AL27" authorId="0" shapeId="0" xr:uid="{00000000-0006-0000-0B00-000020000000}">
      <text>
        <r>
          <rPr>
            <sz val="9"/>
            <color indexed="81"/>
            <rFont val="ＭＳ Ｐゴシック"/>
            <family val="3"/>
            <charset val="128"/>
          </rPr>
          <t>Ｂとｂの合計が自動的に計算されます。</t>
        </r>
      </text>
    </comment>
    <comment ref="AS27" authorId="0" shapeId="0" xr:uid="{00000000-0006-0000-0B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52DDC980-5392-4710-B5EF-65B7ACBCCFF7}">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B00-000023000000}">
      <text>
        <r>
          <rPr>
            <sz val="9"/>
            <color indexed="81"/>
            <rFont val="ＭＳ Ｐゴシック"/>
            <family val="3"/>
            <charset val="128"/>
          </rPr>
          <t>右上のフローから、自動的に計算されます。</t>
        </r>
      </text>
    </comment>
    <comment ref="AA28" authorId="0" shapeId="0" xr:uid="{00000000-0006-0000-0B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9F22A25F-FEC5-43CD-B7A3-BD49E11583CA}">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B00-000026000000}">
      <text>
        <r>
          <rPr>
            <sz val="9"/>
            <color indexed="81"/>
            <rFont val="ＭＳ Ｐゴシック"/>
            <family val="3"/>
            <charset val="128"/>
          </rPr>
          <t>右上のフローから、自動的に計算されます。</t>
        </r>
      </text>
    </comment>
    <comment ref="AA29" authorId="0" shapeId="0" xr:uid="{00000000-0006-0000-0B00-000027000000}">
      <text>
        <r>
          <rPr>
            <sz val="9"/>
            <color indexed="81"/>
            <rFont val="ＭＳ Ｐゴシック"/>
            <family val="3"/>
            <charset val="128"/>
          </rPr>
          <t>同上</t>
        </r>
      </text>
    </comment>
    <comment ref="D30" authorId="0" shapeId="0" xr:uid="{922E570D-64E2-4C91-BA22-2701E4CC93D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B00-000029000000}">
      <text>
        <r>
          <rPr>
            <sz val="9"/>
            <color indexed="81"/>
            <rFont val="ＭＳ Ｐゴシック"/>
            <family val="3"/>
            <charset val="128"/>
          </rPr>
          <t>右上のフローから、自動的に計算されます。</t>
        </r>
      </text>
    </comment>
    <comment ref="R30" authorId="0" shapeId="0" xr:uid="{00000000-0006-0000-0B00-00002A000000}">
      <text>
        <r>
          <rPr>
            <sz val="9"/>
            <color indexed="81"/>
            <rFont val="ＭＳ Ｐゴシック"/>
            <family val="3"/>
            <charset val="128"/>
          </rPr>
          <t>右側にある3つの委託目的別内訳量から、自動的に計算されます。</t>
        </r>
      </text>
    </comment>
    <comment ref="AA30" authorId="0" shapeId="0" xr:uid="{00000000-0006-0000-0B00-00002B000000}">
      <text>
        <r>
          <rPr>
            <sz val="9"/>
            <color indexed="81"/>
            <rFont val="ＭＳ Ｐゴシック"/>
            <family val="3"/>
            <charset val="128"/>
          </rPr>
          <t>同上</t>
        </r>
      </text>
    </comment>
    <comment ref="AL30" authorId="0" shapeId="0" xr:uid="{00000000-0006-0000-0B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42291591-7E25-4B5F-9906-C9B84AD19B38}">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B00-00002E000000}">
      <text>
        <r>
          <rPr>
            <sz val="9"/>
            <color indexed="81"/>
            <rFont val="ＭＳ Ｐゴシック"/>
            <family val="3"/>
            <charset val="128"/>
          </rPr>
          <t>右上のフローから、自動的に計算されます。</t>
        </r>
      </text>
    </comment>
    <comment ref="AS31" authorId="0" shapeId="0" xr:uid="{00000000-0006-0000-0B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F1239A7C-8C7F-4EE4-AD3A-294E084E6A61}">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B00-000031000000}">
      <text>
        <r>
          <rPr>
            <sz val="9"/>
            <color indexed="81"/>
            <rFont val="ＭＳ Ｐゴシック"/>
            <family val="3"/>
            <charset val="128"/>
          </rPr>
          <t>右上のフローから、自動的に計算されます。</t>
        </r>
      </text>
    </comment>
    <comment ref="D33" authorId="0" shapeId="0" xr:uid="{1903736F-B29E-4BD4-A829-38ECDD820D3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B00-000033000000}">
      <text>
        <r>
          <rPr>
            <sz val="9"/>
            <color indexed="81"/>
            <rFont val="ＭＳ Ｐゴシック"/>
            <family val="3"/>
            <charset val="128"/>
          </rPr>
          <t>右上のフローから、自動的に計算されます。</t>
        </r>
      </text>
    </comment>
    <comment ref="R33" authorId="0" shapeId="0" xr:uid="{00000000-0006-0000-0B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C00-000001000000}">
      <text>
        <r>
          <rPr>
            <sz val="10"/>
            <color indexed="81"/>
            <rFont val="ＭＳ Ｐゴシック"/>
            <family val="3"/>
            <charset val="128"/>
          </rPr>
          <t>「表紙」シートで選択された○印が自動的に反映されます。</t>
        </r>
      </text>
    </comment>
    <comment ref="AU4" authorId="0" shapeId="0" xr:uid="{00000000-0006-0000-0C00-000002000000}">
      <text>
        <r>
          <rPr>
            <sz val="10"/>
            <color indexed="81"/>
            <rFont val="ＭＳ Ｐゴシック"/>
            <family val="3"/>
            <charset val="128"/>
          </rPr>
          <t>「表紙」シートで選択された○印が自動的に反映されます。</t>
        </r>
      </text>
    </comment>
    <comment ref="AF5" authorId="0" shapeId="0" xr:uid="{00000000-0006-0000-0C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C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C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C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C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C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C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C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C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C00-00000C000000}">
      <text>
        <r>
          <rPr>
            <sz val="9"/>
            <color indexed="81"/>
            <rFont val="ＭＳ Ｐゴシック"/>
            <family val="3"/>
            <charset val="128"/>
          </rPr>
          <t>同上</t>
        </r>
      </text>
    </comment>
    <comment ref="P18" authorId="0" shapeId="0" xr:uid="{00000000-0006-0000-0C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C00-00000E000000}">
      <text>
        <r>
          <rPr>
            <sz val="9"/>
            <color indexed="81"/>
            <rFont val="ＭＳ Ｐゴシック"/>
            <family val="3"/>
            <charset val="128"/>
          </rPr>
          <t>⑧、⑨、※3及びｂの合計から自動的に計算されます。</t>
        </r>
      </text>
    </comment>
    <comment ref="AH18" authorId="0" shapeId="0" xr:uid="{00000000-0006-0000-0C00-00000F000000}">
      <text>
        <r>
          <rPr>
            <sz val="9"/>
            <color indexed="81"/>
            <rFont val="ＭＳ Ｐゴシック"/>
            <family val="3"/>
            <charset val="128"/>
          </rPr>
          <t>右にあるｂ-1およびｂ-2から、自動的に計算されます。</t>
        </r>
      </text>
    </comment>
    <comment ref="AO18" authorId="0" shapeId="0" xr:uid="{00000000-0006-0000-0C00-000010000000}">
      <text>
        <r>
          <rPr>
            <sz val="9"/>
            <color indexed="81"/>
            <rFont val="ＭＳ Ｐゴシック"/>
            <family val="3"/>
            <charset val="128"/>
          </rPr>
          <t>右側にある3つの委託目的別内訳量から、自動的に計算されます。</t>
        </r>
      </text>
    </comment>
    <comment ref="AU18" authorId="0" shapeId="0" xr:uid="{00000000-0006-0000-0C00-000011000000}">
      <text>
        <r>
          <rPr>
            <sz val="9"/>
            <color indexed="81"/>
            <rFont val="ＭＳ Ｐゴシック"/>
            <family val="3"/>
            <charset val="128"/>
          </rPr>
          <t>同上</t>
        </r>
      </text>
    </comment>
    <comment ref="P21" authorId="0" shapeId="0" xr:uid="{00000000-0006-0000-0C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C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C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A4CE72A2-7496-4C31-8E29-B04F513770F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C00-000016000000}">
      <text>
        <r>
          <rPr>
            <sz val="9"/>
            <color indexed="81"/>
            <rFont val="ＭＳ Ｐゴシック"/>
            <family val="3"/>
            <charset val="128"/>
          </rPr>
          <t>右上のフローから、自動的に計算されます。</t>
        </r>
      </text>
    </comment>
    <comment ref="P24" authorId="0" shapeId="0" xr:uid="{00000000-0006-0000-0C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C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3B513703-F247-4AB4-AB82-0A4AC109E099}">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C00-00001A000000}">
      <text>
        <r>
          <rPr>
            <sz val="9"/>
            <color indexed="81"/>
            <rFont val="ＭＳ Ｐゴシック"/>
            <family val="3"/>
            <charset val="128"/>
          </rPr>
          <t>右上のフローから、自動的に計算されます。</t>
        </r>
      </text>
    </comment>
    <comment ref="D26" authorId="0" shapeId="0" xr:uid="{568966E8-0AF7-4548-9AED-26771C6386AE}">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C00-00001C000000}">
      <text>
        <r>
          <rPr>
            <sz val="9"/>
            <color indexed="81"/>
            <rFont val="ＭＳ Ｐゴシック"/>
            <family val="3"/>
            <charset val="128"/>
          </rPr>
          <t>右上のフローから、自動的に計算されます。</t>
        </r>
      </text>
    </comment>
    <comment ref="D27" authorId="0" shapeId="0" xr:uid="{A076E572-5BE4-4939-9DAA-ACA04DF8B1C4}">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C00-00001E000000}">
      <text>
        <r>
          <rPr>
            <sz val="9"/>
            <color indexed="81"/>
            <rFont val="ＭＳ Ｐゴシック"/>
            <family val="3"/>
            <charset val="128"/>
          </rPr>
          <t>右上のフローから、自動的に計算されます。</t>
        </r>
      </text>
    </comment>
    <comment ref="P27" authorId="0" shapeId="0" xr:uid="{00000000-0006-0000-0C00-00001F000000}">
      <text>
        <r>
          <rPr>
            <sz val="9"/>
            <color indexed="81"/>
            <rFont val="ＭＳ Ｐゴシック"/>
            <family val="3"/>
            <charset val="128"/>
          </rPr>
          <t>下にあるＢ-1およびＢ-2から、自動的に計算されます。</t>
        </r>
      </text>
    </comment>
    <comment ref="AL27" authorId="0" shapeId="0" xr:uid="{00000000-0006-0000-0C00-000020000000}">
      <text>
        <r>
          <rPr>
            <sz val="9"/>
            <color indexed="81"/>
            <rFont val="ＭＳ Ｐゴシック"/>
            <family val="3"/>
            <charset val="128"/>
          </rPr>
          <t>Ｂとｂの合計が自動的に計算されます。</t>
        </r>
      </text>
    </comment>
    <comment ref="AS27" authorId="0" shapeId="0" xr:uid="{00000000-0006-0000-0C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F94223DC-8092-49AE-9D9A-2F9343EDB9C5}">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C00-000023000000}">
      <text>
        <r>
          <rPr>
            <sz val="9"/>
            <color indexed="81"/>
            <rFont val="ＭＳ Ｐゴシック"/>
            <family val="3"/>
            <charset val="128"/>
          </rPr>
          <t>右上のフローから、自動的に計算されます。</t>
        </r>
      </text>
    </comment>
    <comment ref="AA28" authorId="0" shapeId="0" xr:uid="{00000000-0006-0000-0C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6C4D40D7-D8BE-4433-8ABF-1D30AA95E1A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C00-000026000000}">
      <text>
        <r>
          <rPr>
            <sz val="9"/>
            <color indexed="81"/>
            <rFont val="ＭＳ Ｐゴシック"/>
            <family val="3"/>
            <charset val="128"/>
          </rPr>
          <t>右上のフローから、自動的に計算されます。</t>
        </r>
      </text>
    </comment>
    <comment ref="AA29" authorId="0" shapeId="0" xr:uid="{00000000-0006-0000-0C00-000027000000}">
      <text>
        <r>
          <rPr>
            <sz val="9"/>
            <color indexed="81"/>
            <rFont val="ＭＳ Ｐゴシック"/>
            <family val="3"/>
            <charset val="128"/>
          </rPr>
          <t>同上</t>
        </r>
      </text>
    </comment>
    <comment ref="D30" authorId="0" shapeId="0" xr:uid="{B63EA817-29BF-4C33-A5BE-FD928C65AC7F}">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C00-000029000000}">
      <text>
        <r>
          <rPr>
            <sz val="9"/>
            <color indexed="81"/>
            <rFont val="ＭＳ Ｐゴシック"/>
            <family val="3"/>
            <charset val="128"/>
          </rPr>
          <t>右上のフローから、自動的に計算されます。</t>
        </r>
      </text>
    </comment>
    <comment ref="R30" authorId="0" shapeId="0" xr:uid="{00000000-0006-0000-0C00-00002A000000}">
      <text>
        <r>
          <rPr>
            <sz val="9"/>
            <color indexed="81"/>
            <rFont val="ＭＳ Ｐゴシック"/>
            <family val="3"/>
            <charset val="128"/>
          </rPr>
          <t>右側にある3つの委託目的別内訳量から、自動的に計算されます。</t>
        </r>
      </text>
    </comment>
    <comment ref="AA30" authorId="0" shapeId="0" xr:uid="{00000000-0006-0000-0C00-00002B000000}">
      <text>
        <r>
          <rPr>
            <sz val="9"/>
            <color indexed="81"/>
            <rFont val="ＭＳ Ｐゴシック"/>
            <family val="3"/>
            <charset val="128"/>
          </rPr>
          <t>同上</t>
        </r>
      </text>
    </comment>
    <comment ref="AL30" authorId="0" shapeId="0" xr:uid="{00000000-0006-0000-0C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B3959BE8-23B7-49A1-AD1E-74C3120F8E5D}">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C00-00002E000000}">
      <text>
        <r>
          <rPr>
            <sz val="9"/>
            <color indexed="81"/>
            <rFont val="ＭＳ Ｐゴシック"/>
            <family val="3"/>
            <charset val="128"/>
          </rPr>
          <t>右上のフローから、自動的に計算されます。</t>
        </r>
      </text>
    </comment>
    <comment ref="AS31" authorId="0" shapeId="0" xr:uid="{00000000-0006-0000-0C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8E905AEE-CD11-49AA-83C8-54A56376C525}">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C00-000031000000}">
      <text>
        <r>
          <rPr>
            <sz val="9"/>
            <color indexed="81"/>
            <rFont val="ＭＳ Ｐゴシック"/>
            <family val="3"/>
            <charset val="128"/>
          </rPr>
          <t>右上のフローから、自動的に計算されます。</t>
        </r>
      </text>
    </comment>
    <comment ref="D33" authorId="0" shapeId="0" xr:uid="{38871965-0CA1-47A2-BA9B-37B6BA391411}">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C00-000033000000}">
      <text>
        <r>
          <rPr>
            <sz val="9"/>
            <color indexed="81"/>
            <rFont val="ＭＳ Ｐゴシック"/>
            <family val="3"/>
            <charset val="128"/>
          </rPr>
          <t>右上のフローから、自動的に計算されます。</t>
        </r>
      </text>
    </comment>
    <comment ref="R33" authorId="0" shapeId="0" xr:uid="{00000000-0006-0000-0C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D00-000001000000}">
      <text>
        <r>
          <rPr>
            <sz val="10"/>
            <color indexed="81"/>
            <rFont val="ＭＳ Ｐゴシック"/>
            <family val="3"/>
            <charset val="128"/>
          </rPr>
          <t>「表紙」シートで選択された○印が自動的に反映されます。</t>
        </r>
      </text>
    </comment>
    <comment ref="AU4" authorId="0" shapeId="0" xr:uid="{00000000-0006-0000-0D00-000002000000}">
      <text>
        <r>
          <rPr>
            <sz val="10"/>
            <color indexed="81"/>
            <rFont val="ＭＳ Ｐゴシック"/>
            <family val="3"/>
            <charset val="128"/>
          </rPr>
          <t>「表紙」シートで選択された○印が自動的に反映されます。</t>
        </r>
      </text>
    </comment>
    <comment ref="AF5" authorId="0" shapeId="0" xr:uid="{00000000-0006-0000-0D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D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D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D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D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D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D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D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D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D00-00000C000000}">
      <text>
        <r>
          <rPr>
            <sz val="9"/>
            <color indexed="81"/>
            <rFont val="ＭＳ Ｐゴシック"/>
            <family val="3"/>
            <charset val="128"/>
          </rPr>
          <t>同上</t>
        </r>
      </text>
    </comment>
    <comment ref="P18" authorId="0" shapeId="0" xr:uid="{00000000-0006-0000-0D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D00-00000E000000}">
      <text>
        <r>
          <rPr>
            <sz val="9"/>
            <color indexed="81"/>
            <rFont val="ＭＳ Ｐゴシック"/>
            <family val="3"/>
            <charset val="128"/>
          </rPr>
          <t>⑧、⑨、※3及びｂの合計から自動的に計算されます。</t>
        </r>
      </text>
    </comment>
    <comment ref="AH18" authorId="0" shapeId="0" xr:uid="{00000000-0006-0000-0D00-00000F000000}">
      <text>
        <r>
          <rPr>
            <sz val="9"/>
            <color indexed="81"/>
            <rFont val="ＭＳ Ｐゴシック"/>
            <family val="3"/>
            <charset val="128"/>
          </rPr>
          <t>右にあるｂ-1およびｂ-2から、自動的に計算されます。</t>
        </r>
      </text>
    </comment>
    <comment ref="AO18" authorId="0" shapeId="0" xr:uid="{00000000-0006-0000-0D00-000010000000}">
      <text>
        <r>
          <rPr>
            <sz val="9"/>
            <color indexed="81"/>
            <rFont val="ＭＳ Ｐゴシック"/>
            <family val="3"/>
            <charset val="128"/>
          </rPr>
          <t>右側にある3つの委託目的別内訳量から、自動的に計算されます。</t>
        </r>
      </text>
    </comment>
    <comment ref="AU18" authorId="0" shapeId="0" xr:uid="{00000000-0006-0000-0D00-000011000000}">
      <text>
        <r>
          <rPr>
            <sz val="9"/>
            <color indexed="81"/>
            <rFont val="ＭＳ Ｐゴシック"/>
            <family val="3"/>
            <charset val="128"/>
          </rPr>
          <t>同上</t>
        </r>
      </text>
    </comment>
    <comment ref="P21" authorId="0" shapeId="0" xr:uid="{00000000-0006-0000-0D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D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D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CB1F3B04-06A7-4557-9EA3-338388B4B975}">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D00-000016000000}">
      <text>
        <r>
          <rPr>
            <sz val="9"/>
            <color indexed="81"/>
            <rFont val="ＭＳ Ｐゴシック"/>
            <family val="3"/>
            <charset val="128"/>
          </rPr>
          <t>右上のフローから、自動的に計算されます。</t>
        </r>
      </text>
    </comment>
    <comment ref="P24" authorId="0" shapeId="0" xr:uid="{00000000-0006-0000-0D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D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A7AA3E9C-C7B4-4030-8335-31745427D298}">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D00-00001A000000}">
      <text>
        <r>
          <rPr>
            <sz val="9"/>
            <color indexed="81"/>
            <rFont val="ＭＳ Ｐゴシック"/>
            <family val="3"/>
            <charset val="128"/>
          </rPr>
          <t>右上のフローから、自動的に計算されます。</t>
        </r>
      </text>
    </comment>
    <comment ref="D26" authorId="0" shapeId="0" xr:uid="{2A22B456-B093-48CA-A3D4-886A1FF6EE5B}">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D00-00001C000000}">
      <text>
        <r>
          <rPr>
            <sz val="9"/>
            <color indexed="81"/>
            <rFont val="ＭＳ Ｐゴシック"/>
            <family val="3"/>
            <charset val="128"/>
          </rPr>
          <t>右上のフローから、自動的に計算されます。</t>
        </r>
      </text>
    </comment>
    <comment ref="D27" authorId="0" shapeId="0" xr:uid="{D0BBB466-3793-43C7-BEB3-BD40B8DB8B02}">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D00-00001E000000}">
      <text>
        <r>
          <rPr>
            <sz val="9"/>
            <color indexed="81"/>
            <rFont val="ＭＳ Ｐゴシック"/>
            <family val="3"/>
            <charset val="128"/>
          </rPr>
          <t>右上のフローから、自動的に計算されます。</t>
        </r>
      </text>
    </comment>
    <comment ref="P27" authorId="0" shapeId="0" xr:uid="{00000000-0006-0000-0D00-00001F000000}">
      <text>
        <r>
          <rPr>
            <sz val="9"/>
            <color indexed="81"/>
            <rFont val="ＭＳ Ｐゴシック"/>
            <family val="3"/>
            <charset val="128"/>
          </rPr>
          <t>下にあるＢ-1およびＢ-2から、自動的に計算されます。</t>
        </r>
      </text>
    </comment>
    <comment ref="AL27" authorId="0" shapeId="0" xr:uid="{00000000-0006-0000-0D00-000020000000}">
      <text>
        <r>
          <rPr>
            <sz val="9"/>
            <color indexed="81"/>
            <rFont val="ＭＳ Ｐゴシック"/>
            <family val="3"/>
            <charset val="128"/>
          </rPr>
          <t>Ｂとｂの合計が自動的に計算されます。</t>
        </r>
      </text>
    </comment>
    <comment ref="AS27" authorId="0" shapeId="0" xr:uid="{00000000-0006-0000-0D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D39A761-BA66-4665-BAEF-3905D20DFA52}">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D00-000023000000}">
      <text>
        <r>
          <rPr>
            <sz val="9"/>
            <color indexed="81"/>
            <rFont val="ＭＳ Ｐゴシック"/>
            <family val="3"/>
            <charset val="128"/>
          </rPr>
          <t>右上のフローから、自動的に計算されます。</t>
        </r>
      </text>
    </comment>
    <comment ref="AA28" authorId="0" shapeId="0" xr:uid="{00000000-0006-0000-0D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0A313BE-6DEA-4720-9F94-BE7EA3D6F356}">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D00-000026000000}">
      <text>
        <r>
          <rPr>
            <sz val="9"/>
            <color indexed="81"/>
            <rFont val="ＭＳ Ｐゴシック"/>
            <family val="3"/>
            <charset val="128"/>
          </rPr>
          <t>右上のフローから、自動的に計算されます。</t>
        </r>
      </text>
    </comment>
    <comment ref="AA29" authorId="0" shapeId="0" xr:uid="{00000000-0006-0000-0D00-000027000000}">
      <text>
        <r>
          <rPr>
            <sz val="9"/>
            <color indexed="81"/>
            <rFont val="ＭＳ Ｐゴシック"/>
            <family val="3"/>
            <charset val="128"/>
          </rPr>
          <t>同上</t>
        </r>
      </text>
    </comment>
    <comment ref="D30" authorId="0" shapeId="0" xr:uid="{302B311A-2CD2-415B-BDF0-BDC1EC415F2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D00-000029000000}">
      <text>
        <r>
          <rPr>
            <sz val="9"/>
            <color indexed="81"/>
            <rFont val="ＭＳ Ｐゴシック"/>
            <family val="3"/>
            <charset val="128"/>
          </rPr>
          <t>右上のフローから、自動的に計算されます。</t>
        </r>
      </text>
    </comment>
    <comment ref="R30" authorId="0" shapeId="0" xr:uid="{00000000-0006-0000-0D00-00002A000000}">
      <text>
        <r>
          <rPr>
            <sz val="9"/>
            <color indexed="81"/>
            <rFont val="ＭＳ Ｐゴシック"/>
            <family val="3"/>
            <charset val="128"/>
          </rPr>
          <t>右側にある3つの委託目的別内訳量から、自動的に計算されます。</t>
        </r>
      </text>
    </comment>
    <comment ref="AA30" authorId="0" shapeId="0" xr:uid="{00000000-0006-0000-0D00-00002B000000}">
      <text>
        <r>
          <rPr>
            <sz val="9"/>
            <color indexed="81"/>
            <rFont val="ＭＳ Ｐゴシック"/>
            <family val="3"/>
            <charset val="128"/>
          </rPr>
          <t>同上</t>
        </r>
      </text>
    </comment>
    <comment ref="AL30" authorId="0" shapeId="0" xr:uid="{00000000-0006-0000-0D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E376DC79-7625-4CA1-B9E2-AF68EE0B091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D00-00002E000000}">
      <text>
        <r>
          <rPr>
            <sz val="9"/>
            <color indexed="81"/>
            <rFont val="ＭＳ Ｐゴシック"/>
            <family val="3"/>
            <charset val="128"/>
          </rPr>
          <t>右上のフローから、自動的に計算されます。</t>
        </r>
      </text>
    </comment>
    <comment ref="AS31" authorId="0" shapeId="0" xr:uid="{00000000-0006-0000-0D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655E4520-4823-4CA7-8D20-3A0FEEB0CE34}">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D00-000031000000}">
      <text>
        <r>
          <rPr>
            <sz val="9"/>
            <color indexed="81"/>
            <rFont val="ＭＳ Ｐゴシック"/>
            <family val="3"/>
            <charset val="128"/>
          </rPr>
          <t>右上のフローから、自動的に計算されます。</t>
        </r>
      </text>
    </comment>
    <comment ref="D33" authorId="0" shapeId="0" xr:uid="{F8CADEEC-D010-4054-9C3C-C525569A8E68}">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D00-000033000000}">
      <text>
        <r>
          <rPr>
            <sz val="9"/>
            <color indexed="81"/>
            <rFont val="ＭＳ Ｐゴシック"/>
            <family val="3"/>
            <charset val="128"/>
          </rPr>
          <t>右上のフローから、自動的に計算されます。</t>
        </r>
      </text>
    </comment>
    <comment ref="R33" authorId="0" shapeId="0" xr:uid="{00000000-0006-0000-0D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E00-000001000000}">
      <text>
        <r>
          <rPr>
            <sz val="10"/>
            <color indexed="81"/>
            <rFont val="ＭＳ Ｐゴシック"/>
            <family val="3"/>
            <charset val="128"/>
          </rPr>
          <t>「表紙」シートで選択された○印が自動的に反映されます。</t>
        </r>
      </text>
    </comment>
    <comment ref="AU4" authorId="0" shapeId="0" xr:uid="{00000000-0006-0000-0E00-000002000000}">
      <text>
        <r>
          <rPr>
            <sz val="10"/>
            <color indexed="81"/>
            <rFont val="ＭＳ Ｐゴシック"/>
            <family val="3"/>
            <charset val="128"/>
          </rPr>
          <t>「表紙」シートで選択された○印が自動的に反映されます。</t>
        </r>
      </text>
    </comment>
    <comment ref="AF5" authorId="0" shapeId="0" xr:uid="{00000000-0006-0000-0E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E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E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E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E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E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E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E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E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E00-00000C000000}">
      <text>
        <r>
          <rPr>
            <sz val="9"/>
            <color indexed="81"/>
            <rFont val="ＭＳ Ｐゴシック"/>
            <family val="3"/>
            <charset val="128"/>
          </rPr>
          <t>同上</t>
        </r>
      </text>
    </comment>
    <comment ref="P18" authorId="0" shapeId="0" xr:uid="{00000000-0006-0000-0E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E00-00000E000000}">
      <text>
        <r>
          <rPr>
            <sz val="9"/>
            <color indexed="81"/>
            <rFont val="ＭＳ Ｐゴシック"/>
            <family val="3"/>
            <charset val="128"/>
          </rPr>
          <t>⑧、⑨、※3及びｂの合計から自動的に計算されます。</t>
        </r>
      </text>
    </comment>
    <comment ref="AH18" authorId="0" shapeId="0" xr:uid="{00000000-0006-0000-0E00-00000F000000}">
      <text>
        <r>
          <rPr>
            <sz val="9"/>
            <color indexed="81"/>
            <rFont val="ＭＳ Ｐゴシック"/>
            <family val="3"/>
            <charset val="128"/>
          </rPr>
          <t>右にあるｂ-1およびｂ-2から、自動的に計算されます。</t>
        </r>
      </text>
    </comment>
    <comment ref="AO18" authorId="0" shapeId="0" xr:uid="{00000000-0006-0000-0E00-000010000000}">
      <text>
        <r>
          <rPr>
            <sz val="9"/>
            <color indexed="81"/>
            <rFont val="ＭＳ Ｐゴシック"/>
            <family val="3"/>
            <charset val="128"/>
          </rPr>
          <t>右側にある3つの委託目的別内訳量から、自動的に計算されます。</t>
        </r>
      </text>
    </comment>
    <comment ref="AU18" authorId="0" shapeId="0" xr:uid="{00000000-0006-0000-0E00-000011000000}">
      <text>
        <r>
          <rPr>
            <sz val="9"/>
            <color indexed="81"/>
            <rFont val="ＭＳ Ｐゴシック"/>
            <family val="3"/>
            <charset val="128"/>
          </rPr>
          <t>同上</t>
        </r>
      </text>
    </comment>
    <comment ref="P21" authorId="0" shapeId="0" xr:uid="{00000000-0006-0000-0E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E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E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1618A3D0-A814-496D-BB8F-2D2E8891CD9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E00-000016000000}">
      <text>
        <r>
          <rPr>
            <sz val="9"/>
            <color indexed="81"/>
            <rFont val="ＭＳ Ｐゴシック"/>
            <family val="3"/>
            <charset val="128"/>
          </rPr>
          <t>右上のフローから、自動的に計算されます。</t>
        </r>
      </text>
    </comment>
    <comment ref="P24" authorId="0" shapeId="0" xr:uid="{00000000-0006-0000-0E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E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0C640B86-6F40-4057-905F-754C3881CA0E}">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E00-00001A000000}">
      <text>
        <r>
          <rPr>
            <sz val="9"/>
            <color indexed="81"/>
            <rFont val="ＭＳ Ｐゴシック"/>
            <family val="3"/>
            <charset val="128"/>
          </rPr>
          <t>右上のフローから、自動的に計算されます。</t>
        </r>
      </text>
    </comment>
    <comment ref="D26" authorId="0" shapeId="0" xr:uid="{E17C8271-639E-4BC4-8EB1-825FB4553A5D}">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E00-00001C000000}">
      <text>
        <r>
          <rPr>
            <sz val="9"/>
            <color indexed="81"/>
            <rFont val="ＭＳ Ｐゴシック"/>
            <family val="3"/>
            <charset val="128"/>
          </rPr>
          <t>右上のフローから、自動的に計算されます。</t>
        </r>
      </text>
    </comment>
    <comment ref="D27" authorId="0" shapeId="0" xr:uid="{11A1D222-DF6D-4742-B062-2E5F0FC65CC3}">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E00-00001E000000}">
      <text>
        <r>
          <rPr>
            <sz val="9"/>
            <color indexed="81"/>
            <rFont val="ＭＳ Ｐゴシック"/>
            <family val="3"/>
            <charset val="128"/>
          </rPr>
          <t>右上のフローから、自動的に計算されます。</t>
        </r>
      </text>
    </comment>
    <comment ref="P27" authorId="0" shapeId="0" xr:uid="{00000000-0006-0000-0E00-00001F000000}">
      <text>
        <r>
          <rPr>
            <sz val="9"/>
            <color indexed="81"/>
            <rFont val="ＭＳ Ｐゴシック"/>
            <family val="3"/>
            <charset val="128"/>
          </rPr>
          <t>下にあるＢ-1およびＢ-2から、自動的に計算されます。</t>
        </r>
      </text>
    </comment>
    <comment ref="AL27" authorId="0" shapeId="0" xr:uid="{00000000-0006-0000-0E00-000020000000}">
      <text>
        <r>
          <rPr>
            <sz val="9"/>
            <color indexed="81"/>
            <rFont val="ＭＳ Ｐゴシック"/>
            <family val="3"/>
            <charset val="128"/>
          </rPr>
          <t>Ｂとｂの合計が自動的に計算されます。</t>
        </r>
      </text>
    </comment>
    <comment ref="AS27" authorId="0" shapeId="0" xr:uid="{00000000-0006-0000-0E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954CF2A4-C188-478A-B9BE-261F964EA52C}">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E00-000023000000}">
      <text>
        <r>
          <rPr>
            <sz val="9"/>
            <color indexed="81"/>
            <rFont val="ＭＳ Ｐゴシック"/>
            <family val="3"/>
            <charset val="128"/>
          </rPr>
          <t>右上のフローから、自動的に計算されます。</t>
        </r>
      </text>
    </comment>
    <comment ref="AA28" authorId="0" shapeId="0" xr:uid="{00000000-0006-0000-0E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FB3521C-F377-4958-A356-006D1858D78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E00-000026000000}">
      <text>
        <r>
          <rPr>
            <sz val="9"/>
            <color indexed="81"/>
            <rFont val="ＭＳ Ｐゴシック"/>
            <family val="3"/>
            <charset val="128"/>
          </rPr>
          <t>右上のフローから、自動的に計算されます。</t>
        </r>
      </text>
    </comment>
    <comment ref="AA29" authorId="0" shapeId="0" xr:uid="{00000000-0006-0000-0E00-000027000000}">
      <text>
        <r>
          <rPr>
            <sz val="9"/>
            <color indexed="81"/>
            <rFont val="ＭＳ Ｐゴシック"/>
            <family val="3"/>
            <charset val="128"/>
          </rPr>
          <t>同上</t>
        </r>
      </text>
    </comment>
    <comment ref="D30" authorId="0" shapeId="0" xr:uid="{5CCB2B8A-1527-4CA0-86DF-544F47C1E61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E00-000029000000}">
      <text>
        <r>
          <rPr>
            <sz val="9"/>
            <color indexed="81"/>
            <rFont val="ＭＳ Ｐゴシック"/>
            <family val="3"/>
            <charset val="128"/>
          </rPr>
          <t>右上のフローから、自動的に計算されます。</t>
        </r>
      </text>
    </comment>
    <comment ref="R30" authorId="0" shapeId="0" xr:uid="{00000000-0006-0000-0E00-00002A000000}">
      <text>
        <r>
          <rPr>
            <sz val="9"/>
            <color indexed="81"/>
            <rFont val="ＭＳ Ｐゴシック"/>
            <family val="3"/>
            <charset val="128"/>
          </rPr>
          <t>右側にある3つの委託目的別内訳量から、自動的に計算されます。</t>
        </r>
      </text>
    </comment>
    <comment ref="AA30" authorId="0" shapeId="0" xr:uid="{00000000-0006-0000-0E00-00002B000000}">
      <text>
        <r>
          <rPr>
            <sz val="9"/>
            <color indexed="81"/>
            <rFont val="ＭＳ Ｐゴシック"/>
            <family val="3"/>
            <charset val="128"/>
          </rPr>
          <t>同上</t>
        </r>
      </text>
    </comment>
    <comment ref="AL30" authorId="0" shapeId="0" xr:uid="{00000000-0006-0000-0E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02616CC-2F86-4F7E-B59D-90A2AFCAA54E}">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E00-00002E000000}">
      <text>
        <r>
          <rPr>
            <sz val="9"/>
            <color indexed="81"/>
            <rFont val="ＭＳ Ｐゴシック"/>
            <family val="3"/>
            <charset val="128"/>
          </rPr>
          <t>右上のフローから、自動的に計算されます。</t>
        </r>
      </text>
    </comment>
    <comment ref="AS31" authorId="0" shapeId="0" xr:uid="{00000000-0006-0000-0E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D4660F93-3647-412B-BEA5-46368F0F8A13}">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E00-000031000000}">
      <text>
        <r>
          <rPr>
            <sz val="9"/>
            <color indexed="81"/>
            <rFont val="ＭＳ Ｐゴシック"/>
            <family val="3"/>
            <charset val="128"/>
          </rPr>
          <t>右上のフローから、自動的に計算されます。</t>
        </r>
      </text>
    </comment>
    <comment ref="D33" authorId="0" shapeId="0" xr:uid="{6EB7E749-C3F8-4590-B495-33E0C9C76F8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E00-000033000000}">
      <text>
        <r>
          <rPr>
            <sz val="9"/>
            <color indexed="81"/>
            <rFont val="ＭＳ Ｐゴシック"/>
            <family val="3"/>
            <charset val="128"/>
          </rPr>
          <t>右上のフローから、自動的に計算されます。</t>
        </r>
      </text>
    </comment>
    <comment ref="R33" authorId="0" shapeId="0" xr:uid="{00000000-0006-0000-0E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F00-000001000000}">
      <text>
        <r>
          <rPr>
            <sz val="10"/>
            <color indexed="81"/>
            <rFont val="ＭＳ Ｐゴシック"/>
            <family val="3"/>
            <charset val="128"/>
          </rPr>
          <t>「表紙」シートで選択された○印が自動的に反映されます。</t>
        </r>
      </text>
    </comment>
    <comment ref="AU4" authorId="0" shapeId="0" xr:uid="{00000000-0006-0000-0F00-000002000000}">
      <text>
        <r>
          <rPr>
            <sz val="10"/>
            <color indexed="81"/>
            <rFont val="ＭＳ Ｐゴシック"/>
            <family val="3"/>
            <charset val="128"/>
          </rPr>
          <t>「表紙」シートで選択された○印が自動的に反映されます。</t>
        </r>
      </text>
    </comment>
    <comment ref="AF5" authorId="0" shapeId="0" xr:uid="{00000000-0006-0000-0F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F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F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F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F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F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F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F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F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F00-00000C000000}">
      <text>
        <r>
          <rPr>
            <sz val="9"/>
            <color indexed="81"/>
            <rFont val="ＭＳ Ｐゴシック"/>
            <family val="3"/>
            <charset val="128"/>
          </rPr>
          <t>同上</t>
        </r>
      </text>
    </comment>
    <comment ref="P18" authorId="0" shapeId="0" xr:uid="{00000000-0006-0000-0F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F00-00000E000000}">
      <text>
        <r>
          <rPr>
            <sz val="9"/>
            <color indexed="81"/>
            <rFont val="ＭＳ Ｐゴシック"/>
            <family val="3"/>
            <charset val="128"/>
          </rPr>
          <t>⑧、⑨、※3及びｂの合計から自動的に計算されます。</t>
        </r>
      </text>
    </comment>
    <comment ref="AH18" authorId="0" shapeId="0" xr:uid="{00000000-0006-0000-0F00-00000F000000}">
      <text>
        <r>
          <rPr>
            <sz val="9"/>
            <color indexed="81"/>
            <rFont val="ＭＳ Ｐゴシック"/>
            <family val="3"/>
            <charset val="128"/>
          </rPr>
          <t>右にあるｂ-1およびｂ-2から、自動的に計算されます。</t>
        </r>
      </text>
    </comment>
    <comment ref="AO18" authorId="0" shapeId="0" xr:uid="{00000000-0006-0000-0F00-000010000000}">
      <text>
        <r>
          <rPr>
            <sz val="9"/>
            <color indexed="81"/>
            <rFont val="ＭＳ Ｐゴシック"/>
            <family val="3"/>
            <charset val="128"/>
          </rPr>
          <t>右側にある3つの委託目的別内訳量から、自動的に計算されます。</t>
        </r>
      </text>
    </comment>
    <comment ref="AU18" authorId="0" shapeId="0" xr:uid="{00000000-0006-0000-0F00-000011000000}">
      <text>
        <r>
          <rPr>
            <sz val="9"/>
            <color indexed="81"/>
            <rFont val="ＭＳ Ｐゴシック"/>
            <family val="3"/>
            <charset val="128"/>
          </rPr>
          <t>同上</t>
        </r>
      </text>
    </comment>
    <comment ref="P21" authorId="0" shapeId="0" xr:uid="{00000000-0006-0000-0F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F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F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282E3DBE-86C7-48AD-B38A-6005AE2B825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F00-000016000000}">
      <text>
        <r>
          <rPr>
            <sz val="9"/>
            <color indexed="81"/>
            <rFont val="ＭＳ Ｐゴシック"/>
            <family val="3"/>
            <charset val="128"/>
          </rPr>
          <t>右上のフローから、自動的に計算されます。</t>
        </r>
      </text>
    </comment>
    <comment ref="P24" authorId="0" shapeId="0" xr:uid="{00000000-0006-0000-0F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F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14745FF9-A5D5-438E-95E5-8A8F029C2193}">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F00-00001A000000}">
      <text>
        <r>
          <rPr>
            <sz val="9"/>
            <color indexed="81"/>
            <rFont val="ＭＳ Ｐゴシック"/>
            <family val="3"/>
            <charset val="128"/>
          </rPr>
          <t>右上のフローから、自動的に計算されます。</t>
        </r>
      </text>
    </comment>
    <comment ref="D26" authorId="0" shapeId="0" xr:uid="{56506B6C-BD9C-49F3-816F-7389CC535913}">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F00-00001C000000}">
      <text>
        <r>
          <rPr>
            <sz val="9"/>
            <color indexed="81"/>
            <rFont val="ＭＳ Ｐゴシック"/>
            <family val="3"/>
            <charset val="128"/>
          </rPr>
          <t>右上のフローから、自動的に計算されます。</t>
        </r>
      </text>
    </comment>
    <comment ref="D27" authorId="0" shapeId="0" xr:uid="{8973EF91-4C38-4C3B-BEE4-817E56FE57F6}">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F00-00001E000000}">
      <text>
        <r>
          <rPr>
            <sz val="9"/>
            <color indexed="81"/>
            <rFont val="ＭＳ Ｐゴシック"/>
            <family val="3"/>
            <charset val="128"/>
          </rPr>
          <t>右上のフローから、自動的に計算されます。</t>
        </r>
      </text>
    </comment>
    <comment ref="P27" authorId="0" shapeId="0" xr:uid="{00000000-0006-0000-0F00-00001F000000}">
      <text>
        <r>
          <rPr>
            <sz val="9"/>
            <color indexed="81"/>
            <rFont val="ＭＳ Ｐゴシック"/>
            <family val="3"/>
            <charset val="128"/>
          </rPr>
          <t>下にあるＢ-1およびＢ-2から、自動的に計算されます。</t>
        </r>
      </text>
    </comment>
    <comment ref="AL27" authorId="0" shapeId="0" xr:uid="{00000000-0006-0000-0F00-000020000000}">
      <text>
        <r>
          <rPr>
            <sz val="9"/>
            <color indexed="81"/>
            <rFont val="ＭＳ Ｐゴシック"/>
            <family val="3"/>
            <charset val="128"/>
          </rPr>
          <t>Ｂとｂの合計が自動的に計算されます。</t>
        </r>
      </text>
    </comment>
    <comment ref="AS27" authorId="0" shapeId="0" xr:uid="{00000000-0006-0000-0F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CE4F8B3A-BF8C-4B47-AD5B-7B28C3CA81A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F00-000023000000}">
      <text>
        <r>
          <rPr>
            <sz val="9"/>
            <color indexed="81"/>
            <rFont val="ＭＳ Ｐゴシック"/>
            <family val="3"/>
            <charset val="128"/>
          </rPr>
          <t>右上のフローから、自動的に計算されます。</t>
        </r>
      </text>
    </comment>
    <comment ref="AA28" authorId="0" shapeId="0" xr:uid="{00000000-0006-0000-0F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DAB3005C-1035-4982-8167-61C4BBC061F3}">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F00-000026000000}">
      <text>
        <r>
          <rPr>
            <sz val="9"/>
            <color indexed="81"/>
            <rFont val="ＭＳ Ｐゴシック"/>
            <family val="3"/>
            <charset val="128"/>
          </rPr>
          <t>右上のフローから、自動的に計算されます。</t>
        </r>
      </text>
    </comment>
    <comment ref="AA29" authorId="0" shapeId="0" xr:uid="{00000000-0006-0000-0F00-000027000000}">
      <text>
        <r>
          <rPr>
            <sz val="9"/>
            <color indexed="81"/>
            <rFont val="ＭＳ Ｐゴシック"/>
            <family val="3"/>
            <charset val="128"/>
          </rPr>
          <t>同上</t>
        </r>
      </text>
    </comment>
    <comment ref="D30" authorId="0" shapeId="0" xr:uid="{6B450FE1-B162-4EDE-A96B-2215773BB73B}">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F00-000029000000}">
      <text>
        <r>
          <rPr>
            <sz val="9"/>
            <color indexed="81"/>
            <rFont val="ＭＳ Ｐゴシック"/>
            <family val="3"/>
            <charset val="128"/>
          </rPr>
          <t>右上のフローから、自動的に計算されます。</t>
        </r>
      </text>
    </comment>
    <comment ref="R30" authorId="0" shapeId="0" xr:uid="{00000000-0006-0000-0F00-00002A000000}">
      <text>
        <r>
          <rPr>
            <sz val="9"/>
            <color indexed="81"/>
            <rFont val="ＭＳ Ｐゴシック"/>
            <family val="3"/>
            <charset val="128"/>
          </rPr>
          <t>右側にある3つの委託目的別内訳量から、自動的に計算されます。</t>
        </r>
      </text>
    </comment>
    <comment ref="AA30" authorId="0" shapeId="0" xr:uid="{00000000-0006-0000-0F00-00002B000000}">
      <text>
        <r>
          <rPr>
            <sz val="9"/>
            <color indexed="81"/>
            <rFont val="ＭＳ Ｐゴシック"/>
            <family val="3"/>
            <charset val="128"/>
          </rPr>
          <t>同上</t>
        </r>
      </text>
    </comment>
    <comment ref="AL30" authorId="0" shapeId="0" xr:uid="{00000000-0006-0000-0F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A3222AA8-B615-4EA5-A2DF-F0C2531C3B56}">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F00-00002E000000}">
      <text>
        <r>
          <rPr>
            <sz val="9"/>
            <color indexed="81"/>
            <rFont val="ＭＳ Ｐゴシック"/>
            <family val="3"/>
            <charset val="128"/>
          </rPr>
          <t>右上のフローから、自動的に計算されます。</t>
        </r>
      </text>
    </comment>
    <comment ref="AS31" authorId="0" shapeId="0" xr:uid="{00000000-0006-0000-0F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FD616ACC-6798-46CA-87E9-B0900AA94272}">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F00-000031000000}">
      <text>
        <r>
          <rPr>
            <sz val="9"/>
            <color indexed="81"/>
            <rFont val="ＭＳ Ｐゴシック"/>
            <family val="3"/>
            <charset val="128"/>
          </rPr>
          <t>右上のフローから、自動的に計算されます。</t>
        </r>
      </text>
    </comment>
    <comment ref="D33" authorId="0" shapeId="0" xr:uid="{7EB87874-45F7-469F-BDBF-182BB921C611}">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F00-000033000000}">
      <text>
        <r>
          <rPr>
            <sz val="9"/>
            <color indexed="81"/>
            <rFont val="ＭＳ Ｐゴシック"/>
            <family val="3"/>
            <charset val="128"/>
          </rPr>
          <t>右上のフローから、自動的に計算されます。</t>
        </r>
      </text>
    </comment>
    <comment ref="R33" authorId="0" shapeId="0" xr:uid="{00000000-0006-0000-0F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000-000001000000}">
      <text>
        <r>
          <rPr>
            <sz val="10"/>
            <color indexed="81"/>
            <rFont val="ＭＳ Ｐゴシック"/>
            <family val="3"/>
            <charset val="128"/>
          </rPr>
          <t>「表紙」シートで選択された○印が自動的に反映されます。</t>
        </r>
      </text>
    </comment>
    <comment ref="AU4" authorId="0" shapeId="0" xr:uid="{00000000-0006-0000-1000-000002000000}">
      <text>
        <r>
          <rPr>
            <sz val="10"/>
            <color indexed="81"/>
            <rFont val="ＭＳ Ｐゴシック"/>
            <family val="3"/>
            <charset val="128"/>
          </rPr>
          <t>「表紙」シートで選択された○印が自動的に反映されます。</t>
        </r>
      </text>
    </comment>
    <comment ref="AF5" authorId="0" shapeId="0" xr:uid="{00000000-0006-0000-10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0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0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0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0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0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0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0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0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000-00000C000000}">
      <text>
        <r>
          <rPr>
            <sz val="9"/>
            <color indexed="81"/>
            <rFont val="ＭＳ Ｐゴシック"/>
            <family val="3"/>
            <charset val="128"/>
          </rPr>
          <t>同上</t>
        </r>
      </text>
    </comment>
    <comment ref="P18" authorId="0" shapeId="0" xr:uid="{00000000-0006-0000-10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000-00000E000000}">
      <text>
        <r>
          <rPr>
            <sz val="9"/>
            <color indexed="81"/>
            <rFont val="ＭＳ Ｐゴシック"/>
            <family val="3"/>
            <charset val="128"/>
          </rPr>
          <t>⑧、⑨、※3及びｂの合計から自動的に計算されます。</t>
        </r>
      </text>
    </comment>
    <comment ref="AH18" authorId="0" shapeId="0" xr:uid="{00000000-0006-0000-1000-00000F000000}">
      <text>
        <r>
          <rPr>
            <sz val="9"/>
            <color indexed="81"/>
            <rFont val="ＭＳ Ｐゴシック"/>
            <family val="3"/>
            <charset val="128"/>
          </rPr>
          <t>右にあるｂ-1およびｂ-2から、自動的に計算されます。</t>
        </r>
      </text>
    </comment>
    <comment ref="AO18" authorId="0" shapeId="0" xr:uid="{00000000-0006-0000-1000-000010000000}">
      <text>
        <r>
          <rPr>
            <sz val="9"/>
            <color indexed="81"/>
            <rFont val="ＭＳ Ｐゴシック"/>
            <family val="3"/>
            <charset val="128"/>
          </rPr>
          <t>右側にある3つの委託目的別内訳量から、自動的に計算されます。</t>
        </r>
      </text>
    </comment>
    <comment ref="AU18" authorId="0" shapeId="0" xr:uid="{00000000-0006-0000-1000-000011000000}">
      <text>
        <r>
          <rPr>
            <sz val="9"/>
            <color indexed="81"/>
            <rFont val="ＭＳ Ｐゴシック"/>
            <family val="3"/>
            <charset val="128"/>
          </rPr>
          <t>同上</t>
        </r>
      </text>
    </comment>
    <comment ref="P21" authorId="0" shapeId="0" xr:uid="{00000000-0006-0000-10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0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0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67DA1EBE-9CDE-49A6-9114-3B8E8A9B3EA3}">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000-000016000000}">
      <text>
        <r>
          <rPr>
            <sz val="9"/>
            <color indexed="81"/>
            <rFont val="ＭＳ Ｐゴシック"/>
            <family val="3"/>
            <charset val="128"/>
          </rPr>
          <t>右上のフローから、自動的に計算されます。</t>
        </r>
      </text>
    </comment>
    <comment ref="P24" authorId="0" shapeId="0" xr:uid="{00000000-0006-0000-10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0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616CA51C-451B-4ABD-AB75-F03A0E3C145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000-00001A000000}">
      <text>
        <r>
          <rPr>
            <sz val="9"/>
            <color indexed="81"/>
            <rFont val="ＭＳ Ｐゴシック"/>
            <family val="3"/>
            <charset val="128"/>
          </rPr>
          <t>右上のフローから、自動的に計算されます。</t>
        </r>
      </text>
    </comment>
    <comment ref="D26" authorId="0" shapeId="0" xr:uid="{A642A3F6-1F13-4AFD-85EC-76B78B28728C}">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000-00001C000000}">
      <text>
        <r>
          <rPr>
            <sz val="9"/>
            <color indexed="81"/>
            <rFont val="ＭＳ Ｐゴシック"/>
            <family val="3"/>
            <charset val="128"/>
          </rPr>
          <t>右上のフローから、自動的に計算されます。</t>
        </r>
      </text>
    </comment>
    <comment ref="D27" authorId="0" shapeId="0" xr:uid="{B5FA1240-6C91-455B-901D-4FB18F608B60}">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000-00001E000000}">
      <text>
        <r>
          <rPr>
            <sz val="9"/>
            <color indexed="81"/>
            <rFont val="ＭＳ Ｐゴシック"/>
            <family val="3"/>
            <charset val="128"/>
          </rPr>
          <t>右上のフローから、自動的に計算されます。</t>
        </r>
      </text>
    </comment>
    <comment ref="P27" authorId="0" shapeId="0" xr:uid="{00000000-0006-0000-1000-00001F000000}">
      <text>
        <r>
          <rPr>
            <sz val="9"/>
            <color indexed="81"/>
            <rFont val="ＭＳ Ｐゴシック"/>
            <family val="3"/>
            <charset val="128"/>
          </rPr>
          <t>下にあるＢ-1およびＢ-2から、自動的に計算されます。</t>
        </r>
      </text>
    </comment>
    <comment ref="AL27" authorId="0" shapeId="0" xr:uid="{00000000-0006-0000-1000-000020000000}">
      <text>
        <r>
          <rPr>
            <sz val="9"/>
            <color indexed="81"/>
            <rFont val="ＭＳ Ｐゴシック"/>
            <family val="3"/>
            <charset val="128"/>
          </rPr>
          <t>Ｂとｂの合計が自動的に計算されます。</t>
        </r>
      </text>
    </comment>
    <comment ref="AS27" authorId="0" shapeId="0" xr:uid="{00000000-0006-0000-10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F98DBEA2-FA47-4876-AA9D-4EE1F3BA40C2}">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000-000023000000}">
      <text>
        <r>
          <rPr>
            <sz val="9"/>
            <color indexed="81"/>
            <rFont val="ＭＳ Ｐゴシック"/>
            <family val="3"/>
            <charset val="128"/>
          </rPr>
          <t>右上のフローから、自動的に計算されます。</t>
        </r>
      </text>
    </comment>
    <comment ref="AA28" authorId="0" shapeId="0" xr:uid="{00000000-0006-0000-10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A3FF1B4D-4006-4CE7-A0E8-FE1B60734AD0}">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000-000026000000}">
      <text>
        <r>
          <rPr>
            <sz val="9"/>
            <color indexed="81"/>
            <rFont val="ＭＳ Ｐゴシック"/>
            <family val="3"/>
            <charset val="128"/>
          </rPr>
          <t>右上のフローから、自動的に計算されます。</t>
        </r>
      </text>
    </comment>
    <comment ref="AA29" authorId="0" shapeId="0" xr:uid="{00000000-0006-0000-1000-000027000000}">
      <text>
        <r>
          <rPr>
            <sz val="9"/>
            <color indexed="81"/>
            <rFont val="ＭＳ Ｐゴシック"/>
            <family val="3"/>
            <charset val="128"/>
          </rPr>
          <t>同上</t>
        </r>
      </text>
    </comment>
    <comment ref="D30" authorId="0" shapeId="0" xr:uid="{6354E3E0-FA2B-4757-9681-6BC64FCA3978}">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000-000029000000}">
      <text>
        <r>
          <rPr>
            <sz val="9"/>
            <color indexed="81"/>
            <rFont val="ＭＳ Ｐゴシック"/>
            <family val="3"/>
            <charset val="128"/>
          </rPr>
          <t>右上のフローから、自動的に計算されます。</t>
        </r>
      </text>
    </comment>
    <comment ref="R30" authorId="0" shapeId="0" xr:uid="{00000000-0006-0000-1000-00002A000000}">
      <text>
        <r>
          <rPr>
            <sz val="9"/>
            <color indexed="81"/>
            <rFont val="ＭＳ Ｐゴシック"/>
            <family val="3"/>
            <charset val="128"/>
          </rPr>
          <t>右側にある3つの委託目的別内訳量から、自動的に計算されます。</t>
        </r>
      </text>
    </comment>
    <comment ref="AA30" authorId="0" shapeId="0" xr:uid="{00000000-0006-0000-1000-00002B000000}">
      <text>
        <r>
          <rPr>
            <sz val="9"/>
            <color indexed="81"/>
            <rFont val="ＭＳ Ｐゴシック"/>
            <family val="3"/>
            <charset val="128"/>
          </rPr>
          <t>同上</t>
        </r>
      </text>
    </comment>
    <comment ref="AL30" authorId="0" shapeId="0" xr:uid="{00000000-0006-0000-10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6D24F48-B3E7-4642-B94F-250D2E20673D}">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000-00002E000000}">
      <text>
        <r>
          <rPr>
            <sz val="9"/>
            <color indexed="81"/>
            <rFont val="ＭＳ Ｐゴシック"/>
            <family val="3"/>
            <charset val="128"/>
          </rPr>
          <t>右上のフローから、自動的に計算されます。</t>
        </r>
      </text>
    </comment>
    <comment ref="AS31" authorId="0" shapeId="0" xr:uid="{00000000-0006-0000-10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79905C56-BA7F-4F1D-BD65-742B501EDC55}">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000-000031000000}">
      <text>
        <r>
          <rPr>
            <sz val="9"/>
            <color indexed="81"/>
            <rFont val="ＭＳ Ｐゴシック"/>
            <family val="3"/>
            <charset val="128"/>
          </rPr>
          <t>右上のフローから、自動的に計算されます。</t>
        </r>
      </text>
    </comment>
    <comment ref="D33" authorId="0" shapeId="0" xr:uid="{DB07D575-320E-4CEC-8366-2D4A71CEB075}">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000-000033000000}">
      <text>
        <r>
          <rPr>
            <sz val="9"/>
            <color indexed="81"/>
            <rFont val="ＭＳ Ｐゴシック"/>
            <family val="3"/>
            <charset val="128"/>
          </rPr>
          <t>右上のフローから、自動的に計算されます。</t>
        </r>
      </text>
    </comment>
    <comment ref="R33" authorId="0" shapeId="0" xr:uid="{00000000-0006-0000-10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100-000001000000}">
      <text>
        <r>
          <rPr>
            <sz val="10"/>
            <color indexed="81"/>
            <rFont val="ＭＳ Ｐゴシック"/>
            <family val="3"/>
            <charset val="128"/>
          </rPr>
          <t>「表紙」シートで選択された○印が自動的に反映されます。</t>
        </r>
      </text>
    </comment>
    <comment ref="AU4" authorId="0" shapeId="0" xr:uid="{00000000-0006-0000-1100-000002000000}">
      <text>
        <r>
          <rPr>
            <sz val="10"/>
            <color indexed="81"/>
            <rFont val="ＭＳ Ｐゴシック"/>
            <family val="3"/>
            <charset val="128"/>
          </rPr>
          <t>「表紙」シートで選択された○印が自動的に反映されます。</t>
        </r>
      </text>
    </comment>
    <comment ref="AF5" authorId="0" shapeId="0" xr:uid="{00000000-0006-0000-1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1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1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1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1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1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100-00000C000000}">
      <text>
        <r>
          <rPr>
            <sz val="9"/>
            <color indexed="81"/>
            <rFont val="ＭＳ Ｐゴシック"/>
            <family val="3"/>
            <charset val="128"/>
          </rPr>
          <t>同上</t>
        </r>
      </text>
    </comment>
    <comment ref="P18" authorId="0" shapeId="0" xr:uid="{00000000-0006-0000-11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100-00000E000000}">
      <text>
        <r>
          <rPr>
            <sz val="9"/>
            <color indexed="81"/>
            <rFont val="ＭＳ Ｐゴシック"/>
            <family val="3"/>
            <charset val="128"/>
          </rPr>
          <t>⑧、⑨、※3及びｂの合計から自動的に計算されます。</t>
        </r>
      </text>
    </comment>
    <comment ref="AH18" authorId="0" shapeId="0" xr:uid="{00000000-0006-0000-1100-00000F000000}">
      <text>
        <r>
          <rPr>
            <sz val="9"/>
            <color indexed="81"/>
            <rFont val="ＭＳ Ｐゴシック"/>
            <family val="3"/>
            <charset val="128"/>
          </rPr>
          <t>右にあるｂ-1およびｂ-2から、自動的に計算されます。</t>
        </r>
      </text>
    </comment>
    <comment ref="AO18" authorId="0" shapeId="0" xr:uid="{00000000-0006-0000-1100-000010000000}">
      <text>
        <r>
          <rPr>
            <sz val="9"/>
            <color indexed="81"/>
            <rFont val="ＭＳ Ｐゴシック"/>
            <family val="3"/>
            <charset val="128"/>
          </rPr>
          <t>右側にある3つの委託目的別内訳量から、自動的に計算されます。</t>
        </r>
      </text>
    </comment>
    <comment ref="AU18" authorId="0" shapeId="0" xr:uid="{00000000-0006-0000-1100-000011000000}">
      <text>
        <r>
          <rPr>
            <sz val="9"/>
            <color indexed="81"/>
            <rFont val="ＭＳ Ｐゴシック"/>
            <family val="3"/>
            <charset val="128"/>
          </rPr>
          <t>同上</t>
        </r>
      </text>
    </comment>
    <comment ref="P21" authorId="0" shapeId="0" xr:uid="{00000000-0006-0000-11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1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C541F8A2-E33D-4FEE-8329-9B5D7F57566C}">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100-000016000000}">
      <text>
        <r>
          <rPr>
            <sz val="9"/>
            <color indexed="81"/>
            <rFont val="ＭＳ Ｐゴシック"/>
            <family val="3"/>
            <charset val="128"/>
          </rPr>
          <t>右上のフローから、自動的に計算されます。</t>
        </r>
      </text>
    </comment>
    <comment ref="P24" authorId="0" shapeId="0" xr:uid="{00000000-0006-0000-11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1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68743031-F768-4FF6-B205-A3692A0DFD9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100-00001A000000}">
      <text>
        <r>
          <rPr>
            <sz val="9"/>
            <color indexed="81"/>
            <rFont val="ＭＳ Ｐゴシック"/>
            <family val="3"/>
            <charset val="128"/>
          </rPr>
          <t>右上のフローから、自動的に計算されます。</t>
        </r>
      </text>
    </comment>
    <comment ref="D26" authorId="0" shapeId="0" xr:uid="{F834BE72-D542-401D-BC82-5EB627B90EE5}">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100-00001C000000}">
      <text>
        <r>
          <rPr>
            <sz val="9"/>
            <color indexed="81"/>
            <rFont val="ＭＳ Ｐゴシック"/>
            <family val="3"/>
            <charset val="128"/>
          </rPr>
          <t>右上のフローから、自動的に計算されます。</t>
        </r>
      </text>
    </comment>
    <comment ref="D27" authorId="0" shapeId="0" xr:uid="{814A3AC5-9551-41DC-B359-1E88EC54AA8E}">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100-00001E000000}">
      <text>
        <r>
          <rPr>
            <sz val="9"/>
            <color indexed="81"/>
            <rFont val="ＭＳ Ｐゴシック"/>
            <family val="3"/>
            <charset val="128"/>
          </rPr>
          <t>右上のフローから、自動的に計算されます。</t>
        </r>
      </text>
    </comment>
    <comment ref="P27" authorId="0" shapeId="0" xr:uid="{00000000-0006-0000-1100-00001F000000}">
      <text>
        <r>
          <rPr>
            <sz val="9"/>
            <color indexed="81"/>
            <rFont val="ＭＳ Ｐゴシック"/>
            <family val="3"/>
            <charset val="128"/>
          </rPr>
          <t>下にあるＢ-1およびＢ-2から、自動的に計算されます。</t>
        </r>
      </text>
    </comment>
    <comment ref="AL27" authorId="0" shapeId="0" xr:uid="{00000000-0006-0000-1100-000020000000}">
      <text>
        <r>
          <rPr>
            <sz val="9"/>
            <color indexed="81"/>
            <rFont val="ＭＳ Ｐゴシック"/>
            <family val="3"/>
            <charset val="128"/>
          </rPr>
          <t>Ｂとｂの合計が自動的に計算されます。</t>
        </r>
      </text>
    </comment>
    <comment ref="AS27" authorId="0" shapeId="0" xr:uid="{00000000-0006-0000-11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5309F400-8E01-437D-85C8-34E271200CB1}">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100-000023000000}">
      <text>
        <r>
          <rPr>
            <sz val="9"/>
            <color indexed="81"/>
            <rFont val="ＭＳ Ｐゴシック"/>
            <family val="3"/>
            <charset val="128"/>
          </rPr>
          <t>右上のフローから、自動的に計算されます。</t>
        </r>
      </text>
    </comment>
    <comment ref="AA28" authorId="0" shapeId="0" xr:uid="{00000000-0006-0000-11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51F0D00E-DDBD-429B-A345-CE4F5B4D5A32}">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100-000026000000}">
      <text>
        <r>
          <rPr>
            <sz val="9"/>
            <color indexed="81"/>
            <rFont val="ＭＳ Ｐゴシック"/>
            <family val="3"/>
            <charset val="128"/>
          </rPr>
          <t>右上のフローから、自動的に計算されます。</t>
        </r>
      </text>
    </comment>
    <comment ref="AA29" authorId="0" shapeId="0" xr:uid="{00000000-0006-0000-1100-000027000000}">
      <text>
        <r>
          <rPr>
            <sz val="9"/>
            <color indexed="81"/>
            <rFont val="ＭＳ Ｐゴシック"/>
            <family val="3"/>
            <charset val="128"/>
          </rPr>
          <t>同上</t>
        </r>
      </text>
    </comment>
    <comment ref="D30" authorId="0" shapeId="0" xr:uid="{F34CB6F3-ED71-4971-B74C-ABD0EB9BB53F}">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100-000029000000}">
      <text>
        <r>
          <rPr>
            <sz val="9"/>
            <color indexed="81"/>
            <rFont val="ＭＳ Ｐゴシック"/>
            <family val="3"/>
            <charset val="128"/>
          </rPr>
          <t>右上のフローから、自動的に計算されます。</t>
        </r>
      </text>
    </comment>
    <comment ref="R30" authorId="0" shapeId="0" xr:uid="{00000000-0006-0000-1100-00002A000000}">
      <text>
        <r>
          <rPr>
            <sz val="9"/>
            <color indexed="81"/>
            <rFont val="ＭＳ Ｐゴシック"/>
            <family val="3"/>
            <charset val="128"/>
          </rPr>
          <t>右側にある3つの委託目的別内訳量から、自動的に計算されます。</t>
        </r>
      </text>
    </comment>
    <comment ref="AA30" authorId="0" shapeId="0" xr:uid="{00000000-0006-0000-1100-00002B000000}">
      <text>
        <r>
          <rPr>
            <sz val="9"/>
            <color indexed="81"/>
            <rFont val="ＭＳ Ｐゴシック"/>
            <family val="3"/>
            <charset val="128"/>
          </rPr>
          <t>同上</t>
        </r>
      </text>
    </comment>
    <comment ref="AL30" authorId="0" shapeId="0" xr:uid="{00000000-0006-0000-11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8674E06-3752-48BC-B7BF-382ED3DCE600}">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100-00002E000000}">
      <text>
        <r>
          <rPr>
            <sz val="9"/>
            <color indexed="81"/>
            <rFont val="ＭＳ Ｐゴシック"/>
            <family val="3"/>
            <charset val="128"/>
          </rPr>
          <t>右上のフローから、自動的に計算されます。</t>
        </r>
      </text>
    </comment>
    <comment ref="AS31" authorId="0" shapeId="0" xr:uid="{00000000-0006-0000-11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F1E8383D-CD5A-41BD-85A6-45F41A7EBC1E}">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100-000031000000}">
      <text>
        <r>
          <rPr>
            <sz val="9"/>
            <color indexed="81"/>
            <rFont val="ＭＳ Ｐゴシック"/>
            <family val="3"/>
            <charset val="128"/>
          </rPr>
          <t>右上のフローから、自動的に計算されます。</t>
        </r>
      </text>
    </comment>
    <comment ref="D33" authorId="0" shapeId="0" xr:uid="{699B5BC2-7CE8-4D2D-A1DD-D313A3CF734A}">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100-000033000000}">
      <text>
        <r>
          <rPr>
            <sz val="9"/>
            <color indexed="81"/>
            <rFont val="ＭＳ Ｐゴシック"/>
            <family val="3"/>
            <charset val="128"/>
          </rPr>
          <t>右上のフローから、自動的に計算されます。</t>
        </r>
      </text>
    </comment>
    <comment ref="R33" authorId="0" shapeId="0" xr:uid="{00000000-0006-0000-11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200-000001000000}">
      <text>
        <r>
          <rPr>
            <sz val="10"/>
            <color indexed="81"/>
            <rFont val="ＭＳ Ｐゴシック"/>
            <family val="3"/>
            <charset val="128"/>
          </rPr>
          <t>「表紙」シートで選択された○印が自動的に反映されます。</t>
        </r>
      </text>
    </comment>
    <comment ref="AU4" authorId="0" shapeId="0" xr:uid="{00000000-0006-0000-1200-000002000000}">
      <text>
        <r>
          <rPr>
            <sz val="10"/>
            <color indexed="81"/>
            <rFont val="ＭＳ Ｐゴシック"/>
            <family val="3"/>
            <charset val="128"/>
          </rPr>
          <t>「表紙」シートで選択された○印が自動的に反映されます。</t>
        </r>
      </text>
    </comment>
    <comment ref="AF5" authorId="0" shapeId="0" xr:uid="{00000000-0006-0000-1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2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2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2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2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2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200-00000C000000}">
      <text>
        <r>
          <rPr>
            <sz val="9"/>
            <color indexed="81"/>
            <rFont val="ＭＳ Ｐゴシック"/>
            <family val="3"/>
            <charset val="128"/>
          </rPr>
          <t>同上</t>
        </r>
      </text>
    </comment>
    <comment ref="P18" authorId="0" shapeId="0" xr:uid="{00000000-0006-0000-12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200-00000E000000}">
      <text>
        <r>
          <rPr>
            <sz val="9"/>
            <color indexed="81"/>
            <rFont val="ＭＳ Ｐゴシック"/>
            <family val="3"/>
            <charset val="128"/>
          </rPr>
          <t>⑧、⑨、※3及びｂの合計から自動的に計算されます。</t>
        </r>
      </text>
    </comment>
    <comment ref="AH18" authorId="0" shapeId="0" xr:uid="{00000000-0006-0000-1200-00000F000000}">
      <text>
        <r>
          <rPr>
            <sz val="9"/>
            <color indexed="81"/>
            <rFont val="ＭＳ Ｐゴシック"/>
            <family val="3"/>
            <charset val="128"/>
          </rPr>
          <t>右にあるｂ-1およびｂ-2から、自動的に計算されます。</t>
        </r>
      </text>
    </comment>
    <comment ref="AO18" authorId="0" shapeId="0" xr:uid="{00000000-0006-0000-1200-000010000000}">
      <text>
        <r>
          <rPr>
            <sz val="9"/>
            <color indexed="81"/>
            <rFont val="ＭＳ Ｐゴシック"/>
            <family val="3"/>
            <charset val="128"/>
          </rPr>
          <t>右側にある3つの委託目的別内訳量から、自動的に計算されます。</t>
        </r>
      </text>
    </comment>
    <comment ref="AU18" authorId="0" shapeId="0" xr:uid="{00000000-0006-0000-1200-000011000000}">
      <text>
        <r>
          <rPr>
            <sz val="9"/>
            <color indexed="81"/>
            <rFont val="ＭＳ Ｐゴシック"/>
            <family val="3"/>
            <charset val="128"/>
          </rPr>
          <t>同上</t>
        </r>
      </text>
    </comment>
    <comment ref="P21" authorId="0" shapeId="0" xr:uid="{00000000-0006-0000-12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2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F2771628-847C-4EB2-9801-5FC1739B8647}">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200-000016000000}">
      <text>
        <r>
          <rPr>
            <sz val="9"/>
            <color indexed="81"/>
            <rFont val="ＭＳ Ｐゴシック"/>
            <family val="3"/>
            <charset val="128"/>
          </rPr>
          <t>右上のフローから、自動的に計算されます。</t>
        </r>
      </text>
    </comment>
    <comment ref="P24" authorId="0" shapeId="0" xr:uid="{00000000-0006-0000-12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2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7EE2250F-F8E7-45A4-8FF9-013C8B3101C1}">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200-00001A000000}">
      <text>
        <r>
          <rPr>
            <sz val="9"/>
            <color indexed="81"/>
            <rFont val="ＭＳ Ｐゴシック"/>
            <family val="3"/>
            <charset val="128"/>
          </rPr>
          <t>右上のフローから、自動的に計算されます。</t>
        </r>
      </text>
    </comment>
    <comment ref="D26" authorId="0" shapeId="0" xr:uid="{2B2BA230-74E7-453F-9DD4-2F9733D1DB37}">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200-00001C000000}">
      <text>
        <r>
          <rPr>
            <sz val="9"/>
            <color indexed="81"/>
            <rFont val="ＭＳ Ｐゴシック"/>
            <family val="3"/>
            <charset val="128"/>
          </rPr>
          <t>右上のフローから、自動的に計算されます。</t>
        </r>
      </text>
    </comment>
    <comment ref="D27" authorId="0" shapeId="0" xr:uid="{30D23FF4-CB9B-406C-89C9-818E62F90821}">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200-00001E000000}">
      <text>
        <r>
          <rPr>
            <sz val="9"/>
            <color indexed="81"/>
            <rFont val="ＭＳ Ｐゴシック"/>
            <family val="3"/>
            <charset val="128"/>
          </rPr>
          <t>右上のフローから、自動的に計算されます。</t>
        </r>
      </text>
    </comment>
    <comment ref="P27" authorId="0" shapeId="0" xr:uid="{00000000-0006-0000-1200-00001F000000}">
      <text>
        <r>
          <rPr>
            <sz val="9"/>
            <color indexed="81"/>
            <rFont val="ＭＳ Ｐゴシック"/>
            <family val="3"/>
            <charset val="128"/>
          </rPr>
          <t>下にあるＢ-1およびＢ-2から、自動的に計算されます。</t>
        </r>
      </text>
    </comment>
    <comment ref="AL27" authorId="0" shapeId="0" xr:uid="{00000000-0006-0000-1200-000020000000}">
      <text>
        <r>
          <rPr>
            <sz val="9"/>
            <color indexed="81"/>
            <rFont val="ＭＳ Ｐゴシック"/>
            <family val="3"/>
            <charset val="128"/>
          </rPr>
          <t>Ｂとｂの合計が自動的に計算されます。</t>
        </r>
      </text>
    </comment>
    <comment ref="AS27" authorId="0" shapeId="0" xr:uid="{00000000-0006-0000-12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959E655A-4CB5-42AC-AD83-D1A067ED1DD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200-000023000000}">
      <text>
        <r>
          <rPr>
            <sz val="9"/>
            <color indexed="81"/>
            <rFont val="ＭＳ Ｐゴシック"/>
            <family val="3"/>
            <charset val="128"/>
          </rPr>
          <t>右上のフローから、自動的に計算されます。</t>
        </r>
      </text>
    </comment>
    <comment ref="AA28" authorId="0" shapeId="0" xr:uid="{00000000-0006-0000-12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E4D54BF5-0691-41C8-94EF-68D6312476B9}">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200-000026000000}">
      <text>
        <r>
          <rPr>
            <sz val="9"/>
            <color indexed="81"/>
            <rFont val="ＭＳ Ｐゴシック"/>
            <family val="3"/>
            <charset val="128"/>
          </rPr>
          <t>右上のフローから、自動的に計算されます。</t>
        </r>
      </text>
    </comment>
    <comment ref="AA29" authorId="0" shapeId="0" xr:uid="{00000000-0006-0000-1200-000027000000}">
      <text>
        <r>
          <rPr>
            <sz val="9"/>
            <color indexed="81"/>
            <rFont val="ＭＳ Ｐゴシック"/>
            <family val="3"/>
            <charset val="128"/>
          </rPr>
          <t>同上</t>
        </r>
      </text>
    </comment>
    <comment ref="D30" authorId="0" shapeId="0" xr:uid="{CFBC73BA-8F71-44CC-94D5-B48975841FD7}">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200-000029000000}">
      <text>
        <r>
          <rPr>
            <sz val="9"/>
            <color indexed="81"/>
            <rFont val="ＭＳ Ｐゴシック"/>
            <family val="3"/>
            <charset val="128"/>
          </rPr>
          <t>右上のフローから、自動的に計算されます。</t>
        </r>
      </text>
    </comment>
    <comment ref="R30" authorId="0" shapeId="0" xr:uid="{00000000-0006-0000-1200-00002A000000}">
      <text>
        <r>
          <rPr>
            <sz val="9"/>
            <color indexed="81"/>
            <rFont val="ＭＳ Ｐゴシック"/>
            <family val="3"/>
            <charset val="128"/>
          </rPr>
          <t>右側にある3つの委託目的別内訳量から、自動的に計算されます。</t>
        </r>
      </text>
    </comment>
    <comment ref="AA30" authorId="0" shapeId="0" xr:uid="{00000000-0006-0000-1200-00002B000000}">
      <text>
        <r>
          <rPr>
            <sz val="9"/>
            <color indexed="81"/>
            <rFont val="ＭＳ Ｐゴシック"/>
            <family val="3"/>
            <charset val="128"/>
          </rPr>
          <t>同上</t>
        </r>
      </text>
    </comment>
    <comment ref="AL30" authorId="0" shapeId="0" xr:uid="{00000000-0006-0000-12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FA435299-6356-4CDC-A273-5CE66C23B00A}">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200-00002E000000}">
      <text>
        <r>
          <rPr>
            <sz val="9"/>
            <color indexed="81"/>
            <rFont val="ＭＳ Ｐゴシック"/>
            <family val="3"/>
            <charset val="128"/>
          </rPr>
          <t>右上のフローから、自動的に計算されます。</t>
        </r>
      </text>
    </comment>
    <comment ref="AS31" authorId="0" shapeId="0" xr:uid="{00000000-0006-0000-12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7BAE7666-3A6D-4444-B22D-87D3A74291E8}">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200-000031000000}">
      <text>
        <r>
          <rPr>
            <sz val="9"/>
            <color indexed="81"/>
            <rFont val="ＭＳ Ｐゴシック"/>
            <family val="3"/>
            <charset val="128"/>
          </rPr>
          <t>右上のフローから、自動的に計算されます。</t>
        </r>
      </text>
    </comment>
    <comment ref="D33" authorId="0" shapeId="0" xr:uid="{2A8CA29D-9BAC-460C-A882-10FA185E0EFD}">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200-000033000000}">
      <text>
        <r>
          <rPr>
            <sz val="9"/>
            <color indexed="81"/>
            <rFont val="ＭＳ Ｐゴシック"/>
            <family val="3"/>
            <charset val="128"/>
          </rPr>
          <t>右上のフローから、自動的に計算されます。</t>
        </r>
      </text>
    </comment>
    <comment ref="R33" authorId="0" shapeId="0" xr:uid="{00000000-0006-0000-12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100-000001000000}">
      <text>
        <r>
          <rPr>
            <sz val="10"/>
            <color indexed="81"/>
            <rFont val="ＭＳ Ｐゴシック"/>
            <family val="3"/>
            <charset val="128"/>
          </rPr>
          <t>「表紙」シートで選択された○印が自動的に反映されます。</t>
        </r>
      </text>
    </comment>
    <comment ref="AU4" authorId="0" shapeId="0" xr:uid="{00000000-0006-0000-0100-000002000000}">
      <text>
        <r>
          <rPr>
            <sz val="10"/>
            <color indexed="81"/>
            <rFont val="ＭＳ Ｐゴシック"/>
            <family val="3"/>
            <charset val="128"/>
          </rPr>
          <t>「表紙」シートで選択された○印が自動的に反映されます。</t>
        </r>
      </text>
    </comment>
    <comment ref="AF5" authorId="0" shapeId="0" xr:uid="{00000000-0006-0000-0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1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1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1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1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1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100-00000C000000}">
      <text>
        <r>
          <rPr>
            <sz val="9"/>
            <color indexed="81"/>
            <rFont val="ＭＳ Ｐゴシック"/>
            <family val="3"/>
            <charset val="128"/>
          </rPr>
          <t>同上</t>
        </r>
      </text>
    </comment>
    <comment ref="P18" authorId="0" shapeId="0" xr:uid="{00000000-0006-0000-01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100-00000E000000}">
      <text>
        <r>
          <rPr>
            <sz val="9"/>
            <color indexed="81"/>
            <rFont val="ＭＳ Ｐゴシック"/>
            <family val="3"/>
            <charset val="128"/>
          </rPr>
          <t>⑧、⑨、※3及びｂの合計から自動的に計算されます。</t>
        </r>
      </text>
    </comment>
    <comment ref="AH18" authorId="0" shapeId="0" xr:uid="{00000000-0006-0000-0100-00000F000000}">
      <text>
        <r>
          <rPr>
            <sz val="9"/>
            <color indexed="81"/>
            <rFont val="ＭＳ Ｐゴシック"/>
            <family val="3"/>
            <charset val="128"/>
          </rPr>
          <t>右にあるｂ-1およびｂ-2から、自動的に計算されます。</t>
        </r>
      </text>
    </comment>
    <comment ref="AO18" authorId="0" shapeId="0" xr:uid="{00000000-0006-0000-0100-000010000000}">
      <text>
        <r>
          <rPr>
            <sz val="9"/>
            <color indexed="81"/>
            <rFont val="ＭＳ Ｐゴシック"/>
            <family val="3"/>
            <charset val="128"/>
          </rPr>
          <t>右側にある3つの委託目的別内訳量から、自動的に計算されます。</t>
        </r>
      </text>
    </comment>
    <comment ref="AU18" authorId="0" shapeId="0" xr:uid="{00000000-0006-0000-0100-000011000000}">
      <text>
        <r>
          <rPr>
            <sz val="9"/>
            <color indexed="81"/>
            <rFont val="ＭＳ Ｐゴシック"/>
            <family val="3"/>
            <charset val="128"/>
          </rPr>
          <t>同上</t>
        </r>
      </text>
    </comment>
    <comment ref="P21" authorId="0" shapeId="0" xr:uid="{00000000-0006-0000-01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1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100-00001500000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100-000016000000}">
      <text>
        <r>
          <rPr>
            <sz val="9"/>
            <color indexed="81"/>
            <rFont val="ＭＳ Ｐゴシック"/>
            <family val="3"/>
            <charset val="128"/>
          </rPr>
          <t>右上のフローから、自動的に計算されます。</t>
        </r>
      </text>
    </comment>
    <comment ref="P24" authorId="0" shapeId="0" xr:uid="{00000000-0006-0000-01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1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2E586ADE-A79B-4A8E-96C4-05C34447F303}">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100-00001A000000}">
      <text>
        <r>
          <rPr>
            <sz val="9"/>
            <color indexed="81"/>
            <rFont val="ＭＳ Ｐゴシック"/>
            <family val="3"/>
            <charset val="128"/>
          </rPr>
          <t>右上のフローから、自動的に計算されます。</t>
        </r>
      </text>
    </comment>
    <comment ref="D26" authorId="0" shapeId="0" xr:uid="{C84D9110-BF74-4DE6-B21C-BDF1635B2672}">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100-00001C000000}">
      <text>
        <r>
          <rPr>
            <sz val="9"/>
            <color indexed="81"/>
            <rFont val="ＭＳ Ｐゴシック"/>
            <family val="3"/>
            <charset val="128"/>
          </rPr>
          <t>右上のフローから、自動的に計算されます。</t>
        </r>
      </text>
    </comment>
    <comment ref="D27" authorId="0" shapeId="0" xr:uid="{D0EF7FED-0353-4C13-B4C4-0E4BC3A18198}">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100-00001E000000}">
      <text>
        <r>
          <rPr>
            <sz val="9"/>
            <color indexed="81"/>
            <rFont val="ＭＳ Ｐゴシック"/>
            <family val="3"/>
            <charset val="128"/>
          </rPr>
          <t>右上のフローから、自動的に計算されます。</t>
        </r>
      </text>
    </comment>
    <comment ref="P27" authorId="0" shapeId="0" xr:uid="{00000000-0006-0000-0100-00001F000000}">
      <text>
        <r>
          <rPr>
            <sz val="9"/>
            <color indexed="81"/>
            <rFont val="ＭＳ Ｐゴシック"/>
            <family val="3"/>
            <charset val="128"/>
          </rPr>
          <t>下にあるＢ-1およびＢ-2から、自動的に計算されます。</t>
        </r>
      </text>
    </comment>
    <comment ref="AL27" authorId="0" shapeId="0" xr:uid="{00000000-0006-0000-0100-000020000000}">
      <text>
        <r>
          <rPr>
            <sz val="9"/>
            <color indexed="81"/>
            <rFont val="ＭＳ Ｐゴシック"/>
            <family val="3"/>
            <charset val="128"/>
          </rPr>
          <t>Ｂとｂの合計が自動的に計算されます。</t>
        </r>
      </text>
    </comment>
    <comment ref="AS27" authorId="0" shapeId="0" xr:uid="{00000000-0006-0000-01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9CBE01B6-4FE7-4CE6-9D64-3E6C3C3C2A84}">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100-000023000000}">
      <text>
        <r>
          <rPr>
            <sz val="9"/>
            <color indexed="81"/>
            <rFont val="ＭＳ Ｐゴシック"/>
            <family val="3"/>
            <charset val="128"/>
          </rPr>
          <t>右上のフローから、自動的に計算されます。</t>
        </r>
      </text>
    </comment>
    <comment ref="AA28" authorId="0" shapeId="0" xr:uid="{00000000-0006-0000-01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B7CFF8F-CF96-43E6-BF4B-1E57F7D0C01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100-000026000000}">
      <text>
        <r>
          <rPr>
            <sz val="9"/>
            <color indexed="81"/>
            <rFont val="ＭＳ Ｐゴシック"/>
            <family val="3"/>
            <charset val="128"/>
          </rPr>
          <t>右上のフローから、自動的に計算されます。</t>
        </r>
      </text>
    </comment>
    <comment ref="AA29" authorId="0" shapeId="0" xr:uid="{00000000-0006-0000-0100-000027000000}">
      <text>
        <r>
          <rPr>
            <sz val="9"/>
            <color indexed="81"/>
            <rFont val="ＭＳ Ｐゴシック"/>
            <family val="3"/>
            <charset val="128"/>
          </rPr>
          <t>同上</t>
        </r>
      </text>
    </comment>
    <comment ref="D30" authorId="0" shapeId="0" xr:uid="{81D1EDAD-9965-4798-ABB3-73DF75070B5B}">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100-000029000000}">
      <text>
        <r>
          <rPr>
            <sz val="9"/>
            <color indexed="81"/>
            <rFont val="ＭＳ Ｐゴシック"/>
            <family val="3"/>
            <charset val="128"/>
          </rPr>
          <t>右上のフローから、自動的に計算されます。</t>
        </r>
      </text>
    </comment>
    <comment ref="R30" authorId="0" shapeId="0" xr:uid="{00000000-0006-0000-0100-00002A000000}">
      <text>
        <r>
          <rPr>
            <sz val="9"/>
            <color indexed="81"/>
            <rFont val="ＭＳ Ｐゴシック"/>
            <family val="3"/>
            <charset val="128"/>
          </rPr>
          <t>右側にある3つの委託目的別内訳量から、自動的に計算されます。</t>
        </r>
      </text>
    </comment>
    <comment ref="AA30" authorId="0" shapeId="0" xr:uid="{00000000-0006-0000-0100-00002B000000}">
      <text>
        <r>
          <rPr>
            <sz val="9"/>
            <color indexed="81"/>
            <rFont val="ＭＳ Ｐゴシック"/>
            <family val="3"/>
            <charset val="128"/>
          </rPr>
          <t>同上</t>
        </r>
      </text>
    </comment>
    <comment ref="AL30" authorId="0" shapeId="0" xr:uid="{00000000-0006-0000-01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A1C7CE68-7880-4A00-BF81-F0A1948E587C}">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100-00002E000000}">
      <text>
        <r>
          <rPr>
            <sz val="9"/>
            <color indexed="81"/>
            <rFont val="ＭＳ Ｐゴシック"/>
            <family val="3"/>
            <charset val="128"/>
          </rPr>
          <t>右上のフローから、自動的に計算されます。</t>
        </r>
      </text>
    </comment>
    <comment ref="AS31" authorId="0" shapeId="0" xr:uid="{00000000-0006-0000-01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DCE95AF-EB2D-4D1B-9601-B8A0F5A2EAB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100-000031000000}">
      <text>
        <r>
          <rPr>
            <sz val="9"/>
            <color indexed="81"/>
            <rFont val="ＭＳ Ｐゴシック"/>
            <family val="3"/>
            <charset val="128"/>
          </rPr>
          <t>右上のフローから、自動的に計算されます。</t>
        </r>
      </text>
    </comment>
    <comment ref="D33" authorId="0" shapeId="0" xr:uid="{00000000-0006-0000-0100-00003200000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100-000033000000}">
      <text>
        <r>
          <rPr>
            <sz val="9"/>
            <color indexed="81"/>
            <rFont val="ＭＳ Ｐゴシック"/>
            <family val="3"/>
            <charset val="128"/>
          </rPr>
          <t>右上のフローから、自動的に計算されます。</t>
        </r>
      </text>
    </comment>
    <comment ref="R33" authorId="0" shapeId="0" xr:uid="{00000000-0006-0000-01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300-000001000000}">
      <text>
        <r>
          <rPr>
            <sz val="10"/>
            <color indexed="81"/>
            <rFont val="ＭＳ Ｐゴシック"/>
            <family val="3"/>
            <charset val="128"/>
          </rPr>
          <t>「表紙」シートで選択された○印が自動的に反映されます。</t>
        </r>
      </text>
    </comment>
    <comment ref="AU4" authorId="0" shapeId="0" xr:uid="{00000000-0006-0000-1300-000002000000}">
      <text>
        <r>
          <rPr>
            <sz val="10"/>
            <color indexed="81"/>
            <rFont val="ＭＳ Ｐゴシック"/>
            <family val="3"/>
            <charset val="128"/>
          </rPr>
          <t>「表紙」シートで選択された○印が自動的に反映されます。</t>
        </r>
      </text>
    </comment>
    <comment ref="AF5" authorId="0" shapeId="0" xr:uid="{00000000-0006-0000-1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3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3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3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3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3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300-00000C000000}">
      <text>
        <r>
          <rPr>
            <sz val="9"/>
            <color indexed="81"/>
            <rFont val="ＭＳ Ｐゴシック"/>
            <family val="3"/>
            <charset val="128"/>
          </rPr>
          <t>同上</t>
        </r>
      </text>
    </comment>
    <comment ref="P18" authorId="0" shapeId="0" xr:uid="{00000000-0006-0000-13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300-00000E000000}">
      <text>
        <r>
          <rPr>
            <sz val="9"/>
            <color indexed="81"/>
            <rFont val="ＭＳ Ｐゴシック"/>
            <family val="3"/>
            <charset val="128"/>
          </rPr>
          <t>⑧、⑨、※3及びｂの合計から自動的に計算されます。</t>
        </r>
      </text>
    </comment>
    <comment ref="AH18" authorId="0" shapeId="0" xr:uid="{00000000-0006-0000-1300-00000F000000}">
      <text>
        <r>
          <rPr>
            <sz val="9"/>
            <color indexed="81"/>
            <rFont val="ＭＳ Ｐゴシック"/>
            <family val="3"/>
            <charset val="128"/>
          </rPr>
          <t>右にあるｂ-1およびｂ-2から、自動的に計算されます。</t>
        </r>
      </text>
    </comment>
    <comment ref="AO18" authorId="0" shapeId="0" xr:uid="{00000000-0006-0000-1300-000010000000}">
      <text>
        <r>
          <rPr>
            <sz val="9"/>
            <color indexed="81"/>
            <rFont val="ＭＳ Ｐゴシック"/>
            <family val="3"/>
            <charset val="128"/>
          </rPr>
          <t>右側にある3つの委託目的別内訳量から、自動的に計算されます。</t>
        </r>
      </text>
    </comment>
    <comment ref="AU18" authorId="0" shapeId="0" xr:uid="{00000000-0006-0000-1300-000011000000}">
      <text>
        <r>
          <rPr>
            <sz val="9"/>
            <color indexed="81"/>
            <rFont val="ＭＳ Ｐゴシック"/>
            <family val="3"/>
            <charset val="128"/>
          </rPr>
          <t>同上</t>
        </r>
      </text>
    </comment>
    <comment ref="P21" authorId="0" shapeId="0" xr:uid="{00000000-0006-0000-13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3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CAD372E7-A024-4BCB-86DF-C806322025DB}">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300-000016000000}">
      <text>
        <r>
          <rPr>
            <sz val="9"/>
            <color indexed="81"/>
            <rFont val="ＭＳ Ｐゴシック"/>
            <family val="3"/>
            <charset val="128"/>
          </rPr>
          <t>右上のフローから、自動的に計算されます。</t>
        </r>
      </text>
    </comment>
    <comment ref="P24" authorId="0" shapeId="0" xr:uid="{00000000-0006-0000-13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3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13BCCA4C-FB82-4B69-A5D4-1C874777860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300-00001A000000}">
      <text>
        <r>
          <rPr>
            <sz val="9"/>
            <color indexed="81"/>
            <rFont val="ＭＳ Ｐゴシック"/>
            <family val="3"/>
            <charset val="128"/>
          </rPr>
          <t>右上のフローから、自動的に計算されます。</t>
        </r>
      </text>
    </comment>
    <comment ref="D26" authorId="0" shapeId="0" xr:uid="{377E08B7-CD65-42E6-B1C8-458751EF6150}">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300-00001C000000}">
      <text>
        <r>
          <rPr>
            <sz val="9"/>
            <color indexed="81"/>
            <rFont val="ＭＳ Ｐゴシック"/>
            <family val="3"/>
            <charset val="128"/>
          </rPr>
          <t>右上のフローから、自動的に計算されます。</t>
        </r>
      </text>
    </comment>
    <comment ref="D27" authorId="0" shapeId="0" xr:uid="{DBEEA2AD-72CD-4DE9-8E00-28EEB0C91F91}">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300-00001E000000}">
      <text>
        <r>
          <rPr>
            <sz val="9"/>
            <color indexed="81"/>
            <rFont val="ＭＳ Ｐゴシック"/>
            <family val="3"/>
            <charset val="128"/>
          </rPr>
          <t>右上のフローから、自動的に計算されます。</t>
        </r>
      </text>
    </comment>
    <comment ref="P27" authorId="0" shapeId="0" xr:uid="{00000000-0006-0000-1300-00001F000000}">
      <text>
        <r>
          <rPr>
            <sz val="9"/>
            <color indexed="81"/>
            <rFont val="ＭＳ Ｐゴシック"/>
            <family val="3"/>
            <charset val="128"/>
          </rPr>
          <t>下にあるＢ-1およびＢ-2から、自動的に計算されます。</t>
        </r>
      </text>
    </comment>
    <comment ref="AL27" authorId="0" shapeId="0" xr:uid="{00000000-0006-0000-1300-000020000000}">
      <text>
        <r>
          <rPr>
            <sz val="9"/>
            <color indexed="81"/>
            <rFont val="ＭＳ Ｐゴシック"/>
            <family val="3"/>
            <charset val="128"/>
          </rPr>
          <t>Ｂとｂの合計が自動的に計算されます。</t>
        </r>
      </text>
    </comment>
    <comment ref="AS27" authorId="0" shapeId="0" xr:uid="{00000000-0006-0000-13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857C7C-64DD-4BC6-94C8-496AF71217F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300-000023000000}">
      <text>
        <r>
          <rPr>
            <sz val="9"/>
            <color indexed="81"/>
            <rFont val="ＭＳ Ｐゴシック"/>
            <family val="3"/>
            <charset val="128"/>
          </rPr>
          <t>右上のフローから、自動的に計算されます。</t>
        </r>
      </text>
    </comment>
    <comment ref="AA28" authorId="0" shapeId="0" xr:uid="{00000000-0006-0000-13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8EFE6E6-7A6A-4214-A782-7B563A2DE170}">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300-000026000000}">
      <text>
        <r>
          <rPr>
            <sz val="9"/>
            <color indexed="81"/>
            <rFont val="ＭＳ Ｐゴシック"/>
            <family val="3"/>
            <charset val="128"/>
          </rPr>
          <t>右上のフローから、自動的に計算されます。</t>
        </r>
      </text>
    </comment>
    <comment ref="AA29" authorId="0" shapeId="0" xr:uid="{00000000-0006-0000-1300-000027000000}">
      <text>
        <r>
          <rPr>
            <sz val="9"/>
            <color indexed="81"/>
            <rFont val="ＭＳ Ｐゴシック"/>
            <family val="3"/>
            <charset val="128"/>
          </rPr>
          <t>同上</t>
        </r>
      </text>
    </comment>
    <comment ref="D30" authorId="0" shapeId="0" xr:uid="{603F4247-525C-47FB-88D3-511B13300FCE}">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300-000029000000}">
      <text>
        <r>
          <rPr>
            <sz val="9"/>
            <color indexed="81"/>
            <rFont val="ＭＳ Ｐゴシック"/>
            <family val="3"/>
            <charset val="128"/>
          </rPr>
          <t>右上のフローから、自動的に計算されます。</t>
        </r>
      </text>
    </comment>
    <comment ref="R30" authorId="0" shapeId="0" xr:uid="{00000000-0006-0000-1300-00002A000000}">
      <text>
        <r>
          <rPr>
            <sz val="9"/>
            <color indexed="81"/>
            <rFont val="ＭＳ Ｐゴシック"/>
            <family val="3"/>
            <charset val="128"/>
          </rPr>
          <t>右側にある3つの委託目的別内訳量から、自動的に計算されます。</t>
        </r>
      </text>
    </comment>
    <comment ref="AA30" authorId="0" shapeId="0" xr:uid="{00000000-0006-0000-1300-00002B000000}">
      <text>
        <r>
          <rPr>
            <sz val="9"/>
            <color indexed="81"/>
            <rFont val="ＭＳ Ｐゴシック"/>
            <family val="3"/>
            <charset val="128"/>
          </rPr>
          <t>同上</t>
        </r>
      </text>
    </comment>
    <comment ref="AL30" authorId="0" shapeId="0" xr:uid="{00000000-0006-0000-13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90903F01-F10E-4537-BBB5-DF9EB3146EDC}">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300-00002E000000}">
      <text>
        <r>
          <rPr>
            <sz val="9"/>
            <color indexed="81"/>
            <rFont val="ＭＳ Ｐゴシック"/>
            <family val="3"/>
            <charset val="128"/>
          </rPr>
          <t>右上のフローから、自動的に計算されます。</t>
        </r>
      </text>
    </comment>
    <comment ref="AS31" authorId="0" shapeId="0" xr:uid="{00000000-0006-0000-13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62F1AFA-9B66-4195-887E-184CDD21ECCA}">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300-000031000000}">
      <text>
        <r>
          <rPr>
            <sz val="9"/>
            <color indexed="81"/>
            <rFont val="ＭＳ Ｐゴシック"/>
            <family val="3"/>
            <charset val="128"/>
          </rPr>
          <t>右上のフローから、自動的に計算されます。</t>
        </r>
      </text>
    </comment>
    <comment ref="D33" authorId="0" shapeId="0" xr:uid="{8CFCECF1-B65B-45FD-BE40-A4A938F40317}">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300-000033000000}">
      <text>
        <r>
          <rPr>
            <sz val="9"/>
            <color indexed="81"/>
            <rFont val="ＭＳ Ｐゴシック"/>
            <family val="3"/>
            <charset val="128"/>
          </rPr>
          <t>右上のフローから、自動的に計算されます。</t>
        </r>
      </text>
    </comment>
    <comment ref="R33" authorId="0" shapeId="0" xr:uid="{00000000-0006-0000-13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400-000001000000}">
      <text>
        <r>
          <rPr>
            <sz val="10"/>
            <color indexed="81"/>
            <rFont val="ＭＳ Ｐゴシック"/>
            <family val="3"/>
            <charset val="128"/>
          </rPr>
          <t>「表紙」シートで選択された○印が自動的に反映されます。</t>
        </r>
      </text>
    </comment>
    <comment ref="AU4" authorId="0" shapeId="0" xr:uid="{00000000-0006-0000-1400-000002000000}">
      <text>
        <r>
          <rPr>
            <sz val="10"/>
            <color indexed="81"/>
            <rFont val="ＭＳ Ｐゴシック"/>
            <family val="3"/>
            <charset val="128"/>
          </rPr>
          <t>「表紙」シートで選択された○印が自動的に反映されます。</t>
        </r>
      </text>
    </comment>
    <comment ref="AF5" authorId="0" shapeId="0" xr:uid="{00000000-0006-0000-1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4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4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4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4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4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400-00000C000000}">
      <text>
        <r>
          <rPr>
            <sz val="9"/>
            <color indexed="81"/>
            <rFont val="ＭＳ Ｐゴシック"/>
            <family val="3"/>
            <charset val="128"/>
          </rPr>
          <t>同上</t>
        </r>
      </text>
    </comment>
    <comment ref="P18" authorId="0" shapeId="0" xr:uid="{00000000-0006-0000-14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400-00000E000000}">
      <text>
        <r>
          <rPr>
            <sz val="9"/>
            <color indexed="81"/>
            <rFont val="ＭＳ Ｐゴシック"/>
            <family val="3"/>
            <charset val="128"/>
          </rPr>
          <t>⑧、⑨、※3及びｂの合計から自動的に計算されます。</t>
        </r>
      </text>
    </comment>
    <comment ref="AH18" authorId="0" shapeId="0" xr:uid="{00000000-0006-0000-1400-00000F000000}">
      <text>
        <r>
          <rPr>
            <sz val="9"/>
            <color indexed="81"/>
            <rFont val="ＭＳ Ｐゴシック"/>
            <family val="3"/>
            <charset val="128"/>
          </rPr>
          <t>右にあるｂ-1およびｂ-2から、自動的に計算されます。</t>
        </r>
      </text>
    </comment>
    <comment ref="AO18" authorId="0" shapeId="0" xr:uid="{00000000-0006-0000-1400-000010000000}">
      <text>
        <r>
          <rPr>
            <sz val="9"/>
            <color indexed="81"/>
            <rFont val="ＭＳ Ｐゴシック"/>
            <family val="3"/>
            <charset val="128"/>
          </rPr>
          <t>右側にある3つの委託目的別内訳量から、自動的に計算されます。</t>
        </r>
      </text>
    </comment>
    <comment ref="AU18" authorId="0" shapeId="0" xr:uid="{00000000-0006-0000-1400-000011000000}">
      <text>
        <r>
          <rPr>
            <sz val="9"/>
            <color indexed="81"/>
            <rFont val="ＭＳ Ｐゴシック"/>
            <family val="3"/>
            <charset val="128"/>
          </rPr>
          <t>同上</t>
        </r>
      </text>
    </comment>
    <comment ref="P21" authorId="0" shapeId="0" xr:uid="{00000000-0006-0000-14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4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7FDF40E5-E4D3-47DD-9065-BC6A06713C76}">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400-000016000000}">
      <text>
        <r>
          <rPr>
            <sz val="9"/>
            <color indexed="81"/>
            <rFont val="ＭＳ Ｐゴシック"/>
            <family val="3"/>
            <charset val="128"/>
          </rPr>
          <t>右上のフローから、自動的に計算されます。</t>
        </r>
      </text>
    </comment>
    <comment ref="P24" authorId="0" shapeId="0" xr:uid="{00000000-0006-0000-14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4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8C32714F-0293-4179-9470-0A1719C2801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400-00001A000000}">
      <text>
        <r>
          <rPr>
            <sz val="9"/>
            <color indexed="81"/>
            <rFont val="ＭＳ Ｐゴシック"/>
            <family val="3"/>
            <charset val="128"/>
          </rPr>
          <t>右上のフローから、自動的に計算されます。</t>
        </r>
      </text>
    </comment>
    <comment ref="D26" authorId="0" shapeId="0" xr:uid="{1F69D9CA-DAAF-420A-AE87-2FF577621F25}">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400-00001C000000}">
      <text>
        <r>
          <rPr>
            <sz val="9"/>
            <color indexed="81"/>
            <rFont val="ＭＳ Ｐゴシック"/>
            <family val="3"/>
            <charset val="128"/>
          </rPr>
          <t>右上のフローから、自動的に計算されます。</t>
        </r>
      </text>
    </comment>
    <comment ref="D27" authorId="0" shapeId="0" xr:uid="{7BC630A5-9573-4F34-9730-FD165885A469}">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400-00001E000000}">
      <text>
        <r>
          <rPr>
            <sz val="9"/>
            <color indexed="81"/>
            <rFont val="ＭＳ Ｐゴシック"/>
            <family val="3"/>
            <charset val="128"/>
          </rPr>
          <t>右上のフローから、自動的に計算されます。</t>
        </r>
      </text>
    </comment>
    <comment ref="P27" authorId="0" shapeId="0" xr:uid="{00000000-0006-0000-1400-00001F000000}">
      <text>
        <r>
          <rPr>
            <sz val="9"/>
            <color indexed="81"/>
            <rFont val="ＭＳ Ｐゴシック"/>
            <family val="3"/>
            <charset val="128"/>
          </rPr>
          <t>下にあるＢ-1およびＢ-2から、自動的に計算されます。</t>
        </r>
      </text>
    </comment>
    <comment ref="AL27" authorId="0" shapeId="0" xr:uid="{00000000-0006-0000-1400-000020000000}">
      <text>
        <r>
          <rPr>
            <sz val="9"/>
            <color indexed="81"/>
            <rFont val="ＭＳ Ｐゴシック"/>
            <family val="3"/>
            <charset val="128"/>
          </rPr>
          <t>Ｂとｂの合計が自動的に計算されます。</t>
        </r>
      </text>
    </comment>
    <comment ref="AS27" authorId="0" shapeId="0" xr:uid="{00000000-0006-0000-14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195923F-BFA3-42B5-8FD0-C5F7E0A5A98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400-000023000000}">
      <text>
        <r>
          <rPr>
            <sz val="9"/>
            <color indexed="81"/>
            <rFont val="ＭＳ Ｐゴシック"/>
            <family val="3"/>
            <charset val="128"/>
          </rPr>
          <t>右上のフローから、自動的に計算されます。</t>
        </r>
      </text>
    </comment>
    <comment ref="AA28" authorId="0" shapeId="0" xr:uid="{00000000-0006-0000-14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5C3A8B3A-68B3-49CA-99F5-80B513A7EFA8}">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400-000026000000}">
      <text>
        <r>
          <rPr>
            <sz val="9"/>
            <color indexed="81"/>
            <rFont val="ＭＳ Ｐゴシック"/>
            <family val="3"/>
            <charset val="128"/>
          </rPr>
          <t>右上のフローから、自動的に計算されます。</t>
        </r>
      </text>
    </comment>
    <comment ref="AA29" authorId="0" shapeId="0" xr:uid="{00000000-0006-0000-1400-000027000000}">
      <text>
        <r>
          <rPr>
            <sz val="9"/>
            <color indexed="81"/>
            <rFont val="ＭＳ Ｐゴシック"/>
            <family val="3"/>
            <charset val="128"/>
          </rPr>
          <t>同上</t>
        </r>
      </text>
    </comment>
    <comment ref="D30" authorId="0" shapeId="0" xr:uid="{DA41ECF1-2AFA-4B18-88BA-962507C29C8F}">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400-000029000000}">
      <text>
        <r>
          <rPr>
            <sz val="9"/>
            <color indexed="81"/>
            <rFont val="ＭＳ Ｐゴシック"/>
            <family val="3"/>
            <charset val="128"/>
          </rPr>
          <t>右上のフローから、自動的に計算されます。</t>
        </r>
      </text>
    </comment>
    <comment ref="R30" authorId="0" shapeId="0" xr:uid="{00000000-0006-0000-1400-00002A000000}">
      <text>
        <r>
          <rPr>
            <sz val="9"/>
            <color indexed="81"/>
            <rFont val="ＭＳ Ｐゴシック"/>
            <family val="3"/>
            <charset val="128"/>
          </rPr>
          <t>右側にある3つの委託目的別内訳量から、自動的に計算されます。</t>
        </r>
      </text>
    </comment>
    <comment ref="AA30" authorId="0" shapeId="0" xr:uid="{00000000-0006-0000-1400-00002B000000}">
      <text>
        <r>
          <rPr>
            <sz val="9"/>
            <color indexed="81"/>
            <rFont val="ＭＳ Ｐゴシック"/>
            <family val="3"/>
            <charset val="128"/>
          </rPr>
          <t>同上</t>
        </r>
      </text>
    </comment>
    <comment ref="AL30" authorId="0" shapeId="0" xr:uid="{00000000-0006-0000-14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465FBD3E-FCB0-4C52-97CB-F206B3E5AA6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400-00002E000000}">
      <text>
        <r>
          <rPr>
            <sz val="9"/>
            <color indexed="81"/>
            <rFont val="ＭＳ Ｐゴシック"/>
            <family val="3"/>
            <charset val="128"/>
          </rPr>
          <t>右上のフローから、自動的に計算されます。</t>
        </r>
      </text>
    </comment>
    <comment ref="AS31" authorId="0" shapeId="0" xr:uid="{00000000-0006-0000-14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5B853F35-3BD2-424E-8A6C-FCC7F017C13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400-000031000000}">
      <text>
        <r>
          <rPr>
            <sz val="9"/>
            <color indexed="81"/>
            <rFont val="ＭＳ Ｐゴシック"/>
            <family val="3"/>
            <charset val="128"/>
          </rPr>
          <t>右上のフローから、自動的に計算されます。</t>
        </r>
      </text>
    </comment>
    <comment ref="D33" authorId="0" shapeId="0" xr:uid="{0B596AAC-6AC3-4998-8A13-951CFE583F29}">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400-000033000000}">
      <text>
        <r>
          <rPr>
            <sz val="9"/>
            <color indexed="81"/>
            <rFont val="ＭＳ Ｐゴシック"/>
            <family val="3"/>
            <charset val="128"/>
          </rPr>
          <t>右上のフローから、自動的に計算されます。</t>
        </r>
      </text>
    </comment>
    <comment ref="R33" authorId="0" shapeId="0" xr:uid="{00000000-0006-0000-14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200-000001000000}">
      <text>
        <r>
          <rPr>
            <sz val="10"/>
            <color indexed="81"/>
            <rFont val="ＭＳ Ｐゴシック"/>
            <family val="3"/>
            <charset val="128"/>
          </rPr>
          <t>「表紙」シートで選択された○印が自動的に反映されます。</t>
        </r>
      </text>
    </comment>
    <comment ref="AU4" authorId="0" shapeId="0" xr:uid="{00000000-0006-0000-0200-000002000000}">
      <text>
        <r>
          <rPr>
            <sz val="10"/>
            <color indexed="81"/>
            <rFont val="ＭＳ Ｐゴシック"/>
            <family val="3"/>
            <charset val="128"/>
          </rPr>
          <t>「表紙」シートで選択された○印が自動的に反映されます。</t>
        </r>
      </text>
    </comment>
    <comment ref="AF5" authorId="0" shapeId="0" xr:uid="{00000000-0006-0000-0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2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2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2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2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2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200-00000C000000}">
      <text>
        <r>
          <rPr>
            <sz val="9"/>
            <color indexed="81"/>
            <rFont val="ＭＳ Ｐゴシック"/>
            <family val="3"/>
            <charset val="128"/>
          </rPr>
          <t>同上</t>
        </r>
      </text>
    </comment>
    <comment ref="P18" authorId="0" shapeId="0" xr:uid="{00000000-0006-0000-02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200-00000E000000}">
      <text>
        <r>
          <rPr>
            <sz val="9"/>
            <color indexed="81"/>
            <rFont val="ＭＳ Ｐゴシック"/>
            <family val="3"/>
            <charset val="128"/>
          </rPr>
          <t>⑧、⑨、※3及びｂの合計から自動的に計算されます。</t>
        </r>
      </text>
    </comment>
    <comment ref="AH18" authorId="0" shapeId="0" xr:uid="{00000000-0006-0000-0200-00000F000000}">
      <text>
        <r>
          <rPr>
            <sz val="9"/>
            <color indexed="81"/>
            <rFont val="ＭＳ Ｐゴシック"/>
            <family val="3"/>
            <charset val="128"/>
          </rPr>
          <t>右にあるｂ-1およびｂ-2から、自動的に計算されます。</t>
        </r>
      </text>
    </comment>
    <comment ref="AO18" authorId="0" shapeId="0" xr:uid="{00000000-0006-0000-0200-000010000000}">
      <text>
        <r>
          <rPr>
            <sz val="9"/>
            <color indexed="81"/>
            <rFont val="ＭＳ Ｐゴシック"/>
            <family val="3"/>
            <charset val="128"/>
          </rPr>
          <t>右側にある3つの委託目的別内訳量から、自動的に計算されます。</t>
        </r>
      </text>
    </comment>
    <comment ref="AU18" authorId="0" shapeId="0" xr:uid="{00000000-0006-0000-0200-000011000000}">
      <text>
        <r>
          <rPr>
            <sz val="9"/>
            <color indexed="81"/>
            <rFont val="ＭＳ Ｐゴシック"/>
            <family val="3"/>
            <charset val="128"/>
          </rPr>
          <t>同上</t>
        </r>
      </text>
    </comment>
    <comment ref="P21" authorId="0" shapeId="0" xr:uid="{00000000-0006-0000-02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2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F3CCFA1-7511-4AB1-AF02-89CC20210C78}">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200-000016000000}">
      <text>
        <r>
          <rPr>
            <sz val="9"/>
            <color indexed="81"/>
            <rFont val="ＭＳ Ｐゴシック"/>
            <family val="3"/>
            <charset val="128"/>
          </rPr>
          <t>右上のフローから、自動的に計算されます。</t>
        </r>
      </text>
    </comment>
    <comment ref="P24" authorId="0" shapeId="0" xr:uid="{00000000-0006-0000-02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2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CAA14F45-836E-4AAC-80C3-0A25EED38B0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200-00001A000000}">
      <text>
        <r>
          <rPr>
            <sz val="9"/>
            <color indexed="81"/>
            <rFont val="ＭＳ Ｐゴシック"/>
            <family val="3"/>
            <charset val="128"/>
          </rPr>
          <t>右上のフローから、自動的に計算されます。</t>
        </r>
      </text>
    </comment>
    <comment ref="D26" authorId="0" shapeId="0" xr:uid="{E8281636-F472-4CBB-81E0-D0C129933C7F}">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200-00001C000000}">
      <text>
        <r>
          <rPr>
            <sz val="9"/>
            <color indexed="81"/>
            <rFont val="ＭＳ Ｐゴシック"/>
            <family val="3"/>
            <charset val="128"/>
          </rPr>
          <t>右上のフローから、自動的に計算されます。</t>
        </r>
      </text>
    </comment>
    <comment ref="D27" authorId="0" shapeId="0" xr:uid="{C9F9C9D9-842A-489E-8124-46ED22EAA5BB}">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200-00001E000000}">
      <text>
        <r>
          <rPr>
            <sz val="9"/>
            <color indexed="81"/>
            <rFont val="ＭＳ Ｐゴシック"/>
            <family val="3"/>
            <charset val="128"/>
          </rPr>
          <t>右上のフローから、自動的に計算されます。</t>
        </r>
      </text>
    </comment>
    <comment ref="P27" authorId="0" shapeId="0" xr:uid="{00000000-0006-0000-0200-00001F000000}">
      <text>
        <r>
          <rPr>
            <sz val="9"/>
            <color indexed="81"/>
            <rFont val="ＭＳ Ｐゴシック"/>
            <family val="3"/>
            <charset val="128"/>
          </rPr>
          <t>下にあるＢ-1およびＢ-2から、自動的に計算されます。</t>
        </r>
      </text>
    </comment>
    <comment ref="AL27" authorId="0" shapeId="0" xr:uid="{00000000-0006-0000-0200-000020000000}">
      <text>
        <r>
          <rPr>
            <sz val="9"/>
            <color indexed="81"/>
            <rFont val="ＭＳ Ｐゴシック"/>
            <family val="3"/>
            <charset val="128"/>
          </rPr>
          <t>Ｂとｂの合計が自動的に計算されます。</t>
        </r>
      </text>
    </comment>
    <comment ref="AS27" authorId="0" shapeId="0" xr:uid="{00000000-0006-0000-02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82A92F7A-8C2E-4F4E-8FD0-61A948333ADA}">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200-000023000000}">
      <text>
        <r>
          <rPr>
            <sz val="9"/>
            <color indexed="81"/>
            <rFont val="ＭＳ Ｐゴシック"/>
            <family val="3"/>
            <charset val="128"/>
          </rPr>
          <t>右上のフローから、自動的に計算されます。</t>
        </r>
      </text>
    </comment>
    <comment ref="AA28" authorId="0" shapeId="0" xr:uid="{00000000-0006-0000-02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1E8F0132-055B-459C-AFB3-5F1687E80ADD}">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200-000026000000}">
      <text>
        <r>
          <rPr>
            <sz val="9"/>
            <color indexed="81"/>
            <rFont val="ＭＳ Ｐゴシック"/>
            <family val="3"/>
            <charset val="128"/>
          </rPr>
          <t>右上のフローから、自動的に計算されます。</t>
        </r>
      </text>
    </comment>
    <comment ref="AA29" authorId="0" shapeId="0" xr:uid="{00000000-0006-0000-0200-000027000000}">
      <text>
        <r>
          <rPr>
            <sz val="9"/>
            <color indexed="81"/>
            <rFont val="ＭＳ Ｐゴシック"/>
            <family val="3"/>
            <charset val="128"/>
          </rPr>
          <t>同上</t>
        </r>
      </text>
    </comment>
    <comment ref="D30" authorId="0" shapeId="0" xr:uid="{C34DE3A0-1AC1-42DB-ACFF-234719540E78}">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200-000029000000}">
      <text>
        <r>
          <rPr>
            <sz val="9"/>
            <color indexed="81"/>
            <rFont val="ＭＳ Ｐゴシック"/>
            <family val="3"/>
            <charset val="128"/>
          </rPr>
          <t>右上のフローから、自動的に計算されます。</t>
        </r>
      </text>
    </comment>
    <comment ref="R30" authorId="0" shapeId="0" xr:uid="{00000000-0006-0000-0200-00002A000000}">
      <text>
        <r>
          <rPr>
            <sz val="9"/>
            <color indexed="81"/>
            <rFont val="ＭＳ Ｐゴシック"/>
            <family val="3"/>
            <charset val="128"/>
          </rPr>
          <t>右側にある3つの委託目的別内訳量から、自動的に計算されます。</t>
        </r>
      </text>
    </comment>
    <comment ref="AA30" authorId="0" shapeId="0" xr:uid="{00000000-0006-0000-0200-00002B000000}">
      <text>
        <r>
          <rPr>
            <sz val="9"/>
            <color indexed="81"/>
            <rFont val="ＭＳ Ｐゴシック"/>
            <family val="3"/>
            <charset val="128"/>
          </rPr>
          <t>同上</t>
        </r>
      </text>
    </comment>
    <comment ref="AL30" authorId="0" shapeId="0" xr:uid="{00000000-0006-0000-02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FF254D4-D366-415F-84EE-195139D49411}">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200-00002E000000}">
      <text>
        <r>
          <rPr>
            <sz val="9"/>
            <color indexed="81"/>
            <rFont val="ＭＳ Ｐゴシック"/>
            <family val="3"/>
            <charset val="128"/>
          </rPr>
          <t>右上のフローから、自動的に計算されます。</t>
        </r>
      </text>
    </comment>
    <comment ref="AS31" authorId="0" shapeId="0" xr:uid="{00000000-0006-0000-02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9598F885-EA83-4B21-9B7F-9E47369F680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200-000031000000}">
      <text>
        <r>
          <rPr>
            <sz val="9"/>
            <color indexed="81"/>
            <rFont val="ＭＳ Ｐゴシック"/>
            <family val="3"/>
            <charset val="128"/>
          </rPr>
          <t>右上のフローから、自動的に計算されます。</t>
        </r>
      </text>
    </comment>
    <comment ref="D33" authorId="0" shapeId="0" xr:uid="{27035F07-6163-46C4-9F90-D629D76E050A}">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200-000033000000}">
      <text>
        <r>
          <rPr>
            <sz val="9"/>
            <color indexed="81"/>
            <rFont val="ＭＳ Ｐゴシック"/>
            <family val="3"/>
            <charset val="128"/>
          </rPr>
          <t>右上のフローから、自動的に計算されます。</t>
        </r>
      </text>
    </comment>
    <comment ref="R33" authorId="0" shapeId="0" xr:uid="{00000000-0006-0000-02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300-000001000000}">
      <text>
        <r>
          <rPr>
            <sz val="10"/>
            <color indexed="81"/>
            <rFont val="ＭＳ Ｐゴシック"/>
            <family val="3"/>
            <charset val="128"/>
          </rPr>
          <t>「表紙」シートで選択された○印が自動的に反映されます。</t>
        </r>
      </text>
    </comment>
    <comment ref="AU4" authorId="0" shapeId="0" xr:uid="{00000000-0006-0000-0300-000002000000}">
      <text>
        <r>
          <rPr>
            <sz val="10"/>
            <color indexed="81"/>
            <rFont val="ＭＳ Ｐゴシック"/>
            <family val="3"/>
            <charset val="128"/>
          </rPr>
          <t>「表紙」シートで選択された○印が自動的に反映されます。</t>
        </r>
      </text>
    </comment>
    <comment ref="AF5" authorId="0" shapeId="0" xr:uid="{00000000-0006-0000-0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3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3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3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3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3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300-00000C000000}">
      <text>
        <r>
          <rPr>
            <sz val="9"/>
            <color indexed="81"/>
            <rFont val="ＭＳ Ｐゴシック"/>
            <family val="3"/>
            <charset val="128"/>
          </rPr>
          <t>同上</t>
        </r>
      </text>
    </comment>
    <comment ref="P18" authorId="0" shapeId="0" xr:uid="{00000000-0006-0000-03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300-00000E000000}">
      <text>
        <r>
          <rPr>
            <sz val="9"/>
            <color indexed="81"/>
            <rFont val="ＭＳ Ｐゴシック"/>
            <family val="3"/>
            <charset val="128"/>
          </rPr>
          <t>⑧、⑨、※3及びｂの合計から自動的に計算されます。</t>
        </r>
      </text>
    </comment>
    <comment ref="AH18" authorId="0" shapeId="0" xr:uid="{00000000-0006-0000-0300-00000F000000}">
      <text>
        <r>
          <rPr>
            <sz val="9"/>
            <color indexed="81"/>
            <rFont val="ＭＳ Ｐゴシック"/>
            <family val="3"/>
            <charset val="128"/>
          </rPr>
          <t>右にあるｂ-1およびｂ-2から、自動的に計算されます。</t>
        </r>
      </text>
    </comment>
    <comment ref="AO18" authorId="0" shapeId="0" xr:uid="{00000000-0006-0000-0300-000010000000}">
      <text>
        <r>
          <rPr>
            <sz val="9"/>
            <color indexed="81"/>
            <rFont val="ＭＳ Ｐゴシック"/>
            <family val="3"/>
            <charset val="128"/>
          </rPr>
          <t>右側にある3つの委託目的別内訳量から、自動的に計算されます。</t>
        </r>
      </text>
    </comment>
    <comment ref="AU18" authorId="0" shapeId="0" xr:uid="{00000000-0006-0000-0300-000011000000}">
      <text>
        <r>
          <rPr>
            <sz val="9"/>
            <color indexed="81"/>
            <rFont val="ＭＳ Ｐゴシック"/>
            <family val="3"/>
            <charset val="128"/>
          </rPr>
          <t>同上</t>
        </r>
      </text>
    </comment>
    <comment ref="P21" authorId="0" shapeId="0" xr:uid="{00000000-0006-0000-03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3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D3A4C64D-6F7E-4B41-9E9D-276A3C17B189}">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300-000016000000}">
      <text>
        <r>
          <rPr>
            <sz val="9"/>
            <color indexed="81"/>
            <rFont val="ＭＳ Ｐゴシック"/>
            <family val="3"/>
            <charset val="128"/>
          </rPr>
          <t>右上のフローから、自動的に計算されます。</t>
        </r>
      </text>
    </comment>
    <comment ref="P24" authorId="0" shapeId="0" xr:uid="{00000000-0006-0000-03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3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1469D26B-DBDD-43B1-9A06-5B299EEE6004}">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300-00001A000000}">
      <text>
        <r>
          <rPr>
            <sz val="9"/>
            <color indexed="81"/>
            <rFont val="ＭＳ Ｐゴシック"/>
            <family val="3"/>
            <charset val="128"/>
          </rPr>
          <t>右上のフローから、自動的に計算されます。</t>
        </r>
      </text>
    </comment>
    <comment ref="D26" authorId="0" shapeId="0" xr:uid="{066248BB-0835-4597-BB7F-C0142F7CAFBA}">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300-00001C000000}">
      <text>
        <r>
          <rPr>
            <sz val="9"/>
            <color indexed="81"/>
            <rFont val="ＭＳ Ｐゴシック"/>
            <family val="3"/>
            <charset val="128"/>
          </rPr>
          <t>右上のフローから、自動的に計算されます。</t>
        </r>
      </text>
    </comment>
    <comment ref="D27" authorId="0" shapeId="0" xr:uid="{DE1CF276-63D5-4835-A2FD-B854DE881B0E}">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300-00001E000000}">
      <text>
        <r>
          <rPr>
            <sz val="9"/>
            <color indexed="81"/>
            <rFont val="ＭＳ Ｐゴシック"/>
            <family val="3"/>
            <charset val="128"/>
          </rPr>
          <t>右上のフローから、自動的に計算されます。</t>
        </r>
      </text>
    </comment>
    <comment ref="P27" authorId="0" shapeId="0" xr:uid="{00000000-0006-0000-0300-00001F000000}">
      <text>
        <r>
          <rPr>
            <sz val="9"/>
            <color indexed="81"/>
            <rFont val="ＭＳ Ｐゴシック"/>
            <family val="3"/>
            <charset val="128"/>
          </rPr>
          <t>下にあるＢ-1およびＢ-2から、自動的に計算されます。</t>
        </r>
      </text>
    </comment>
    <comment ref="AL27" authorId="0" shapeId="0" xr:uid="{00000000-0006-0000-0300-000020000000}">
      <text>
        <r>
          <rPr>
            <sz val="9"/>
            <color indexed="81"/>
            <rFont val="ＭＳ Ｐゴシック"/>
            <family val="3"/>
            <charset val="128"/>
          </rPr>
          <t>Ｂとｂの合計が自動的に計算されます。</t>
        </r>
      </text>
    </comment>
    <comment ref="AS27" authorId="0" shapeId="0" xr:uid="{00000000-0006-0000-03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877AB0F-28CD-4D7C-92AD-1E93542971D8}">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300-000023000000}">
      <text>
        <r>
          <rPr>
            <sz val="9"/>
            <color indexed="81"/>
            <rFont val="ＭＳ Ｐゴシック"/>
            <family val="3"/>
            <charset val="128"/>
          </rPr>
          <t>右上のフローから、自動的に計算されます。</t>
        </r>
      </text>
    </comment>
    <comment ref="AA28" authorId="0" shapeId="0" xr:uid="{00000000-0006-0000-03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93A4E693-169A-41C9-89EF-80BEB24D392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300-000026000000}">
      <text>
        <r>
          <rPr>
            <sz val="9"/>
            <color indexed="81"/>
            <rFont val="ＭＳ Ｐゴシック"/>
            <family val="3"/>
            <charset val="128"/>
          </rPr>
          <t>右上のフローから、自動的に計算されます。</t>
        </r>
      </text>
    </comment>
    <comment ref="AA29" authorId="0" shapeId="0" xr:uid="{00000000-0006-0000-0300-000027000000}">
      <text>
        <r>
          <rPr>
            <sz val="9"/>
            <color indexed="81"/>
            <rFont val="ＭＳ Ｐゴシック"/>
            <family val="3"/>
            <charset val="128"/>
          </rPr>
          <t>同上</t>
        </r>
      </text>
    </comment>
    <comment ref="D30" authorId="0" shapeId="0" xr:uid="{EAF49021-AFFF-4CD1-8C5A-76861E3BE3EE}">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300-000029000000}">
      <text>
        <r>
          <rPr>
            <sz val="9"/>
            <color indexed="81"/>
            <rFont val="ＭＳ Ｐゴシック"/>
            <family val="3"/>
            <charset val="128"/>
          </rPr>
          <t>右上のフローから、自動的に計算されます。</t>
        </r>
      </text>
    </comment>
    <comment ref="R30" authorId="0" shapeId="0" xr:uid="{00000000-0006-0000-0300-00002A000000}">
      <text>
        <r>
          <rPr>
            <sz val="9"/>
            <color indexed="81"/>
            <rFont val="ＭＳ Ｐゴシック"/>
            <family val="3"/>
            <charset val="128"/>
          </rPr>
          <t>右側にある3つの委託目的別内訳量から、自動的に計算されます。</t>
        </r>
      </text>
    </comment>
    <comment ref="AA30" authorId="0" shapeId="0" xr:uid="{00000000-0006-0000-0300-00002B000000}">
      <text>
        <r>
          <rPr>
            <sz val="9"/>
            <color indexed="81"/>
            <rFont val="ＭＳ Ｐゴシック"/>
            <family val="3"/>
            <charset val="128"/>
          </rPr>
          <t>同上</t>
        </r>
      </text>
    </comment>
    <comment ref="AL30" authorId="0" shapeId="0" xr:uid="{00000000-0006-0000-03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C131EA9B-04B2-4DA3-AA4C-667A8A98D14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300-00002E000000}">
      <text>
        <r>
          <rPr>
            <sz val="9"/>
            <color indexed="81"/>
            <rFont val="ＭＳ Ｐゴシック"/>
            <family val="3"/>
            <charset val="128"/>
          </rPr>
          <t>右上のフローから、自動的に計算されます。</t>
        </r>
      </text>
    </comment>
    <comment ref="AS31" authorId="0" shapeId="0" xr:uid="{00000000-0006-0000-03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A5FEA09-7DE4-42B3-8A67-FF87560125B9}">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300-000031000000}">
      <text>
        <r>
          <rPr>
            <sz val="9"/>
            <color indexed="81"/>
            <rFont val="ＭＳ Ｐゴシック"/>
            <family val="3"/>
            <charset val="128"/>
          </rPr>
          <t>右上のフローから、自動的に計算されます。</t>
        </r>
      </text>
    </comment>
    <comment ref="D33" authorId="0" shapeId="0" xr:uid="{69744C1E-1460-4C66-BB2B-72889BA11FDC}">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300-000033000000}">
      <text>
        <r>
          <rPr>
            <sz val="9"/>
            <color indexed="81"/>
            <rFont val="ＭＳ Ｐゴシック"/>
            <family val="3"/>
            <charset val="128"/>
          </rPr>
          <t>右上のフローから、自動的に計算されます。</t>
        </r>
      </text>
    </comment>
    <comment ref="R33" authorId="0" shapeId="0" xr:uid="{00000000-0006-0000-03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400-000001000000}">
      <text>
        <r>
          <rPr>
            <sz val="10"/>
            <color indexed="81"/>
            <rFont val="ＭＳ Ｐゴシック"/>
            <family val="3"/>
            <charset val="128"/>
          </rPr>
          <t>「表紙」シートで選択された○印が自動的に反映されます。</t>
        </r>
      </text>
    </comment>
    <comment ref="AU4" authorId="0" shapeId="0" xr:uid="{00000000-0006-0000-0400-000002000000}">
      <text>
        <r>
          <rPr>
            <sz val="10"/>
            <color indexed="81"/>
            <rFont val="ＭＳ Ｐゴシック"/>
            <family val="3"/>
            <charset val="128"/>
          </rPr>
          <t>「表紙」シートで選択された○印が自動的に反映されます。</t>
        </r>
      </text>
    </comment>
    <comment ref="AF5" authorId="0" shapeId="0" xr:uid="{00000000-0006-0000-0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4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4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4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4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4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400-00000C000000}">
      <text>
        <r>
          <rPr>
            <sz val="9"/>
            <color indexed="81"/>
            <rFont val="ＭＳ Ｐゴシック"/>
            <family val="3"/>
            <charset val="128"/>
          </rPr>
          <t>同上</t>
        </r>
      </text>
    </comment>
    <comment ref="P18" authorId="0" shapeId="0" xr:uid="{00000000-0006-0000-04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400-00000E000000}">
      <text>
        <r>
          <rPr>
            <sz val="9"/>
            <color indexed="81"/>
            <rFont val="ＭＳ Ｐゴシック"/>
            <family val="3"/>
            <charset val="128"/>
          </rPr>
          <t>⑧、⑨、※3及びｂの合計から自動的に計算されます。</t>
        </r>
      </text>
    </comment>
    <comment ref="AH18" authorId="0" shapeId="0" xr:uid="{00000000-0006-0000-0400-00000F000000}">
      <text>
        <r>
          <rPr>
            <sz val="9"/>
            <color indexed="81"/>
            <rFont val="ＭＳ Ｐゴシック"/>
            <family val="3"/>
            <charset val="128"/>
          </rPr>
          <t>右にあるｂ-1およびｂ-2から、自動的に計算されます。</t>
        </r>
      </text>
    </comment>
    <comment ref="AO18" authorId="0" shapeId="0" xr:uid="{00000000-0006-0000-0400-000010000000}">
      <text>
        <r>
          <rPr>
            <sz val="9"/>
            <color indexed="81"/>
            <rFont val="ＭＳ Ｐゴシック"/>
            <family val="3"/>
            <charset val="128"/>
          </rPr>
          <t>右側にある3つの委託目的別内訳量から、自動的に計算されます。</t>
        </r>
      </text>
    </comment>
    <comment ref="AU18" authorId="0" shapeId="0" xr:uid="{00000000-0006-0000-0400-000011000000}">
      <text>
        <r>
          <rPr>
            <sz val="9"/>
            <color indexed="81"/>
            <rFont val="ＭＳ Ｐゴシック"/>
            <family val="3"/>
            <charset val="128"/>
          </rPr>
          <t>同上</t>
        </r>
      </text>
    </comment>
    <comment ref="P21" authorId="0" shapeId="0" xr:uid="{00000000-0006-0000-04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4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4FF13D32-0B95-48C6-8A9E-09955E364A3E}">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400-000016000000}">
      <text>
        <r>
          <rPr>
            <sz val="9"/>
            <color indexed="81"/>
            <rFont val="ＭＳ Ｐゴシック"/>
            <family val="3"/>
            <charset val="128"/>
          </rPr>
          <t>右上のフローから、自動的に計算されます。</t>
        </r>
      </text>
    </comment>
    <comment ref="P24" authorId="0" shapeId="0" xr:uid="{00000000-0006-0000-04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4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46B5EF6E-990B-4FDB-9BAC-4532308886F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400-00001A000000}">
      <text>
        <r>
          <rPr>
            <sz val="9"/>
            <color indexed="81"/>
            <rFont val="ＭＳ Ｐゴシック"/>
            <family val="3"/>
            <charset val="128"/>
          </rPr>
          <t>右上のフローから、自動的に計算されます。</t>
        </r>
      </text>
    </comment>
    <comment ref="D26" authorId="0" shapeId="0" xr:uid="{EC79C590-955B-462C-93F7-1C3647C923D4}">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400-00001C000000}">
      <text>
        <r>
          <rPr>
            <sz val="9"/>
            <color indexed="81"/>
            <rFont val="ＭＳ Ｐゴシック"/>
            <family val="3"/>
            <charset val="128"/>
          </rPr>
          <t>右上のフローから、自動的に計算されます。</t>
        </r>
      </text>
    </comment>
    <comment ref="D27" authorId="0" shapeId="0" xr:uid="{F3678614-49D7-4CAD-B265-1719947230C3}">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400-00001E000000}">
      <text>
        <r>
          <rPr>
            <sz val="9"/>
            <color indexed="81"/>
            <rFont val="ＭＳ Ｐゴシック"/>
            <family val="3"/>
            <charset val="128"/>
          </rPr>
          <t>右上のフローから、自動的に計算されます。</t>
        </r>
      </text>
    </comment>
    <comment ref="P27" authorId="0" shapeId="0" xr:uid="{00000000-0006-0000-0400-00001F000000}">
      <text>
        <r>
          <rPr>
            <sz val="9"/>
            <color indexed="81"/>
            <rFont val="ＭＳ Ｐゴシック"/>
            <family val="3"/>
            <charset val="128"/>
          </rPr>
          <t>下にあるＢ-1およびＢ-2から、自動的に計算されます。</t>
        </r>
      </text>
    </comment>
    <comment ref="AL27" authorId="0" shapeId="0" xr:uid="{00000000-0006-0000-0400-000020000000}">
      <text>
        <r>
          <rPr>
            <sz val="9"/>
            <color indexed="81"/>
            <rFont val="ＭＳ Ｐゴシック"/>
            <family val="3"/>
            <charset val="128"/>
          </rPr>
          <t>Ｂとｂの合計が自動的に計算されます。</t>
        </r>
      </text>
    </comment>
    <comment ref="AS27" authorId="0" shapeId="0" xr:uid="{00000000-0006-0000-04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E9B44235-4780-4FC5-9DCA-ADD9417C511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400-000023000000}">
      <text>
        <r>
          <rPr>
            <sz val="9"/>
            <color indexed="81"/>
            <rFont val="ＭＳ Ｐゴシック"/>
            <family val="3"/>
            <charset val="128"/>
          </rPr>
          <t>右上のフローから、自動的に計算されます。</t>
        </r>
      </text>
    </comment>
    <comment ref="AA28" authorId="0" shapeId="0" xr:uid="{00000000-0006-0000-04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D3F098B4-6A3E-4223-AB7B-02BCE128571D}">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400-000026000000}">
      <text>
        <r>
          <rPr>
            <sz val="9"/>
            <color indexed="81"/>
            <rFont val="ＭＳ Ｐゴシック"/>
            <family val="3"/>
            <charset val="128"/>
          </rPr>
          <t>右上のフローから、自動的に計算されます。</t>
        </r>
      </text>
    </comment>
    <comment ref="AA29" authorId="0" shapeId="0" xr:uid="{00000000-0006-0000-0400-000027000000}">
      <text>
        <r>
          <rPr>
            <sz val="9"/>
            <color indexed="81"/>
            <rFont val="ＭＳ Ｐゴシック"/>
            <family val="3"/>
            <charset val="128"/>
          </rPr>
          <t>同上</t>
        </r>
      </text>
    </comment>
    <comment ref="D30" authorId="0" shapeId="0" xr:uid="{160677E1-5F05-42AB-9E42-A065AE65804C}">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400-000029000000}">
      <text>
        <r>
          <rPr>
            <sz val="9"/>
            <color indexed="81"/>
            <rFont val="ＭＳ Ｐゴシック"/>
            <family val="3"/>
            <charset val="128"/>
          </rPr>
          <t>右上のフローから、自動的に計算されます。</t>
        </r>
      </text>
    </comment>
    <comment ref="R30" authorId="0" shapeId="0" xr:uid="{00000000-0006-0000-0400-00002A000000}">
      <text>
        <r>
          <rPr>
            <sz val="9"/>
            <color indexed="81"/>
            <rFont val="ＭＳ Ｐゴシック"/>
            <family val="3"/>
            <charset val="128"/>
          </rPr>
          <t>右側にある3つの委託目的別内訳量から、自動的に計算されます。</t>
        </r>
      </text>
    </comment>
    <comment ref="AA30" authorId="0" shapeId="0" xr:uid="{00000000-0006-0000-0400-00002B000000}">
      <text>
        <r>
          <rPr>
            <sz val="9"/>
            <color indexed="81"/>
            <rFont val="ＭＳ Ｐゴシック"/>
            <family val="3"/>
            <charset val="128"/>
          </rPr>
          <t>同上</t>
        </r>
      </text>
    </comment>
    <comment ref="AL30" authorId="0" shapeId="0" xr:uid="{00000000-0006-0000-04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D5A460BD-1770-4D74-B3DF-7DE17166905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400-00002E000000}">
      <text>
        <r>
          <rPr>
            <sz val="9"/>
            <color indexed="81"/>
            <rFont val="ＭＳ Ｐゴシック"/>
            <family val="3"/>
            <charset val="128"/>
          </rPr>
          <t>右上のフローから、自動的に計算されます。</t>
        </r>
      </text>
    </comment>
    <comment ref="AS31" authorId="0" shapeId="0" xr:uid="{00000000-0006-0000-04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4C3F6243-F3C9-4724-AD30-5DFB2C73552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400-000031000000}">
      <text>
        <r>
          <rPr>
            <sz val="9"/>
            <color indexed="81"/>
            <rFont val="ＭＳ Ｐゴシック"/>
            <family val="3"/>
            <charset val="128"/>
          </rPr>
          <t>右上のフローから、自動的に計算されます。</t>
        </r>
      </text>
    </comment>
    <comment ref="D33" authorId="0" shapeId="0" xr:uid="{0B7BBCFB-290A-4993-918D-A46ADEF39F4A}">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400-000033000000}">
      <text>
        <r>
          <rPr>
            <sz val="9"/>
            <color indexed="81"/>
            <rFont val="ＭＳ Ｐゴシック"/>
            <family val="3"/>
            <charset val="128"/>
          </rPr>
          <t>右上のフローから、自動的に計算されます。</t>
        </r>
      </text>
    </comment>
    <comment ref="R33" authorId="0" shapeId="0" xr:uid="{00000000-0006-0000-04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500-000001000000}">
      <text>
        <r>
          <rPr>
            <sz val="10"/>
            <color indexed="81"/>
            <rFont val="ＭＳ Ｐゴシック"/>
            <family val="3"/>
            <charset val="128"/>
          </rPr>
          <t>「表紙」シートで選択された○印が自動的に反映されます。</t>
        </r>
      </text>
    </comment>
    <comment ref="AU4" authorId="0" shapeId="0" xr:uid="{00000000-0006-0000-0500-000002000000}">
      <text>
        <r>
          <rPr>
            <sz val="10"/>
            <color indexed="81"/>
            <rFont val="ＭＳ Ｐゴシック"/>
            <family val="3"/>
            <charset val="128"/>
          </rPr>
          <t>「表紙」シートで選択された○印が自動的に反映されます。</t>
        </r>
      </text>
    </comment>
    <comment ref="AF5" authorId="0" shapeId="0" xr:uid="{00000000-0006-0000-05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5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5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5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5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5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5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5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5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500-00000C000000}">
      <text>
        <r>
          <rPr>
            <sz val="9"/>
            <color indexed="81"/>
            <rFont val="ＭＳ Ｐゴシック"/>
            <family val="3"/>
            <charset val="128"/>
          </rPr>
          <t>同上</t>
        </r>
      </text>
    </comment>
    <comment ref="P18" authorId="0" shapeId="0" xr:uid="{00000000-0006-0000-05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500-00000E000000}">
      <text>
        <r>
          <rPr>
            <sz val="9"/>
            <color indexed="81"/>
            <rFont val="ＭＳ Ｐゴシック"/>
            <family val="3"/>
            <charset val="128"/>
          </rPr>
          <t>⑧、⑨、※3及びｂの合計から自動的に計算されます。</t>
        </r>
      </text>
    </comment>
    <comment ref="AH18" authorId="0" shapeId="0" xr:uid="{00000000-0006-0000-0500-00000F000000}">
      <text>
        <r>
          <rPr>
            <sz val="9"/>
            <color indexed="81"/>
            <rFont val="ＭＳ Ｐゴシック"/>
            <family val="3"/>
            <charset val="128"/>
          </rPr>
          <t>右にあるｂ-1およびｂ-2から、自動的に計算されます。</t>
        </r>
      </text>
    </comment>
    <comment ref="AO18" authorId="0" shapeId="0" xr:uid="{00000000-0006-0000-0500-000010000000}">
      <text>
        <r>
          <rPr>
            <sz val="9"/>
            <color indexed="81"/>
            <rFont val="ＭＳ Ｐゴシック"/>
            <family val="3"/>
            <charset val="128"/>
          </rPr>
          <t>右側にある3つの委託目的別内訳量から、自動的に計算されます。</t>
        </r>
      </text>
    </comment>
    <comment ref="AU18" authorId="0" shapeId="0" xr:uid="{00000000-0006-0000-0500-000011000000}">
      <text>
        <r>
          <rPr>
            <sz val="9"/>
            <color indexed="81"/>
            <rFont val="ＭＳ Ｐゴシック"/>
            <family val="3"/>
            <charset val="128"/>
          </rPr>
          <t>同上</t>
        </r>
      </text>
    </comment>
    <comment ref="P21" authorId="0" shapeId="0" xr:uid="{00000000-0006-0000-05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5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5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65A3ADCD-CDE7-4111-BEB9-1A7F680D59AD}">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500-000016000000}">
      <text>
        <r>
          <rPr>
            <sz val="9"/>
            <color indexed="81"/>
            <rFont val="ＭＳ Ｐゴシック"/>
            <family val="3"/>
            <charset val="128"/>
          </rPr>
          <t>右上のフローから、自動的に計算されます。</t>
        </r>
      </text>
    </comment>
    <comment ref="P24" authorId="0" shapeId="0" xr:uid="{00000000-0006-0000-05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5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26CA8274-F333-487D-BC71-9084B0988344}">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500-00001A000000}">
      <text>
        <r>
          <rPr>
            <sz val="9"/>
            <color indexed="81"/>
            <rFont val="ＭＳ Ｐゴシック"/>
            <family val="3"/>
            <charset val="128"/>
          </rPr>
          <t>右上のフローから、自動的に計算されます。</t>
        </r>
      </text>
    </comment>
    <comment ref="D26" authorId="0" shapeId="0" xr:uid="{218BA649-7A63-408E-A60C-66587B87FB1C}">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500-00001C000000}">
      <text>
        <r>
          <rPr>
            <sz val="9"/>
            <color indexed="81"/>
            <rFont val="ＭＳ Ｐゴシック"/>
            <family val="3"/>
            <charset val="128"/>
          </rPr>
          <t>右上のフローから、自動的に計算されます。</t>
        </r>
      </text>
    </comment>
    <comment ref="D27" authorId="0" shapeId="0" xr:uid="{D2E22C89-6234-4F89-BD89-F65DCC4F9557}">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500-00001E000000}">
      <text>
        <r>
          <rPr>
            <sz val="9"/>
            <color indexed="81"/>
            <rFont val="ＭＳ Ｐゴシック"/>
            <family val="3"/>
            <charset val="128"/>
          </rPr>
          <t>右上のフローから、自動的に計算されます。</t>
        </r>
      </text>
    </comment>
    <comment ref="P27" authorId="0" shapeId="0" xr:uid="{00000000-0006-0000-0500-00001F000000}">
      <text>
        <r>
          <rPr>
            <sz val="9"/>
            <color indexed="81"/>
            <rFont val="ＭＳ Ｐゴシック"/>
            <family val="3"/>
            <charset val="128"/>
          </rPr>
          <t>下にあるＢ-1およびＢ-2から、自動的に計算されます。</t>
        </r>
      </text>
    </comment>
    <comment ref="AL27" authorId="0" shapeId="0" xr:uid="{00000000-0006-0000-0500-000020000000}">
      <text>
        <r>
          <rPr>
            <sz val="9"/>
            <color indexed="81"/>
            <rFont val="ＭＳ Ｐゴシック"/>
            <family val="3"/>
            <charset val="128"/>
          </rPr>
          <t>Ｂとｂの合計が自動的に計算されます。</t>
        </r>
      </text>
    </comment>
    <comment ref="AS27" authorId="0" shapeId="0" xr:uid="{00000000-0006-0000-05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D7153F19-4F39-4B5B-81A8-6103B465242D}">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500-000023000000}">
      <text>
        <r>
          <rPr>
            <sz val="9"/>
            <color indexed="81"/>
            <rFont val="ＭＳ Ｐゴシック"/>
            <family val="3"/>
            <charset val="128"/>
          </rPr>
          <t>右上のフローから、自動的に計算されます。</t>
        </r>
      </text>
    </comment>
    <comment ref="AA28" authorId="0" shapeId="0" xr:uid="{00000000-0006-0000-05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A406F35-D0CA-421E-A069-074107A2AAAF}">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500-000026000000}">
      <text>
        <r>
          <rPr>
            <sz val="9"/>
            <color indexed="81"/>
            <rFont val="ＭＳ Ｐゴシック"/>
            <family val="3"/>
            <charset val="128"/>
          </rPr>
          <t>右上のフローから、自動的に計算されます。</t>
        </r>
      </text>
    </comment>
    <comment ref="AA29" authorId="0" shapeId="0" xr:uid="{00000000-0006-0000-0500-000027000000}">
      <text>
        <r>
          <rPr>
            <sz val="9"/>
            <color indexed="81"/>
            <rFont val="ＭＳ Ｐゴシック"/>
            <family val="3"/>
            <charset val="128"/>
          </rPr>
          <t>同上</t>
        </r>
      </text>
    </comment>
    <comment ref="D30" authorId="0" shapeId="0" xr:uid="{7125A32D-05E1-4713-94DA-CB05D17BB7DD}">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500-000029000000}">
      <text>
        <r>
          <rPr>
            <sz val="9"/>
            <color indexed="81"/>
            <rFont val="ＭＳ Ｐゴシック"/>
            <family val="3"/>
            <charset val="128"/>
          </rPr>
          <t>右上のフローから、自動的に計算されます。</t>
        </r>
      </text>
    </comment>
    <comment ref="R30" authorId="0" shapeId="0" xr:uid="{00000000-0006-0000-0500-00002A000000}">
      <text>
        <r>
          <rPr>
            <sz val="9"/>
            <color indexed="81"/>
            <rFont val="ＭＳ Ｐゴシック"/>
            <family val="3"/>
            <charset val="128"/>
          </rPr>
          <t>右側にある3つの委託目的別内訳量から、自動的に計算されます。</t>
        </r>
      </text>
    </comment>
    <comment ref="AA30" authorId="0" shapeId="0" xr:uid="{00000000-0006-0000-0500-00002B000000}">
      <text>
        <r>
          <rPr>
            <sz val="9"/>
            <color indexed="81"/>
            <rFont val="ＭＳ Ｐゴシック"/>
            <family val="3"/>
            <charset val="128"/>
          </rPr>
          <t>同上</t>
        </r>
      </text>
    </comment>
    <comment ref="AL30" authorId="0" shapeId="0" xr:uid="{00000000-0006-0000-05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306FDEBF-CC74-48C0-A798-3F9B34BFBEC5}">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500-00002E000000}">
      <text>
        <r>
          <rPr>
            <sz val="9"/>
            <color indexed="81"/>
            <rFont val="ＭＳ Ｐゴシック"/>
            <family val="3"/>
            <charset val="128"/>
          </rPr>
          <t>右上のフローから、自動的に計算されます。</t>
        </r>
      </text>
    </comment>
    <comment ref="AS31" authorId="0" shapeId="0" xr:uid="{00000000-0006-0000-05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93672AC3-C46F-443C-B1CB-A25081E9922A}">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500-000031000000}">
      <text>
        <r>
          <rPr>
            <sz val="9"/>
            <color indexed="81"/>
            <rFont val="ＭＳ Ｐゴシック"/>
            <family val="3"/>
            <charset val="128"/>
          </rPr>
          <t>右上のフローから、自動的に計算されます。</t>
        </r>
      </text>
    </comment>
    <comment ref="D33" authorId="0" shapeId="0" xr:uid="{35833AE1-1674-4F82-ADFE-6A9216012C74}">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500-000033000000}">
      <text>
        <r>
          <rPr>
            <sz val="9"/>
            <color indexed="81"/>
            <rFont val="ＭＳ Ｐゴシック"/>
            <family val="3"/>
            <charset val="128"/>
          </rPr>
          <t>右上のフローから、自動的に計算されます。</t>
        </r>
      </text>
    </comment>
    <comment ref="R33" authorId="0" shapeId="0" xr:uid="{00000000-0006-0000-05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600-000001000000}">
      <text>
        <r>
          <rPr>
            <sz val="10"/>
            <color indexed="81"/>
            <rFont val="ＭＳ Ｐゴシック"/>
            <family val="3"/>
            <charset val="128"/>
          </rPr>
          <t>「表紙」シートで選択された○印が自動的に反映されます。</t>
        </r>
      </text>
    </comment>
    <comment ref="AU4" authorId="0" shapeId="0" xr:uid="{00000000-0006-0000-0600-000002000000}">
      <text>
        <r>
          <rPr>
            <sz val="10"/>
            <color indexed="81"/>
            <rFont val="ＭＳ Ｐゴシック"/>
            <family val="3"/>
            <charset val="128"/>
          </rPr>
          <t>「表紙」シートで選択された○印が自動的に反映されます。</t>
        </r>
      </text>
    </comment>
    <comment ref="AF5" authorId="0" shapeId="0" xr:uid="{00000000-0006-0000-06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U7" authorId="0" shapeId="0" xr:uid="{3E7AE316-9419-462D-AB28-3DB8E8B36F83}">
      <text>
        <r>
          <rPr>
            <sz val="9"/>
            <color indexed="81"/>
            <rFont val="ＭＳ Ｐゴシック"/>
            <family val="3"/>
            <charset val="128"/>
          </rPr>
          <t>再生利用量のうち、マテリアルリサイクルする量を入力してください。具体的には、次を入力してください。
①プラ原料化
②プラ製品化</t>
        </r>
      </text>
    </comment>
    <comment ref="AU8" authorId="0" shapeId="0" xr:uid="{D496AF5B-281C-4A22-BE82-BD2C5F79A602}">
      <text>
        <r>
          <rPr>
            <sz val="9"/>
            <color indexed="81"/>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H9" authorId="0" shapeId="0" xr:uid="{00000000-0006-0000-06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AU9" authorId="0" shapeId="0" xr:uid="{C832EEE5-BCB1-4C4C-A9E7-5996F0756B6B}">
      <text>
        <r>
          <rPr>
            <sz val="9"/>
            <color indexed="81"/>
            <rFont val="ＭＳ Ｐゴシック"/>
            <family val="3"/>
            <charset val="128"/>
          </rPr>
          <t>再生利用量のうち、次を入力してください。
①固形燃料化（RPF化など）
②セメント精製過程における原・燃料化
③ガス化・油化（燃料としての再生）</t>
        </r>
      </text>
    </comment>
    <comment ref="AU10" authorId="0" shapeId="0" xr:uid="{A6767F1F-961F-4753-9E98-9EF5E6E7B8A9}">
      <text>
        <r>
          <rPr>
            <sz val="9"/>
            <color indexed="81"/>
            <rFont val="ＭＳ Ｐゴシック"/>
            <family val="3"/>
            <charset val="128"/>
          </rPr>
          <t>ア、イ、ウ及び⑤の熱回収に該当しないもの（焼却して焼却灰を路盤材等に再利用する場合等）を入力してください。</t>
        </r>
      </text>
    </comment>
    <comment ref="F12" authorId="0" shapeId="0" xr:uid="{00000000-0006-0000-06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6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6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AU13" authorId="0" shapeId="0" xr:uid="{00000000-0006-0000-06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4" authorId="0" shapeId="0" xr:uid="{00000000-0006-0000-0600-00000C000000}">
      <text>
        <r>
          <rPr>
            <sz val="9"/>
            <color indexed="81"/>
            <rFont val="ＭＳ Ｐゴシック"/>
            <family val="3"/>
            <charset val="128"/>
          </rPr>
          <t>同上</t>
        </r>
      </text>
    </comment>
    <comment ref="F15" authorId="0" shapeId="0" xr:uid="{00000000-0006-0000-06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6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600-00000A000000}">
      <text>
        <r>
          <rPr>
            <sz val="9"/>
            <color indexed="81"/>
            <rFont val="ＭＳ Ｐゴシック"/>
            <family val="3"/>
            <charset val="128"/>
          </rPr>
          <t>自ら中間処理した後の残さについて、自社の他事業場等で処理を行った量を記載してください。</t>
        </r>
      </text>
    </comment>
    <comment ref="AU15" authorId="0" shapeId="0" xr:uid="{00000000-0006-0000-0600-000011000000}">
      <text>
        <r>
          <rPr>
            <sz val="9"/>
            <color indexed="81"/>
            <rFont val="ＭＳ Ｐゴシック"/>
            <family val="3"/>
            <charset val="128"/>
          </rPr>
          <t>同上</t>
        </r>
      </text>
    </comment>
    <comment ref="P18" authorId="0" shapeId="0" xr:uid="{00000000-0006-0000-06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600-00000E000000}">
      <text>
        <r>
          <rPr>
            <sz val="9"/>
            <color indexed="81"/>
            <rFont val="ＭＳ Ｐゴシック"/>
            <family val="3"/>
            <charset val="128"/>
          </rPr>
          <t>⑧、⑨、※3及びｂの合計から自動的に計算されます。</t>
        </r>
      </text>
    </comment>
    <comment ref="AH18" authorId="0" shapeId="0" xr:uid="{00000000-0006-0000-0600-00000F000000}">
      <text>
        <r>
          <rPr>
            <sz val="9"/>
            <color indexed="81"/>
            <rFont val="ＭＳ Ｐゴシック"/>
            <family val="3"/>
            <charset val="128"/>
          </rPr>
          <t>右にあるｂ-1およびｂ-2から、自動的に計算されます。</t>
        </r>
      </text>
    </comment>
    <comment ref="AO18" authorId="0" shapeId="0" xr:uid="{00000000-0006-0000-0600-000010000000}">
      <text>
        <r>
          <rPr>
            <sz val="9"/>
            <color indexed="81"/>
            <rFont val="ＭＳ Ｐゴシック"/>
            <family val="3"/>
            <charset val="128"/>
          </rPr>
          <t>右側にある3つの委託目的別内訳量から、自動的に計算されます。</t>
        </r>
      </text>
    </comment>
    <comment ref="AU18" authorId="0" shapeId="0" xr:uid="{8ACD3B61-DF48-491A-98D9-E6DE92ED02BE}">
      <text>
        <r>
          <rPr>
            <sz val="9"/>
            <color indexed="81"/>
            <rFont val="ＭＳ Ｐゴシック"/>
            <family val="3"/>
            <charset val="128"/>
          </rPr>
          <t>再生利用量のうち、マテリアルリサイクルする量を入力してください。具体的には、次を入力してください。
①プラ原料化
②プラ製品化</t>
        </r>
      </text>
    </comment>
    <comment ref="AU19" authorId="0" shapeId="0" xr:uid="{F72B16D4-E381-436C-B220-3622CAAD87CC}">
      <text>
        <r>
          <rPr>
            <sz val="9"/>
            <color indexed="81"/>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U20" authorId="0" shapeId="0" xr:uid="{0AFB32DF-BE7F-41CE-A330-BEF37AABBEBF}">
      <text>
        <r>
          <rPr>
            <sz val="9"/>
            <color indexed="81"/>
            <rFont val="ＭＳ Ｐゴシック"/>
            <family val="3"/>
            <charset val="128"/>
          </rPr>
          <t>再生利用量のうち、次を入力してください。
①固形燃料化（RPF化など）
②セメント精製過程における原・燃料化
③ガス化・油化（燃料としての再生）</t>
        </r>
      </text>
    </comment>
    <comment ref="P21" authorId="0" shapeId="0" xr:uid="{00000000-0006-0000-06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6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6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AU21" authorId="0" shapeId="0" xr:uid="{EA5DDA8F-0866-4701-BDB8-813BDE608ABF}">
      <text>
        <r>
          <rPr>
            <sz val="9"/>
            <color indexed="81"/>
            <rFont val="ＭＳ Ｐゴシック"/>
            <family val="3"/>
            <charset val="128"/>
          </rPr>
          <t>ア、イ、ウ及び⑤の熱回収に該当しないもの（焼却して焼却灰を路盤材等に再利用する場合等）を入力してください。</t>
        </r>
      </text>
    </comment>
    <comment ref="D24" authorId="0" shapeId="0" xr:uid="{91DD7197-7A9A-4676-A282-A2DFA67C804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600-000016000000}">
      <text>
        <r>
          <rPr>
            <sz val="9"/>
            <color indexed="81"/>
            <rFont val="ＭＳ Ｐゴシック"/>
            <family val="3"/>
            <charset val="128"/>
          </rPr>
          <t>右上のフローから、自動的に計算されます。</t>
        </r>
      </text>
    </comment>
    <comment ref="P24" authorId="0" shapeId="0" xr:uid="{00000000-0006-0000-06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6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B077A497-2372-4B0A-BFDB-36449C6BCD4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600-00001A000000}">
      <text>
        <r>
          <rPr>
            <sz val="9"/>
            <color indexed="81"/>
            <rFont val="ＭＳ Ｐゴシック"/>
            <family val="3"/>
            <charset val="128"/>
          </rPr>
          <t>右上のフローから、自動的に計算されます。</t>
        </r>
      </text>
    </comment>
    <comment ref="D26" authorId="0" shapeId="0" xr:uid="{5C96BC84-AF11-4F77-BD4B-1E20F7B5555E}">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600-00001C000000}">
      <text>
        <r>
          <rPr>
            <sz val="9"/>
            <color indexed="81"/>
            <rFont val="ＭＳ Ｐゴシック"/>
            <family val="3"/>
            <charset val="128"/>
          </rPr>
          <t>右上のフローから、自動的に計算されます。</t>
        </r>
      </text>
    </comment>
    <comment ref="D27" authorId="0" shapeId="0" xr:uid="{F236EEB6-F747-446B-B6AF-9A2425620705}">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600-00001E000000}">
      <text>
        <r>
          <rPr>
            <sz val="9"/>
            <color indexed="81"/>
            <rFont val="ＭＳ Ｐゴシック"/>
            <family val="3"/>
            <charset val="128"/>
          </rPr>
          <t>右上のフローから、自動的に計算されます。</t>
        </r>
      </text>
    </comment>
    <comment ref="P27" authorId="0" shapeId="0" xr:uid="{00000000-0006-0000-0600-00001F000000}">
      <text>
        <r>
          <rPr>
            <sz val="9"/>
            <color indexed="81"/>
            <rFont val="ＭＳ Ｐゴシック"/>
            <family val="3"/>
            <charset val="128"/>
          </rPr>
          <t>下にあるＢ-1およびＢ-2から、自動的に計算されます。</t>
        </r>
      </text>
    </comment>
    <comment ref="AL27" authorId="0" shapeId="0" xr:uid="{00000000-0006-0000-0600-000020000000}">
      <text>
        <r>
          <rPr>
            <sz val="9"/>
            <color indexed="81"/>
            <rFont val="ＭＳ Ｐゴシック"/>
            <family val="3"/>
            <charset val="128"/>
          </rPr>
          <t>Ｂとｂの合計が自動的に計算されます。</t>
        </r>
      </text>
    </comment>
    <comment ref="AS27" authorId="0" shapeId="0" xr:uid="{00000000-0006-0000-06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6C272A7-022E-4795-9D97-550532F0A9F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600-000023000000}">
      <text>
        <r>
          <rPr>
            <sz val="9"/>
            <color indexed="81"/>
            <rFont val="ＭＳ Ｐゴシック"/>
            <family val="3"/>
            <charset val="128"/>
          </rPr>
          <t>右上のフローから、自動的に計算されます。</t>
        </r>
      </text>
    </comment>
    <comment ref="AA28" authorId="0" shapeId="0" xr:uid="{00000000-0006-0000-06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F7B9177D-F2DB-45B1-9A3B-530AE8B18F70}">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600-000026000000}">
      <text>
        <r>
          <rPr>
            <sz val="9"/>
            <color indexed="81"/>
            <rFont val="ＭＳ Ｐゴシック"/>
            <family val="3"/>
            <charset val="128"/>
          </rPr>
          <t>右上のフローから、自動的に計算されます。</t>
        </r>
      </text>
    </comment>
    <comment ref="AA29" authorId="0" shapeId="0" xr:uid="{00000000-0006-0000-0600-000027000000}">
      <text>
        <r>
          <rPr>
            <sz val="9"/>
            <color indexed="81"/>
            <rFont val="ＭＳ Ｐゴシック"/>
            <family val="3"/>
            <charset val="128"/>
          </rPr>
          <t xml:space="preserve">同上。なお、⑬⑭の「熱回収業者への処理委託量」及び、単純焼却のみで焼却灰を再利用しない場合の焼却量は、こちらに入力してください。（最終処分前委託量）
</t>
        </r>
      </text>
    </comment>
    <comment ref="D30" authorId="0" shapeId="0" xr:uid="{B372D754-A06B-4337-809C-22C2DD81E227}">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600-000029000000}">
      <text>
        <r>
          <rPr>
            <sz val="9"/>
            <color indexed="81"/>
            <rFont val="ＭＳ Ｐゴシック"/>
            <family val="3"/>
            <charset val="128"/>
          </rPr>
          <t>右上のフローから、自動的に計算されます。</t>
        </r>
      </text>
    </comment>
    <comment ref="R30" authorId="0" shapeId="0" xr:uid="{00000000-0006-0000-0600-00002A000000}">
      <text>
        <r>
          <rPr>
            <sz val="9"/>
            <color indexed="81"/>
            <rFont val="ＭＳ Ｐゴシック"/>
            <family val="3"/>
            <charset val="128"/>
          </rPr>
          <t>右側にある3つの委託目的別内訳量から、自動的に計算されます。</t>
        </r>
      </text>
    </comment>
    <comment ref="AA30" authorId="0" shapeId="0" xr:uid="{00000000-0006-0000-0600-00002B000000}">
      <text>
        <r>
          <rPr>
            <sz val="9"/>
            <color indexed="81"/>
            <rFont val="ＭＳ Ｐゴシック"/>
            <family val="3"/>
            <charset val="128"/>
          </rPr>
          <t>同上</t>
        </r>
      </text>
    </comment>
    <comment ref="AL30" authorId="0" shapeId="0" xr:uid="{00000000-0006-0000-06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4331DD23-D902-42AF-BF42-B2F897959886}">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600-00002E000000}">
      <text>
        <r>
          <rPr>
            <sz val="9"/>
            <color indexed="81"/>
            <rFont val="ＭＳ Ｐゴシック"/>
            <family val="3"/>
            <charset val="128"/>
          </rPr>
          <t>右上のフローから、自動的に計算されます。</t>
        </r>
      </text>
    </comment>
    <comment ref="AS31" authorId="0" shapeId="0" xr:uid="{00000000-0006-0000-06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9BDB705-4C4F-4E50-A6BA-9BE6F265A6F3}">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600-000031000000}">
      <text>
        <r>
          <rPr>
            <sz val="9"/>
            <color indexed="81"/>
            <rFont val="ＭＳ Ｐゴシック"/>
            <family val="3"/>
            <charset val="128"/>
          </rPr>
          <t>右上のフローから、自動的に計算されます。</t>
        </r>
      </text>
    </comment>
    <comment ref="D33" authorId="0" shapeId="0" xr:uid="{4745E529-5EC6-4DEC-8A6A-E205987FD89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600-000033000000}">
      <text>
        <r>
          <rPr>
            <sz val="9"/>
            <color indexed="81"/>
            <rFont val="ＭＳ Ｐゴシック"/>
            <family val="3"/>
            <charset val="128"/>
          </rPr>
          <t>右上のフローから、自動的に計算されます。</t>
        </r>
      </text>
    </comment>
    <comment ref="R33" authorId="0" shapeId="0" xr:uid="{00000000-0006-0000-0600-000034000000}">
      <text>
        <r>
          <rPr>
            <sz val="9"/>
            <color indexed="81"/>
            <rFont val="ＭＳ Ｐゴシック"/>
            <family val="3"/>
            <charset val="128"/>
          </rPr>
          <t>中間処理を経ずに、産業廃棄物を直接、埋立処分や海洋投入処分の委託をした量を記載してください。</t>
        </r>
      </text>
    </comment>
    <comment ref="H36" authorId="0" shapeId="0" xr:uid="{1F004BDF-4159-44A8-A119-E467F08845FA}">
      <text>
        <r>
          <rPr>
            <sz val="9"/>
            <color indexed="81"/>
            <rFont val="MS P ゴシック"/>
            <family val="3"/>
            <charset val="128"/>
          </rPr>
          <t>右上のフローから、自動的に計算されます。</t>
        </r>
      </text>
    </comment>
    <comment ref="H37" authorId="0" shapeId="0" xr:uid="{1A8B9140-31E4-494C-9280-3E4F73BBEEF6}">
      <text>
        <r>
          <rPr>
            <sz val="9"/>
            <color indexed="81"/>
            <rFont val="MS P ゴシック"/>
            <family val="3"/>
            <charset val="128"/>
          </rPr>
          <t>右上のフローから、自動的に計算されます。</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700-000001000000}">
      <text>
        <r>
          <rPr>
            <sz val="10"/>
            <color indexed="81"/>
            <rFont val="ＭＳ Ｐゴシック"/>
            <family val="3"/>
            <charset val="128"/>
          </rPr>
          <t>「表紙」シートで選択された○印が自動的に反映されます。</t>
        </r>
      </text>
    </comment>
    <comment ref="AU4" authorId="0" shapeId="0" xr:uid="{00000000-0006-0000-0700-000002000000}">
      <text>
        <r>
          <rPr>
            <sz val="10"/>
            <color indexed="81"/>
            <rFont val="ＭＳ Ｐゴシック"/>
            <family val="3"/>
            <charset val="128"/>
          </rPr>
          <t>「表紙」シートで選択された○印が自動的に反映されます。</t>
        </r>
      </text>
    </comment>
    <comment ref="AF5" authorId="0" shapeId="0" xr:uid="{00000000-0006-0000-07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7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7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7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7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7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7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7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7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700-00000C000000}">
      <text>
        <r>
          <rPr>
            <sz val="9"/>
            <color indexed="81"/>
            <rFont val="ＭＳ Ｐゴシック"/>
            <family val="3"/>
            <charset val="128"/>
          </rPr>
          <t>同上</t>
        </r>
      </text>
    </comment>
    <comment ref="P18" authorId="0" shapeId="0" xr:uid="{00000000-0006-0000-07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700-00000E000000}">
      <text>
        <r>
          <rPr>
            <sz val="9"/>
            <color indexed="81"/>
            <rFont val="ＭＳ Ｐゴシック"/>
            <family val="3"/>
            <charset val="128"/>
          </rPr>
          <t>⑧、⑨、※3及びｂの合計から自動的に計算されます。</t>
        </r>
      </text>
    </comment>
    <comment ref="AH18" authorId="0" shapeId="0" xr:uid="{00000000-0006-0000-0700-00000F000000}">
      <text>
        <r>
          <rPr>
            <sz val="9"/>
            <color indexed="81"/>
            <rFont val="ＭＳ Ｐゴシック"/>
            <family val="3"/>
            <charset val="128"/>
          </rPr>
          <t>右にあるｂ-1およびｂ-2から、自動的に計算されます。</t>
        </r>
      </text>
    </comment>
    <comment ref="AO18" authorId="0" shapeId="0" xr:uid="{00000000-0006-0000-0700-000010000000}">
      <text>
        <r>
          <rPr>
            <sz val="9"/>
            <color indexed="81"/>
            <rFont val="ＭＳ Ｐゴシック"/>
            <family val="3"/>
            <charset val="128"/>
          </rPr>
          <t>右側にある3つの委託目的別内訳量から、自動的に計算されます。</t>
        </r>
      </text>
    </comment>
    <comment ref="AU18" authorId="0" shapeId="0" xr:uid="{00000000-0006-0000-0700-000011000000}">
      <text>
        <r>
          <rPr>
            <sz val="9"/>
            <color indexed="81"/>
            <rFont val="ＭＳ Ｐゴシック"/>
            <family val="3"/>
            <charset val="128"/>
          </rPr>
          <t>同上</t>
        </r>
      </text>
    </comment>
    <comment ref="P21" authorId="0" shapeId="0" xr:uid="{00000000-0006-0000-07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7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7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3195A893-74CD-4584-9BDD-9329D4171F0A}">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700-000016000000}">
      <text>
        <r>
          <rPr>
            <sz val="9"/>
            <color indexed="81"/>
            <rFont val="ＭＳ Ｐゴシック"/>
            <family val="3"/>
            <charset val="128"/>
          </rPr>
          <t>右上のフローから、自動的に計算されます。</t>
        </r>
      </text>
    </comment>
    <comment ref="P24" authorId="0" shapeId="0" xr:uid="{00000000-0006-0000-07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7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ECC1EDD9-7FB8-4D2A-B883-E04400CE8C9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700-00001A000000}">
      <text>
        <r>
          <rPr>
            <sz val="9"/>
            <color indexed="81"/>
            <rFont val="ＭＳ Ｐゴシック"/>
            <family val="3"/>
            <charset val="128"/>
          </rPr>
          <t>右上のフローから、自動的に計算されます。</t>
        </r>
      </text>
    </comment>
    <comment ref="D26" authorId="0" shapeId="0" xr:uid="{2E628314-B47C-4386-9C0F-9B5E9A7836FB}">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700-00001C000000}">
      <text>
        <r>
          <rPr>
            <sz val="9"/>
            <color indexed="81"/>
            <rFont val="ＭＳ Ｐゴシック"/>
            <family val="3"/>
            <charset val="128"/>
          </rPr>
          <t>右上のフローから、自動的に計算されます。</t>
        </r>
      </text>
    </comment>
    <comment ref="D27" authorId="0" shapeId="0" xr:uid="{25014EBA-F96C-4EE4-B87B-8DA087DF178A}">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700-00001E000000}">
      <text>
        <r>
          <rPr>
            <sz val="9"/>
            <color indexed="81"/>
            <rFont val="ＭＳ Ｐゴシック"/>
            <family val="3"/>
            <charset val="128"/>
          </rPr>
          <t>右上のフローから、自動的に計算されます。</t>
        </r>
      </text>
    </comment>
    <comment ref="P27" authorId="0" shapeId="0" xr:uid="{00000000-0006-0000-0700-00001F000000}">
      <text>
        <r>
          <rPr>
            <sz val="9"/>
            <color indexed="81"/>
            <rFont val="ＭＳ Ｐゴシック"/>
            <family val="3"/>
            <charset val="128"/>
          </rPr>
          <t>下にあるＢ-1およびＢ-2から、自動的に計算されます。</t>
        </r>
      </text>
    </comment>
    <comment ref="AL27" authorId="0" shapeId="0" xr:uid="{00000000-0006-0000-0700-000020000000}">
      <text>
        <r>
          <rPr>
            <sz val="9"/>
            <color indexed="81"/>
            <rFont val="ＭＳ Ｐゴシック"/>
            <family val="3"/>
            <charset val="128"/>
          </rPr>
          <t>Ｂとｂの合計が自動的に計算されます。</t>
        </r>
      </text>
    </comment>
    <comment ref="AS27" authorId="0" shapeId="0" xr:uid="{00000000-0006-0000-07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31A7F6A0-0F55-4675-88E8-3A28945AC684}">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700-000023000000}">
      <text>
        <r>
          <rPr>
            <sz val="9"/>
            <color indexed="81"/>
            <rFont val="ＭＳ Ｐゴシック"/>
            <family val="3"/>
            <charset val="128"/>
          </rPr>
          <t>右上のフローから、自動的に計算されます。</t>
        </r>
      </text>
    </comment>
    <comment ref="AA28" authorId="0" shapeId="0" xr:uid="{00000000-0006-0000-07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137E556A-0B3D-4A76-9A3C-B02BEEF864E5}">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700-000026000000}">
      <text>
        <r>
          <rPr>
            <sz val="9"/>
            <color indexed="81"/>
            <rFont val="ＭＳ Ｐゴシック"/>
            <family val="3"/>
            <charset val="128"/>
          </rPr>
          <t>右上のフローから、自動的に計算されます。</t>
        </r>
      </text>
    </comment>
    <comment ref="AA29" authorId="0" shapeId="0" xr:uid="{00000000-0006-0000-0700-000027000000}">
      <text>
        <r>
          <rPr>
            <sz val="9"/>
            <color indexed="81"/>
            <rFont val="ＭＳ Ｐゴシック"/>
            <family val="3"/>
            <charset val="128"/>
          </rPr>
          <t>同上</t>
        </r>
      </text>
    </comment>
    <comment ref="D30" authorId="0" shapeId="0" xr:uid="{0CC29E2F-F6D4-4C2D-B9FB-25CE452D76A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700-000029000000}">
      <text>
        <r>
          <rPr>
            <sz val="9"/>
            <color indexed="81"/>
            <rFont val="ＭＳ Ｐゴシック"/>
            <family val="3"/>
            <charset val="128"/>
          </rPr>
          <t>右上のフローから、自動的に計算されます。</t>
        </r>
      </text>
    </comment>
    <comment ref="R30" authorId="0" shapeId="0" xr:uid="{00000000-0006-0000-0700-00002A000000}">
      <text>
        <r>
          <rPr>
            <sz val="9"/>
            <color indexed="81"/>
            <rFont val="ＭＳ Ｐゴシック"/>
            <family val="3"/>
            <charset val="128"/>
          </rPr>
          <t>右側にある3つの委託目的別内訳量から、自動的に計算されます。</t>
        </r>
      </text>
    </comment>
    <comment ref="AA30" authorId="0" shapeId="0" xr:uid="{00000000-0006-0000-0700-00002B000000}">
      <text>
        <r>
          <rPr>
            <sz val="9"/>
            <color indexed="81"/>
            <rFont val="ＭＳ Ｐゴシック"/>
            <family val="3"/>
            <charset val="128"/>
          </rPr>
          <t>同上</t>
        </r>
      </text>
    </comment>
    <comment ref="AL30" authorId="0" shapeId="0" xr:uid="{00000000-0006-0000-07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14EA3ED5-6C04-4109-8651-CBFF0FCC41F1}">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700-00002E000000}">
      <text>
        <r>
          <rPr>
            <sz val="9"/>
            <color indexed="81"/>
            <rFont val="ＭＳ Ｐゴシック"/>
            <family val="3"/>
            <charset val="128"/>
          </rPr>
          <t>右上のフローから、自動的に計算されます。</t>
        </r>
      </text>
    </comment>
    <comment ref="AS31" authorId="0" shapeId="0" xr:uid="{00000000-0006-0000-07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2117FE84-1218-421C-B22E-9E95DA21D698}">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700-000031000000}">
      <text>
        <r>
          <rPr>
            <sz val="9"/>
            <color indexed="81"/>
            <rFont val="ＭＳ Ｐゴシック"/>
            <family val="3"/>
            <charset val="128"/>
          </rPr>
          <t>右上のフローから、自動的に計算されます。</t>
        </r>
      </text>
    </comment>
    <comment ref="D33" authorId="0" shapeId="0" xr:uid="{AF3AE432-3689-4DC5-BF57-D6A9E64E2C23}">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700-000033000000}">
      <text>
        <r>
          <rPr>
            <sz val="9"/>
            <color indexed="81"/>
            <rFont val="ＭＳ Ｐゴシック"/>
            <family val="3"/>
            <charset val="128"/>
          </rPr>
          <t>右上のフローから、自動的に計算されます。</t>
        </r>
      </text>
    </comment>
    <comment ref="R33" authorId="0" shapeId="0" xr:uid="{00000000-0006-0000-07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800-000001000000}">
      <text>
        <r>
          <rPr>
            <sz val="10"/>
            <color indexed="81"/>
            <rFont val="ＭＳ Ｐゴシック"/>
            <family val="3"/>
            <charset val="128"/>
          </rPr>
          <t>「表紙」シートで選択された○印が自動的に反映されます。</t>
        </r>
      </text>
    </comment>
    <comment ref="AU4" authorId="0" shapeId="0" xr:uid="{00000000-0006-0000-0800-000002000000}">
      <text>
        <r>
          <rPr>
            <sz val="10"/>
            <color indexed="81"/>
            <rFont val="ＭＳ Ｐゴシック"/>
            <family val="3"/>
            <charset val="128"/>
          </rPr>
          <t>「表紙」シートで選択された○印が自動的に反映されます。</t>
        </r>
      </text>
    </comment>
    <comment ref="AF5" authorId="0" shapeId="0" xr:uid="{00000000-0006-0000-08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8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8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8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8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8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8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8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8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800-00000C000000}">
      <text>
        <r>
          <rPr>
            <sz val="9"/>
            <color indexed="81"/>
            <rFont val="ＭＳ Ｐゴシック"/>
            <family val="3"/>
            <charset val="128"/>
          </rPr>
          <t>同上</t>
        </r>
      </text>
    </comment>
    <comment ref="P18" authorId="0" shapeId="0" xr:uid="{00000000-0006-0000-08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800-00000E000000}">
      <text>
        <r>
          <rPr>
            <sz val="9"/>
            <color indexed="81"/>
            <rFont val="ＭＳ Ｐゴシック"/>
            <family val="3"/>
            <charset val="128"/>
          </rPr>
          <t>⑧、⑨、※3及びｂの合計から自動的に計算されます。</t>
        </r>
      </text>
    </comment>
    <comment ref="AH18" authorId="0" shapeId="0" xr:uid="{00000000-0006-0000-0800-00000F000000}">
      <text>
        <r>
          <rPr>
            <sz val="9"/>
            <color indexed="81"/>
            <rFont val="ＭＳ Ｐゴシック"/>
            <family val="3"/>
            <charset val="128"/>
          </rPr>
          <t>右にあるｂ-1およびｂ-2から、自動的に計算されます。</t>
        </r>
      </text>
    </comment>
    <comment ref="AO18" authorId="0" shapeId="0" xr:uid="{00000000-0006-0000-0800-000010000000}">
      <text>
        <r>
          <rPr>
            <sz val="9"/>
            <color indexed="81"/>
            <rFont val="ＭＳ Ｐゴシック"/>
            <family val="3"/>
            <charset val="128"/>
          </rPr>
          <t>右側にある3つの委託目的別内訳量から、自動的に計算されます。</t>
        </r>
      </text>
    </comment>
    <comment ref="AU18" authorId="0" shapeId="0" xr:uid="{00000000-0006-0000-0800-000011000000}">
      <text>
        <r>
          <rPr>
            <sz val="9"/>
            <color indexed="81"/>
            <rFont val="ＭＳ Ｐゴシック"/>
            <family val="3"/>
            <charset val="128"/>
          </rPr>
          <t>同上</t>
        </r>
      </text>
    </comment>
    <comment ref="P21" authorId="0" shapeId="0" xr:uid="{00000000-0006-0000-08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8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8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3307D6E2-D480-4C3C-9E06-31E6922FD365}">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800-000016000000}">
      <text>
        <r>
          <rPr>
            <sz val="9"/>
            <color indexed="81"/>
            <rFont val="ＭＳ Ｐゴシック"/>
            <family val="3"/>
            <charset val="128"/>
          </rPr>
          <t>右上のフローから、自動的に計算されます。</t>
        </r>
      </text>
    </comment>
    <comment ref="P24" authorId="0" shapeId="0" xr:uid="{00000000-0006-0000-08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8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51F3EA55-0821-4B88-A3BC-38C290F98F8E}">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800-00001A000000}">
      <text>
        <r>
          <rPr>
            <sz val="9"/>
            <color indexed="81"/>
            <rFont val="ＭＳ Ｐゴシック"/>
            <family val="3"/>
            <charset val="128"/>
          </rPr>
          <t>右上のフローから、自動的に計算されます。</t>
        </r>
      </text>
    </comment>
    <comment ref="D26" authorId="0" shapeId="0" xr:uid="{CB35B36B-D3F0-4D05-8B81-CF05FE66F4F4}">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800-00001C000000}">
      <text>
        <r>
          <rPr>
            <sz val="9"/>
            <color indexed="81"/>
            <rFont val="ＭＳ Ｐゴシック"/>
            <family val="3"/>
            <charset val="128"/>
          </rPr>
          <t>右上のフローから、自動的に計算されます。</t>
        </r>
      </text>
    </comment>
    <comment ref="D27" authorId="0" shapeId="0" xr:uid="{6CBC069A-D182-46E0-8E39-5EE48614CAD4}">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800-00001E000000}">
      <text>
        <r>
          <rPr>
            <sz val="9"/>
            <color indexed="81"/>
            <rFont val="ＭＳ Ｐゴシック"/>
            <family val="3"/>
            <charset val="128"/>
          </rPr>
          <t>右上のフローから、自動的に計算されます。</t>
        </r>
      </text>
    </comment>
    <comment ref="P27" authorId="0" shapeId="0" xr:uid="{00000000-0006-0000-0800-00001F000000}">
      <text>
        <r>
          <rPr>
            <sz val="9"/>
            <color indexed="81"/>
            <rFont val="ＭＳ Ｐゴシック"/>
            <family val="3"/>
            <charset val="128"/>
          </rPr>
          <t>下にあるＢ-1およびＢ-2から、自動的に計算されます。</t>
        </r>
      </text>
    </comment>
    <comment ref="AL27" authorId="0" shapeId="0" xr:uid="{00000000-0006-0000-0800-000020000000}">
      <text>
        <r>
          <rPr>
            <sz val="9"/>
            <color indexed="81"/>
            <rFont val="ＭＳ Ｐゴシック"/>
            <family val="3"/>
            <charset val="128"/>
          </rPr>
          <t>Ｂとｂの合計が自動的に計算されます。</t>
        </r>
      </text>
    </comment>
    <comment ref="AS27" authorId="0" shapeId="0" xr:uid="{00000000-0006-0000-08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F4060DBA-AB3C-497C-B1A3-8170DFA00A7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800-000023000000}">
      <text>
        <r>
          <rPr>
            <sz val="9"/>
            <color indexed="81"/>
            <rFont val="ＭＳ Ｐゴシック"/>
            <family val="3"/>
            <charset val="128"/>
          </rPr>
          <t>右上のフローから、自動的に計算されます。</t>
        </r>
      </text>
    </comment>
    <comment ref="AA28" authorId="0" shapeId="0" xr:uid="{00000000-0006-0000-08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D70A785F-DBA3-42E4-A8F9-11BEAA31653D}">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800-000026000000}">
      <text>
        <r>
          <rPr>
            <sz val="9"/>
            <color indexed="81"/>
            <rFont val="ＭＳ Ｐゴシック"/>
            <family val="3"/>
            <charset val="128"/>
          </rPr>
          <t>右上のフローから、自動的に計算されます。</t>
        </r>
      </text>
    </comment>
    <comment ref="AA29" authorId="0" shapeId="0" xr:uid="{00000000-0006-0000-0800-000027000000}">
      <text>
        <r>
          <rPr>
            <sz val="9"/>
            <color indexed="81"/>
            <rFont val="ＭＳ Ｐゴシック"/>
            <family val="3"/>
            <charset val="128"/>
          </rPr>
          <t>同上</t>
        </r>
      </text>
    </comment>
    <comment ref="D30" authorId="0" shapeId="0" xr:uid="{67190269-F897-4015-A1E2-17935ED3131A}">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800-000029000000}">
      <text>
        <r>
          <rPr>
            <sz val="9"/>
            <color indexed="81"/>
            <rFont val="ＭＳ Ｐゴシック"/>
            <family val="3"/>
            <charset val="128"/>
          </rPr>
          <t>右上のフローから、自動的に計算されます。</t>
        </r>
      </text>
    </comment>
    <comment ref="R30" authorId="0" shapeId="0" xr:uid="{00000000-0006-0000-0800-00002A000000}">
      <text>
        <r>
          <rPr>
            <sz val="9"/>
            <color indexed="81"/>
            <rFont val="ＭＳ Ｐゴシック"/>
            <family val="3"/>
            <charset val="128"/>
          </rPr>
          <t>右側にある3つの委託目的別内訳量から、自動的に計算されます。</t>
        </r>
      </text>
    </comment>
    <comment ref="AA30" authorId="0" shapeId="0" xr:uid="{00000000-0006-0000-0800-00002B000000}">
      <text>
        <r>
          <rPr>
            <sz val="9"/>
            <color indexed="81"/>
            <rFont val="ＭＳ Ｐゴシック"/>
            <family val="3"/>
            <charset val="128"/>
          </rPr>
          <t>同上</t>
        </r>
      </text>
    </comment>
    <comment ref="AL30" authorId="0" shapeId="0" xr:uid="{00000000-0006-0000-08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F1E1C8D7-A522-4616-B21C-0942A69A152D}">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800-00002E000000}">
      <text>
        <r>
          <rPr>
            <sz val="9"/>
            <color indexed="81"/>
            <rFont val="ＭＳ Ｐゴシック"/>
            <family val="3"/>
            <charset val="128"/>
          </rPr>
          <t>右上のフローから、自動的に計算されます。</t>
        </r>
      </text>
    </comment>
    <comment ref="AS31" authorId="0" shapeId="0" xr:uid="{00000000-0006-0000-08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44104482-6446-4FC2-A36E-DB2C3C9348A9}">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800-000031000000}">
      <text>
        <r>
          <rPr>
            <sz val="9"/>
            <color indexed="81"/>
            <rFont val="ＭＳ Ｐゴシック"/>
            <family val="3"/>
            <charset val="128"/>
          </rPr>
          <t>右上のフローから、自動的に計算されます。</t>
        </r>
      </text>
    </comment>
    <comment ref="D33" authorId="0" shapeId="0" xr:uid="{04AFB386-6ACE-4B2A-9F8B-D1CF101C8111}">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800-000033000000}">
      <text>
        <r>
          <rPr>
            <sz val="9"/>
            <color indexed="81"/>
            <rFont val="ＭＳ Ｐゴシック"/>
            <family val="3"/>
            <charset val="128"/>
          </rPr>
          <t>右上のフローから、自動的に計算されます。</t>
        </r>
      </text>
    </comment>
    <comment ref="R33" authorId="0" shapeId="0" xr:uid="{00000000-0006-0000-08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sharedStrings.xml><?xml version="1.0" encoding="utf-8"?>
<sst xmlns="http://schemas.openxmlformats.org/spreadsheetml/2006/main" count="3305" uniqueCount="473">
  <si>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</si>
  <si>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</si>
  <si>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</si>
  <si>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</si>
  <si>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</si>
  <si>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</si>
  <si>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</si>
  <si>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</si>
  <si>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</si>
  <si>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</si>
  <si>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</si>
  <si>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</si>
  <si>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</si>
  <si>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</si>
  <si>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</si>
  <si>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</si>
  <si>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</si>
  <si>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</si>
  <si>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</si>
  <si>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</si>
  <si>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</si>
  <si>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</si>
  <si>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</si>
  <si>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</si>
  <si>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</si>
  <si>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</si>
  <si>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</si>
  <si>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</si>
  <si>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</si>
  <si>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</si>
  <si>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</si>
  <si>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</si>
  <si>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</si>
  <si>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</si>
  <si>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</si>
  <si>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</si>
  <si>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</si>
  <si>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</si>
  <si>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</si>
  <si>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</si>
  <si>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</si>
  <si>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</si>
  <si>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</si>
  <si>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</si>
  <si>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</si>
  <si>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</si>
  <si>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</si>
  <si>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</si>
  <si>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</si>
  <si>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</si>
  <si>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</si>
  <si>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</si>
  <si>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</si>
  <si>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</si>
  <si>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</si>
  <si>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</si>
  <si>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</si>
  <si>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</si>
  <si>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</si>
  <si>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</si>
  <si>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</si>
  <si>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</si>
  <si>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</si>
  <si>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</si>
  <si>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</si>
  <si>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</si>
  <si>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</si>
  <si>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</si>
  <si>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</si>
  <si>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</si>
  <si>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</si>
  <si>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</si>
  <si>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</si>
  <si>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</si>
  <si>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</si>
  <si>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</si>
  <si>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</si>
  <si>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</si>
  <si>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</si>
  <si>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</si>
  <si>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</si>
  <si>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</si>
  <si>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</si>
  <si>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</si>
  <si>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</si>
  <si>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</si>
  <si>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</si>
  <si>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</si>
  <si>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</si>
  <si>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</si>
  <si>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</si>
  <si>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</si>
  <si>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</si>
  <si>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</si>
  <si>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</si>
  <si>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</si>
  <si>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</si>
  <si>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</si>
  <si>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</si>
  <si>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</si>
  <si>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</si>
  <si>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</si>
  <si>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</si>
  <si>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</si>
  <si>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</si>
  <si>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</si>
  <si>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</si>
  <si>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</si>
  <si>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</si>
  <si>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</si>
  <si>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</si>
  <si>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</si>
  <si>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</si>
  <si>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</si>
  <si>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</si>
  <si>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</si>
  <si>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</si>
  <si>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</si>
  <si>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</si>
  <si>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</si>
  <si>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</si>
  <si>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</si>
  <si>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</si>
  <si>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</si>
  <si>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</si>
  <si>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</si>
  <si>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</si>
  <si>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</si>
  <si>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</si>
  <si>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</si>
  <si>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</si>
  <si>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</si>
  <si>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</si>
  <si>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</si>
  <si>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</si>
  <si>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</si>
  <si>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</si>
  <si>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</si>
  <si>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</si>
  <si>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</si>
  <si>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</si>
  <si>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</si>
  <si>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</si>
  <si>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</si>
  <si>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</si>
  <si>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</si>
  <si>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</si>
  <si>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</si>
  <si>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</si>
  <si>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</si>
  <si>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</si>
  <si>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</si>
  <si>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</si>
  <si>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</si>
  <si>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</si>
  <si>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</si>
  <si>
    <t>　</t>
    <phoneticPr fontId="3"/>
  </si>
  <si>
    <t>様式選択</t>
    <rPh sb="0" eb="2">
      <t>ヨウシキ</t>
    </rPh>
    <rPh sb="2" eb="4">
      <t>センタク</t>
    </rPh>
    <phoneticPr fontId="3"/>
  </si>
  <si>
    <t>該当する欄に○印を記入してください。</t>
  </si>
  <si>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</si>
  <si>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</si>
  <si>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</si>
  <si>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</si>
  <si>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</si>
  <si>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</si>
  <si>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</si>
  <si>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</si>
  <si>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</si>
  <si>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</si>
  <si>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</si>
  <si>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</si>
  <si>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</si>
  <si>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</si>
  <si>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</si>
  <si>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</si>
  <si>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</si>
  <si>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</si>
  <si>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</si>
  <si>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</si>
  <si>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</si>
  <si>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</si>
  <si>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</si>
  <si>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</si>
  <si>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</si>
  <si>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</si>
  <si>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</si>
  <si>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</si>
  <si>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</si>
  <si>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</si>
  <si>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</si>
  <si>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</si>
  <si>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</si>
  <si>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</si>
  <si>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</si>
  <si>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</si>
  <si>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</si>
  <si>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</si>
  <si>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</si>
  <si>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</si>
  <si>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</si>
  <si>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</si>
  <si>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</si>
  <si>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</si>
  <si>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</si>
  <si>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</si>
  <si>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</si>
  <si>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</si>
  <si>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</si>
  <si>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</si>
  <si>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</si>
  <si>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</si>
  <si>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</si>
  <si>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</si>
  <si>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</si>
  <si>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</si>
  <si>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</si>
  <si>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</si>
  <si>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</si>
  <si>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</si>
  <si>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</si>
  <si>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</si>
  <si>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</si>
  <si>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</si>
  <si>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⑦　自ら中間処理により減量した量</t>
    <phoneticPr fontId="3"/>
  </si>
  <si>
    <t>⑩　全処理委託量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</si>
  <si>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</si>
  <si>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</si>
  <si>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</si>
  <si>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</si>
  <si>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</si>
  <si>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</si>
  <si>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</si>
  <si>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</si>
  <si>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</si>
  <si>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</si>
  <si>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</si>
  <si>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</si>
  <si>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</si>
  <si>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</si>
  <si>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</si>
  <si>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備考</t>
    <rPh sb="0" eb="1">
      <t>ソナエ</t>
    </rPh>
    <rPh sb="1" eb="2">
      <t>コウ</t>
    </rPh>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</si>
  <si>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</si>
  <si>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</si>
  <si>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</si>
  <si>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</si>
  <si>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</si>
  <si>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</si>
  <si>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</si>
  <si>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</si>
  <si>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</si>
  <si>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</si>
  <si>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</si>
  <si>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</si>
  <si>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</si>
  <si>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</si>
  <si>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</si>
  <si>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</si>
  <si>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</si>
  <si>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</si>
  <si>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</si>
  <si>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</si>
  <si>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</si>
  <si>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</si>
  <si>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</si>
  <si>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</si>
  <si>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</si>
  <si>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</si>
  <si>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</si>
  <si>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</si>
  <si>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</si>
  <si>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提出者</t>
  </si>
  <si>
    <t>自社の他事業場での処理量</t>
    <rPh sb="6" eb="7">
      <t>ジョウ</t>
    </rPh>
    <phoneticPr fontId="3"/>
  </si>
  <si>
    <t>このページは、印刷用ページですので、入力できません。入力はシート「表紙」にしてください。</t>
    <phoneticPr fontId="3"/>
  </si>
  <si>
    <t>産業廃棄物処理計画実施状況報告書</t>
    <rPh sb="9" eb="10">
      <t>ジツ</t>
    </rPh>
    <rPh sb="10" eb="11">
      <t>シ</t>
    </rPh>
    <rPh sb="11" eb="13">
      <t>ジョウキョウ</t>
    </rPh>
    <rPh sb="13" eb="15">
      <t>ホウコク</t>
    </rPh>
    <phoneticPr fontId="3"/>
  </si>
  <si>
    <t>自ら直接再生利用した量</t>
    <rPh sb="0" eb="1">
      <t>ミズカ</t>
    </rPh>
    <rPh sb="2" eb="4">
      <t>チョクセツ</t>
    </rPh>
    <rPh sb="4" eb="6">
      <t>サイセイ</t>
    </rPh>
    <rPh sb="6" eb="8">
      <t>リヨウ</t>
    </rPh>
    <rPh sb="10" eb="11">
      <t>リョウ</t>
    </rPh>
    <phoneticPr fontId="3"/>
  </si>
  <si>
    <t>自ら直接埋立処分又は海洋投入処分した量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</si>
  <si>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自ら中間処理した量</t>
    <rPh sb="0" eb="1">
      <t>ミズカ</t>
    </rPh>
    <rPh sb="2" eb="4">
      <t>チュウカン</t>
    </rPh>
    <rPh sb="4" eb="6">
      <t>ショリ</t>
    </rPh>
    <rPh sb="8" eb="9">
      <t>リョウ</t>
    </rPh>
    <phoneticPr fontId="3"/>
  </si>
  <si>
    <t>④のうち熱回収を行った量</t>
    <rPh sb="4" eb="5">
      <t>ネツ</t>
    </rPh>
    <rPh sb="5" eb="7">
      <t>カイシュウ</t>
    </rPh>
    <rPh sb="8" eb="9">
      <t>オコナ</t>
    </rPh>
    <rPh sb="11" eb="12">
      <t>リョウ</t>
    </rPh>
    <phoneticPr fontId="3"/>
  </si>
  <si>
    <t>自ら中間処理により減量した量</t>
    <rPh sb="0" eb="1">
      <t>ミズカ</t>
    </rPh>
    <rPh sb="2" eb="4">
      <t>チュウカン</t>
    </rPh>
    <rPh sb="4" eb="6">
      <t>ショリ</t>
    </rPh>
    <rPh sb="9" eb="11">
      <t>ゲンリョウ</t>
    </rPh>
    <phoneticPr fontId="3"/>
  </si>
  <si>
    <t>自ら中間処理した後の残さ量</t>
    <rPh sb="0" eb="1">
      <t>ミズカ</t>
    </rPh>
    <rPh sb="2" eb="4">
      <t>チュウカン</t>
    </rPh>
    <rPh sb="4" eb="6">
      <t>ショリ</t>
    </rPh>
    <rPh sb="8" eb="9">
      <t>アト</t>
    </rPh>
    <phoneticPr fontId="3"/>
  </si>
  <si>
    <t>自ら中間処理した後自ら埋立処分又は海洋投入処分した量</t>
    <rPh sb="0" eb="1">
      <t>ミズカ</t>
    </rPh>
    <rPh sb="2" eb="4">
      <t>チュウカン</t>
    </rPh>
    <rPh sb="4" eb="6">
      <t>ショリ</t>
    </rPh>
    <rPh sb="8" eb="9">
      <t>ゴ</t>
    </rPh>
    <rPh sb="9" eb="10">
      <t>ミズカ</t>
    </rPh>
    <rPh sb="11" eb="13">
      <t>ウメタテ</t>
    </rPh>
    <rPh sb="13" eb="15">
      <t>ショブン</t>
    </rPh>
    <rPh sb="15" eb="16">
      <t>マタ</t>
    </rPh>
    <rPh sb="17" eb="19">
      <t>カイヨウ</t>
    </rPh>
    <rPh sb="19" eb="21">
      <t>トウニュウ</t>
    </rPh>
    <rPh sb="21" eb="23">
      <t>ショブン</t>
    </rPh>
    <rPh sb="25" eb="26">
      <t>リョウ</t>
    </rPh>
    <phoneticPr fontId="3"/>
  </si>
  <si>
    <t>自ら中間処理した後の処理委託量</t>
    <rPh sb="0" eb="1">
      <t>ミズカ</t>
    </rPh>
    <rPh sb="2" eb="4">
      <t>チュウカン</t>
    </rPh>
    <rPh sb="4" eb="6">
      <t>ショリ</t>
    </rPh>
    <rPh sb="8" eb="9">
      <t>ゴ</t>
    </rPh>
    <rPh sb="10" eb="12">
      <t>ショリ</t>
    </rPh>
    <rPh sb="12" eb="14">
      <t>イタク</t>
    </rPh>
    <rPh sb="14" eb="15">
      <t>リョウ</t>
    </rPh>
    <phoneticPr fontId="3"/>
  </si>
  <si>
    <t>直接及び自ら中間処理した後の処理委託量</t>
    <rPh sb="0" eb="2">
      <t>チョクセツ</t>
    </rPh>
    <rPh sb="2" eb="3">
      <t>オヨ</t>
    </rPh>
    <rPh sb="4" eb="5">
      <t>ミズカ</t>
    </rPh>
    <rPh sb="6" eb="8">
      <t>チュウカン</t>
    </rPh>
    <rPh sb="8" eb="10">
      <t>ショリ</t>
    </rPh>
    <rPh sb="12" eb="13">
      <t>アト</t>
    </rPh>
    <rPh sb="14" eb="16">
      <t>ショリ</t>
    </rPh>
    <rPh sb="16" eb="18">
      <t>イタク</t>
    </rPh>
    <rPh sb="18" eb="19">
      <t>リョウ</t>
    </rPh>
    <phoneticPr fontId="3"/>
  </si>
  <si>
    <t>注意：本年度の目標量のみでフロー図の実績データがない場合にも、本年度目標データを該当欄に入力してください</t>
    <rPh sb="3" eb="4">
      <t>ホン</t>
    </rPh>
    <rPh sb="18" eb="20">
      <t>ジッセキ</t>
    </rPh>
    <rPh sb="31" eb="32">
      <t>ホン</t>
    </rPh>
    <rPh sb="34" eb="36">
      <t>モクヒョウ</t>
    </rPh>
    <phoneticPr fontId="3"/>
  </si>
  <si>
    <t>自ら直接再生利用した量</t>
    <phoneticPr fontId="3"/>
  </si>
  <si>
    <t>自ら直接埋立処分又は海洋投入処分した量</t>
    <phoneticPr fontId="3"/>
  </si>
  <si>
    <t>自ら中間処理した量</t>
    <phoneticPr fontId="3"/>
  </si>
  <si>
    <t>④のうち熱回収を行った量</t>
    <rPh sb="8" eb="9">
      <t>オコナ</t>
    </rPh>
    <phoneticPr fontId="3"/>
  </si>
  <si>
    <t>自ら中間処理した後の残さ量</t>
    <phoneticPr fontId="3"/>
  </si>
  <si>
    <t>自ら中間処理により減量した量</t>
    <phoneticPr fontId="3"/>
  </si>
  <si>
    <t>自ら中間処理した後自ら埋立処分又は海洋投入処分した量</t>
    <phoneticPr fontId="3"/>
  </si>
  <si>
    <t>自ら中間処理した後自社の他事業場での処理量</t>
    <phoneticPr fontId="3"/>
  </si>
  <si>
    <t>自ら中間処理した後自社の他事業場での処理量</t>
    <rPh sb="0" eb="1">
      <t>ミズカ</t>
    </rPh>
    <rPh sb="2" eb="4">
      <t>チュウカン</t>
    </rPh>
    <rPh sb="4" eb="6">
      <t>ショリ</t>
    </rPh>
    <rPh sb="8" eb="9">
      <t>ゴ</t>
    </rPh>
    <rPh sb="9" eb="11">
      <t>ジシャ</t>
    </rPh>
    <rPh sb="12" eb="13">
      <t>タ</t>
    </rPh>
    <rPh sb="13" eb="16">
      <t>ジギョウジョウ</t>
    </rPh>
    <rPh sb="18" eb="20">
      <t>ショリ</t>
    </rPh>
    <rPh sb="20" eb="21">
      <t>リョウ</t>
    </rPh>
    <phoneticPr fontId="3"/>
  </si>
  <si>
    <t>自ら中間処理した後の処理委託量</t>
    <phoneticPr fontId="3"/>
  </si>
  <si>
    <t>直接及び自ら中間処理した後の処理委託量</t>
    <phoneticPr fontId="3"/>
  </si>
  <si>
    <t>様式第二号の九（第八条の四の六関係）</t>
    <rPh sb="6" eb="7">
      <t>キュウ</t>
    </rPh>
    <rPh sb="14" eb="15">
      <t>ロク</t>
    </rPh>
    <phoneticPr fontId="3"/>
  </si>
  <si>
    <t>産業廃棄物処理計画実施状況報告書</t>
    <rPh sb="0" eb="2">
      <t>サンギョウ</t>
    </rPh>
    <rPh sb="2" eb="5">
      <t>ハイキブツ</t>
    </rPh>
    <rPh sb="5" eb="7">
      <t>ショリ</t>
    </rPh>
    <rPh sb="7" eb="9">
      <t>ケイカク</t>
    </rPh>
    <rPh sb="9" eb="11">
      <t>ジッシ</t>
    </rPh>
    <rPh sb="11" eb="13">
      <t>ジョウキョウ</t>
    </rPh>
    <rPh sb="13" eb="15">
      <t>ホウコク</t>
    </rPh>
    <rPh sb="15" eb="16">
      <t>ショ</t>
    </rPh>
    <phoneticPr fontId="3"/>
  </si>
  <si>
    <t>産業廃棄物処理計画における計画期間</t>
    <rPh sb="0" eb="2">
      <t>サンギョウ</t>
    </rPh>
    <rPh sb="2" eb="5">
      <t>ハイキブツ</t>
    </rPh>
    <rPh sb="5" eb="7">
      <t>ショリ</t>
    </rPh>
    <rPh sb="7" eb="9">
      <t>ケイカク</t>
    </rPh>
    <rPh sb="13" eb="15">
      <t>ケイカク</t>
    </rPh>
    <rPh sb="15" eb="17">
      <t>キカン</t>
    </rPh>
    <phoneticPr fontId="3"/>
  </si>
  <si>
    <t>項目</t>
    <rPh sb="0" eb="2">
      <t>コウモク</t>
    </rPh>
    <phoneticPr fontId="3"/>
  </si>
  <si>
    <t>項目</t>
    <phoneticPr fontId="3"/>
  </si>
  <si>
    <t>排出量</t>
    <phoneticPr fontId="3"/>
  </si>
  <si>
    <t>自ら再生利用を行う産業廃棄物の量</t>
    <rPh sb="9" eb="11">
      <t>サンギョウ</t>
    </rPh>
    <rPh sb="11" eb="14">
      <t>ハイキブツ</t>
    </rPh>
    <phoneticPr fontId="3"/>
  </si>
  <si>
    <t>自ら熱回収を行う産業廃棄物の量</t>
    <phoneticPr fontId="3"/>
  </si>
  <si>
    <t>自ら中間処理により減量する産業廃棄物の量</t>
    <phoneticPr fontId="3"/>
  </si>
  <si>
    <t>自ら埋立処分又は海洋投入処分を行う産業廃棄物の量</t>
    <phoneticPr fontId="3"/>
  </si>
  <si>
    <t>優良認定処理業者への処理委託量</t>
    <phoneticPr fontId="3"/>
  </si>
  <si>
    <t>再生利用業者への処理委託量</t>
    <phoneticPr fontId="3"/>
  </si>
  <si>
    <t>(10)</t>
  </si>
  <si>
    <t>(11)</t>
  </si>
  <si>
    <t>(12)</t>
  </si>
  <si>
    <t>(13)</t>
  </si>
  <si>
    <t>(14)</t>
  </si>
  <si>
    <t>　①欄　当該事業場において生じた産業廃棄物の量</t>
    <phoneticPr fontId="3"/>
  </si>
  <si>
    <t>　⑥欄　自ら中間処理をした後の量</t>
    <phoneticPr fontId="3"/>
  </si>
  <si>
    <t>　⑩欄　中間処理及び最終処分を委託した量</t>
    <rPh sb="4" eb="6">
      <t>チュウカン</t>
    </rPh>
    <rPh sb="6" eb="8">
      <t>ショリ</t>
    </rPh>
    <rPh sb="8" eb="9">
      <t>オヨ</t>
    </rPh>
    <rPh sb="10" eb="12">
      <t>サイシュウ</t>
    </rPh>
    <rPh sb="15" eb="17">
      <t>イタク</t>
    </rPh>
    <phoneticPr fontId="3"/>
  </si>
  <si>
    <t>　⑫欄　(10)の量のうち、処理業者への再生利用委託量</t>
    <rPh sb="14" eb="16">
      <t>ショリ</t>
    </rPh>
    <rPh sb="16" eb="18">
      <t>ギョウシャ</t>
    </rPh>
    <rPh sb="20" eb="22">
      <t>サイセイ</t>
    </rPh>
    <rPh sb="22" eb="24">
      <t>リヨウ</t>
    </rPh>
    <rPh sb="24" eb="26">
      <t>イタク</t>
    </rPh>
    <rPh sb="26" eb="27">
      <t>リョウ</t>
    </rPh>
    <phoneticPr fontId="3"/>
  </si>
  <si>
    <t>　⑭欄　(10)の量のうち、認定熱回収施設設置者以外の熱回収を行っている処理業者への焼却処理委託量</t>
    <phoneticPr fontId="3"/>
  </si>
  <si>
    <t>産業廃棄物処理計画における目標値</t>
    <rPh sb="0" eb="2">
      <t>サンギョウ</t>
    </rPh>
    <rPh sb="2" eb="5">
      <t>ハイキブツ</t>
    </rPh>
    <rPh sb="5" eb="7">
      <t>ショリ</t>
    </rPh>
    <rPh sb="7" eb="9">
      <t>ケイカク</t>
    </rPh>
    <rPh sb="13" eb="15">
      <t>モクヒョウ</t>
    </rPh>
    <rPh sb="15" eb="16">
      <t>アタイ</t>
    </rPh>
    <phoneticPr fontId="3"/>
  </si>
  <si>
    <t>目標値</t>
    <rPh sb="0" eb="2">
      <t>モクヒョウ</t>
    </rPh>
    <rPh sb="2" eb="3">
      <t>アタイ</t>
    </rPh>
    <phoneticPr fontId="3"/>
  </si>
  <si>
    <t>目標値</t>
    <rPh sb="2" eb="3">
      <t>アタイ</t>
    </rPh>
    <phoneticPr fontId="3"/>
  </si>
  <si>
    <t>②＋⑧　自ら再生利用を行う量</t>
    <phoneticPr fontId="3"/>
  </si>
  <si>
    <t>⑤　自ら熱回収を行う量</t>
    <phoneticPr fontId="3"/>
  </si>
  <si>
    <t>⑦　自ら中間処理により減量する量</t>
    <phoneticPr fontId="3"/>
  </si>
  <si>
    <t>③＋⑨　自ら埋立処分又は海洋投入処分を行う量</t>
    <phoneticPr fontId="3"/>
  </si>
  <si>
    <t>全処理委託量</t>
    <phoneticPr fontId="3"/>
  </si>
  <si>
    <t>３</t>
    <phoneticPr fontId="3"/>
  </si>
  <si>
    <t>３</t>
    <phoneticPr fontId="3"/>
  </si>
  <si>
    <t>３－１</t>
    <phoneticPr fontId="3"/>
  </si>
  <si>
    <t>３－２</t>
    <phoneticPr fontId="3"/>
  </si>
  <si>
    <t>ア.　燃え殻</t>
    <rPh sb="5" eb="6">
      <t>ガラ</t>
    </rPh>
    <phoneticPr fontId="3"/>
  </si>
  <si>
    <t>ｱ.　燃え殻
ｲ.　汚泥
ｳ.　廃油
ｴ.　廃酸
ｵ.　廃アルカリ
ｶ.　廃ﾌﾟﾗｽﾁｯｸ類
ｷ.　紙くず</t>
    <rPh sb="5" eb="6">
      <t>ガラ</t>
    </rPh>
    <phoneticPr fontId="3"/>
  </si>
  <si>
    <t>当該事業場における排出量</t>
    <rPh sb="9" eb="11">
      <t>ハイシュツ</t>
    </rPh>
    <phoneticPr fontId="3"/>
  </si>
  <si>
    <t>③＋⑨　自ら埋立処分又は海洋投入処分を行った量</t>
    <phoneticPr fontId="3"/>
  </si>
  <si>
    <t>燃え殻</t>
    <rPh sb="2" eb="3">
      <t>ガラ</t>
    </rPh>
    <phoneticPr fontId="3"/>
  </si>
  <si>
    <t>①</t>
    <phoneticPr fontId="3"/>
  </si>
  <si>
    <t>当該事業場における排出量</t>
    <phoneticPr fontId="3"/>
  </si>
  <si>
    <t>3－１</t>
    <phoneticPr fontId="3"/>
  </si>
  <si>
    <t>自ら中間処理した後再生利用した量</t>
    <rPh sb="0" eb="1">
      <t>ミズカ</t>
    </rPh>
    <rPh sb="2" eb="4">
      <t>チュウカン</t>
    </rPh>
    <rPh sb="4" eb="6">
      <t>ショリ</t>
    </rPh>
    <rPh sb="8" eb="9">
      <t>ゴ</t>
    </rPh>
    <rPh sb="9" eb="11">
      <t>サイセイ</t>
    </rPh>
    <rPh sb="11" eb="13">
      <t>リヨウ</t>
    </rPh>
    <rPh sb="15" eb="16">
      <t>リョウ</t>
    </rPh>
    <phoneticPr fontId="3"/>
  </si>
  <si>
    <t>自ら中間処理した後再生利用した量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</si>
  <si>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</si>
  <si>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</si>
  <si>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提出者</t>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</si>
  <si>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</si>
  <si>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</si>
  <si>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</si>
  <si>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</si>
  <si>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</si>
  <si>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様式１の情報を反映させることができます。</t>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</si>
  <si>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</si>
  <si>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</si>
  <si>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</si>
  <si>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 xml:space="preserve">  直接入力することも可能です。</t>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</si>
  <si>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</si>
  <si>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</si>
  <si>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</si>
  <si>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</si>
  <si>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</si>
  <si>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</si>
  <si>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　　　法定様式として提出する場合はN28セルの「○」を選択し、自主管理様式として提出する場合はO28セルの「○」を選択してください。</t>
    <rPh sb="3" eb="5">
      <t>ホウテイ</t>
    </rPh>
    <rPh sb="5" eb="7">
      <t>ヨウシキ</t>
    </rPh>
    <rPh sb="10" eb="12">
      <t>テイシュツ</t>
    </rPh>
    <rPh sb="14" eb="16">
      <t>バアイ</t>
    </rPh>
    <rPh sb="27" eb="29">
      <t>センタク</t>
    </rPh>
    <rPh sb="31" eb="33">
      <t>ジシュ</t>
    </rPh>
    <rPh sb="33" eb="35">
      <t>カンリ</t>
    </rPh>
    <rPh sb="35" eb="37">
      <t>ヨウシキ</t>
    </rPh>
    <rPh sb="40" eb="42">
      <t>テイシュツ</t>
    </rPh>
    <rPh sb="44" eb="46">
      <t>バアイ</t>
    </rPh>
    <rPh sb="57" eb="59">
      <t>センタク</t>
    </rPh>
    <phoneticPr fontId="3"/>
  </si>
  <si>
    <t>Ｓ－公務（他に分類されるものを除く）</t>
    <rPh sb="2" eb="4">
      <t>コウム</t>
    </rPh>
    <rPh sb="5" eb="6">
      <t>ホカ</t>
    </rPh>
    <rPh sb="7" eb="9">
      <t>ブンルイ</t>
    </rPh>
    <rPh sb="15" eb="16">
      <t>ノゾ</t>
    </rPh>
    <phoneticPr fontId="3"/>
  </si>
  <si>
    <t>Ｔ－分類不能の産業</t>
    <rPh sb="2" eb="4">
      <t>ブンルイ</t>
    </rPh>
    <rPh sb="4" eb="6">
      <t>フノウ</t>
    </rPh>
    <rPh sb="7" eb="9">
      <t>サンギョウ</t>
    </rPh>
    <phoneticPr fontId="3"/>
  </si>
  <si>
    <t>Ｒ－サービス業（他に分類されないもの）</t>
    <phoneticPr fontId="3"/>
  </si>
  <si>
    <t>　「当該事業場において現に行っている事業に関する事項」の欄は、以下に従って記入してください。</t>
    <phoneticPr fontId="3"/>
  </si>
  <si>
    <t>(1) 　①欄には、日本標準産業分類（中分類）の区分を記入してください。</t>
    <phoneticPr fontId="3"/>
  </si>
  <si>
    <t>当該事業場に関する事項</t>
    <rPh sb="0" eb="2">
      <t>トウガイ</t>
    </rPh>
    <rPh sb="2" eb="4">
      <t>ジギョウ</t>
    </rPh>
    <rPh sb="4" eb="5">
      <t>ジョウ</t>
    </rPh>
    <rPh sb="6" eb="7">
      <t>カン</t>
    </rPh>
    <rPh sb="9" eb="11">
      <t>ジコウ</t>
    </rPh>
    <phoneticPr fontId="3"/>
  </si>
  <si>
    <t>事業の規模</t>
    <rPh sb="0" eb="2">
      <t>ジギョウ</t>
    </rPh>
    <rPh sb="3" eb="5">
      <t>キボ</t>
    </rPh>
    <phoneticPr fontId="3"/>
  </si>
  <si>
    <t>製造業</t>
    <phoneticPr fontId="45"/>
  </si>
  <si>
    <t>製造品出荷額</t>
    <phoneticPr fontId="45"/>
  </si>
  <si>
    <t>百万円／年</t>
    <rPh sb="0" eb="2">
      <t>ヒャクマン</t>
    </rPh>
    <rPh sb="2" eb="3">
      <t>エン</t>
    </rPh>
    <rPh sb="4" eb="5">
      <t>ネン</t>
    </rPh>
    <phoneticPr fontId="3"/>
  </si>
  <si>
    <t>建設業</t>
    <phoneticPr fontId="45"/>
  </si>
  <si>
    <t>エリア内元請完成工事高</t>
    <phoneticPr fontId="45"/>
  </si>
  <si>
    <t>※　前年度実績を記入、医療機関は前年度末時点の病床数を記入。</t>
    <phoneticPr fontId="45"/>
  </si>
  <si>
    <t>医療機関</t>
    <phoneticPr fontId="45"/>
  </si>
  <si>
    <t>病床数</t>
    <phoneticPr fontId="45"/>
  </si>
  <si>
    <t>床</t>
    <rPh sb="0" eb="1">
      <t>ユカ</t>
    </rPh>
    <phoneticPr fontId="3"/>
  </si>
  <si>
    <t>その他の業種</t>
    <phoneticPr fontId="45"/>
  </si>
  <si>
    <t>売上高</t>
    <phoneticPr fontId="45"/>
  </si>
  <si>
    <t>（上記項目に該当しない場合にはこちらに記載をしてください。）</t>
    <rPh sb="1" eb="3">
      <t>ジョウキ</t>
    </rPh>
    <rPh sb="3" eb="5">
      <t>コウモク</t>
    </rPh>
    <rPh sb="6" eb="8">
      <t>ガイトウ</t>
    </rPh>
    <rPh sb="11" eb="13">
      <t>バアイ</t>
    </rPh>
    <rPh sb="19" eb="21">
      <t>キサイ</t>
    </rPh>
    <phoneticPr fontId="3"/>
  </si>
  <si>
    <t>従業員数</t>
    <rPh sb="0" eb="3">
      <t>ジュウギョウイン</t>
    </rPh>
    <rPh sb="3" eb="4">
      <t>スウ</t>
    </rPh>
    <phoneticPr fontId="3"/>
  </si>
  <si>
    <t>(2) 　②欄には、製造業の場合における製造品出荷額（前年度実績）、建設業の場合における元請完成工事高
　　　（前年度実績）、医療機関の場合における病床数（前年度末時点）等の業種に応じ事業規模が分かるよう
　　　な前年度の実績を記入してください。</t>
    <phoneticPr fontId="3"/>
  </si>
  <si>
    <t>動物の
死体</t>
    <phoneticPr fontId="3"/>
  </si>
  <si>
    <t>動物の
ふん尿</t>
    <rPh sb="6" eb="7">
      <t>ニョウ</t>
    </rPh>
    <phoneticPr fontId="3"/>
  </si>
  <si>
    <t>動物系
固形不要物</t>
    <phoneticPr fontId="3"/>
  </si>
  <si>
    <t>廃
ﾌﾟﾗｽﾁｯｸ</t>
    <phoneticPr fontId="3"/>
  </si>
  <si>
    <t>混合廃棄物
その他</t>
    <phoneticPr fontId="3"/>
  </si>
  <si>
    <t>　第１面の※欄には、何も記入しないでください。</t>
    <rPh sb="1" eb="2">
      <t>ダイ</t>
    </rPh>
    <rPh sb="3" eb="4">
      <t>メン</t>
    </rPh>
    <phoneticPr fontId="3"/>
  </si>
  <si>
    <t>　第２面（様式３-２）の左下の表には、項目ごとに、産業廃棄物処理計画に記載したそれぞれの実績値を記入してください。</t>
    <rPh sb="25" eb="27">
      <t>サンギョウ</t>
    </rPh>
    <rPh sb="27" eb="30">
      <t>ハイキブツ</t>
    </rPh>
    <rPh sb="30" eb="32">
      <t>ショリ</t>
    </rPh>
    <rPh sb="32" eb="34">
      <t>ケイカク</t>
    </rPh>
    <rPh sb="35" eb="37">
      <t>キサイ</t>
    </rPh>
    <rPh sb="44" eb="47">
      <t>ジッセキチ</t>
    </rPh>
    <rPh sb="48" eb="50">
      <t>キニュウ</t>
    </rPh>
    <phoneticPr fontId="3"/>
  </si>
  <si>
    <t>認定熱回収業者への処理委託量</t>
    <phoneticPr fontId="3"/>
  </si>
  <si>
    <t>認定熱回収業者以外の熱回収を行う業者への処理委託量</t>
    <phoneticPr fontId="3"/>
  </si>
  <si>
    <t>動植物性
残さ</t>
    <phoneticPr fontId="3"/>
  </si>
  <si>
    <t>（第１面）</t>
    <rPh sb="1" eb="2">
      <t>ダイ</t>
    </rPh>
    <rPh sb="3" eb="4">
      <t>メン</t>
    </rPh>
    <phoneticPr fontId="3"/>
  </si>
  <si>
    <t>(１)</t>
    <phoneticPr fontId="3"/>
  </si>
  <si>
    <t>(２)</t>
    <phoneticPr fontId="3"/>
  </si>
  <si>
    <t>　②欄　(１)の量のうち、中間処理をせず直接自ら再生利用した量</t>
    <rPh sb="13" eb="15">
      <t>チュウカン</t>
    </rPh>
    <rPh sb="15" eb="17">
      <t>ショリ</t>
    </rPh>
    <phoneticPr fontId="3"/>
  </si>
  <si>
    <t>(３)</t>
    <phoneticPr fontId="3"/>
  </si>
  <si>
    <t>　③欄　(１)の量のうち、中間処理をせず直接自ら埋立処分した量又は海洋投入処分した量</t>
    <rPh sb="13" eb="15">
      <t>チュウカン</t>
    </rPh>
    <rPh sb="15" eb="17">
      <t>ショリ</t>
    </rPh>
    <rPh sb="31" eb="32">
      <t>マタ</t>
    </rPh>
    <phoneticPr fontId="3"/>
  </si>
  <si>
    <t>(４)</t>
    <phoneticPr fontId="3"/>
  </si>
  <si>
    <t>　④欄　(１)の量のうち、自ら中間処理をした産業廃棄物の当該中間処理前の量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</si>
  <si>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(５)</t>
    <phoneticPr fontId="3"/>
  </si>
  <si>
    <t>　⑤欄　(４)の量のうち、熱回収を行った量</t>
    <rPh sb="13" eb="14">
      <t>ネツ</t>
    </rPh>
    <rPh sb="14" eb="16">
      <t>カイシュウ</t>
    </rPh>
    <rPh sb="17" eb="18">
      <t>オコナ</t>
    </rPh>
    <phoneticPr fontId="3"/>
  </si>
  <si>
    <t>(６)</t>
    <phoneticPr fontId="3"/>
  </si>
  <si>
    <t>(７)</t>
    <phoneticPr fontId="3"/>
  </si>
  <si>
    <t>　⑦欄　(４)の量から(６)の量を差し引いた量</t>
    <rPh sb="8" eb="9">
      <t>リョウ</t>
    </rPh>
    <rPh sb="15" eb="16">
      <t>リョウ</t>
    </rPh>
    <rPh sb="17" eb="18">
      <t>サ</t>
    </rPh>
    <rPh sb="19" eb="20">
      <t>ヒ</t>
    </rPh>
    <phoneticPr fontId="3"/>
  </si>
  <si>
    <t>(８)</t>
    <phoneticPr fontId="3"/>
  </si>
  <si>
    <t>　⑧欄　(６)の量のうち、自ら利用し、又は他人に売却した量</t>
    <phoneticPr fontId="3"/>
  </si>
  <si>
    <t>(９)</t>
    <phoneticPr fontId="3"/>
  </si>
  <si>
    <t>　⑨欄　(６)の量のうち、自ら埋立処分及び海洋投入処分した量</t>
    <phoneticPr fontId="3"/>
  </si>
  <si>
    <t>　⑪欄　(10)の量のうち、優良認定処理業者（廃棄物の処理及び清掃に関する法律施行令第６条の11第２号に該当する者）への処理委託量</t>
    <phoneticPr fontId="3"/>
  </si>
  <si>
    <t>　⑬欄　(10)の量のうち、認定熱回収施設設置者（廃棄物の処理及び清掃に関する法律第15条の３の３第１項の認定を受けた者）である処理業者への焼却処理委託量</t>
    <rPh sb="64" eb="66">
      <t>ショリ</t>
    </rPh>
    <rPh sb="66" eb="68">
      <t>ギョウシャ</t>
    </rPh>
    <rPh sb="70" eb="72">
      <t>ショウキャク</t>
    </rPh>
    <phoneticPr fontId="3"/>
  </si>
  <si>
    <t>（第３面）</t>
    <rPh sb="1" eb="2">
      <t>ダイ</t>
    </rPh>
    <rPh sb="3" eb="4">
      <t>メン</t>
    </rPh>
    <phoneticPr fontId="3"/>
  </si>
  <si>
    <t>(8)</t>
    <phoneticPr fontId="3"/>
  </si>
  <si>
    <t>(10)</t>
    <phoneticPr fontId="3"/>
  </si>
  <si>
    <t>(1)</t>
    <phoneticPr fontId="3"/>
  </si>
  <si>
    <t>(2)</t>
    <phoneticPr fontId="3"/>
  </si>
  <si>
    <t>(3)</t>
    <phoneticPr fontId="3"/>
  </si>
  <si>
    <t>(4)</t>
    <phoneticPr fontId="3"/>
  </si>
  <si>
    <t>(5)</t>
    <phoneticPr fontId="3"/>
  </si>
  <si>
    <t>(6)</t>
    <phoneticPr fontId="3"/>
  </si>
  <si>
    <t>(7)</t>
    <phoneticPr fontId="3"/>
  </si>
  <si>
    <t>(9)</t>
    <phoneticPr fontId="3"/>
  </si>
  <si>
    <t>　②欄　(1)の量のうち、中間処理をせず直接自ら再生利用した量</t>
    <rPh sb="13" eb="15">
      <t>チュウカン</t>
    </rPh>
    <rPh sb="15" eb="17">
      <t>ショリ</t>
    </rPh>
    <phoneticPr fontId="3"/>
  </si>
  <si>
    <t>　③欄　(1)の量のうち、中間処理をせず直接自ら埋立処分した量又は海洋投入処分した量</t>
    <rPh sb="13" eb="15">
      <t>チュウカン</t>
    </rPh>
    <rPh sb="15" eb="17">
      <t>ショリ</t>
    </rPh>
    <rPh sb="31" eb="32">
      <t>マタ</t>
    </rPh>
    <phoneticPr fontId="3"/>
  </si>
  <si>
    <t>　④欄　(1)の量のうち、自ら中間処理をした産業廃棄物の当該中間処理前の量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</si>
  <si>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　⑤欄　(4)の量のうち、熱回収を行った量</t>
    <rPh sb="13" eb="14">
      <t>ネツ</t>
    </rPh>
    <rPh sb="14" eb="16">
      <t>カイシュウ</t>
    </rPh>
    <rPh sb="17" eb="18">
      <t>オコナ</t>
    </rPh>
    <phoneticPr fontId="3"/>
  </si>
  <si>
    <t>　⑦欄　(4)の量から(6)の量を差し引いた量</t>
    <rPh sb="8" eb="9">
      <t>リョウ</t>
    </rPh>
    <rPh sb="15" eb="16">
      <t>リョウ</t>
    </rPh>
    <rPh sb="17" eb="18">
      <t>サ</t>
    </rPh>
    <rPh sb="19" eb="20">
      <t>ヒ</t>
    </rPh>
    <phoneticPr fontId="3"/>
  </si>
  <si>
    <t>　⑧欄　(6)の量のうち、自ら利用し、又は他人に売却した量</t>
    <phoneticPr fontId="3"/>
  </si>
  <si>
    <t>　⑨欄　(6)の量のうち、自ら埋立処分及び海洋投入処分した量</t>
    <phoneticPr fontId="3"/>
  </si>
  <si>
    <t>※１</t>
    <phoneticPr fontId="3"/>
  </si>
  <si>
    <t>⑬　認定熱回収業者への処理委託量</t>
    <phoneticPr fontId="3"/>
  </si>
  <si>
    <t>⑭　認定熱回収業者以外の熱回収を行う業者への処理委託量</t>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</si>
  <si>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</si>
  <si>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</si>
  <si>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phoneticPr fontId="3"/>
  </si>
  <si>
    <t>⑩のうち認定熱回収業者以外の熱回収を行う業者への処理委託量</t>
    <phoneticPr fontId="3"/>
  </si>
  <si>
    <t>（様式１から反映→提出先、提出者情報、事業場情報、事業の種類、事業規模）</t>
  </si>
  <si>
    <t>自主管理事業登録番号</t>
    <rPh sb="0" eb="2">
      <t>ジシュ</t>
    </rPh>
    <rPh sb="2" eb="4">
      <t>カンリ</t>
    </rPh>
    <rPh sb="4" eb="6">
      <t>ジギョウ</t>
    </rPh>
    <rPh sb="6" eb="8">
      <t>トウロク</t>
    </rPh>
    <rPh sb="8" eb="10">
      <t>バンゴウ</t>
    </rPh>
    <phoneticPr fontId="3"/>
  </si>
  <si>
    <t>自主管理事業登録番号</t>
    <rPh sb="0" eb="4">
      <t>ジシュカンリ</t>
    </rPh>
    <rPh sb="4" eb="6">
      <t>ジギョウ</t>
    </rPh>
    <rPh sb="6" eb="8">
      <t>トウロク</t>
    </rPh>
    <rPh sb="8" eb="10">
      <t>バンゴウ</t>
    </rPh>
    <phoneticPr fontId="3"/>
  </si>
  <si>
    <t>（第2面）</t>
    <phoneticPr fontId="3"/>
  </si>
  <si>
    <t xml:space="preserve">   本ファイルは閉じ、2025form6.xlsmを開き、「④事業場情報等の反映」をクリックして下さい。</t>
    <rPh sb="32" eb="35">
      <t>ジギョウジョウ</t>
    </rPh>
    <rPh sb="35" eb="37">
      <t>ジョウホウ</t>
    </rPh>
    <rPh sb="37" eb="38">
      <t>トウ</t>
    </rPh>
    <rPh sb="39" eb="41">
      <t>ハンエイ</t>
    </rPh>
    <phoneticPr fontId="3"/>
  </si>
  <si>
    <r>
      <t>　＊　印刷を行いたい場合は、</t>
    </r>
    <r>
      <rPr>
        <b/>
        <u/>
        <sz val="11"/>
        <color rgb="FFFF0000"/>
        <rFont val="ＭＳ Ｐゴシック"/>
        <family val="3"/>
        <charset val="128"/>
      </rPr>
      <t>本ファイルを閉じ、2025form6.xlsmを開き「印刷ボタン（様式3）」をクリックしてください。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</si>
  <si>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　廃棄物の処理及び清掃に関する法律第12条第10項の規定に基づき、令和６年度の産業廃棄物処理計画の実施状況を報告します。</t>
    <rPh sb="33" eb="35">
      <t>レイワ</t>
    </rPh>
    <rPh sb="36" eb="38">
      <t>ネンド</t>
    </rPh>
    <rPh sb="49" eb="51">
      <t>ジッシ</t>
    </rPh>
    <rPh sb="51" eb="53">
      <t>ジョウキョウ</t>
    </rPh>
    <rPh sb="54" eb="56">
      <t>ホウコク</t>
    </rPh>
    <phoneticPr fontId="3"/>
  </si>
  <si>
    <t>令和 ６ 年 ４ 月 １ 日 ～ 令和 ７ 年 ３ 月 31 日（ １ 年間）</t>
    <rPh sb="0" eb="2">
      <t>レイワ</t>
    </rPh>
    <rPh sb="5" eb="6">
      <t>ネン</t>
    </rPh>
    <rPh sb="9" eb="10">
      <t>ガツ</t>
    </rPh>
    <rPh sb="13" eb="14">
      <t>ニチ</t>
    </rPh>
    <rPh sb="17" eb="19">
      <t>レイワ</t>
    </rPh>
    <rPh sb="22" eb="23">
      <t>ネン</t>
    </rPh>
    <rPh sb="26" eb="27">
      <t>ガツ</t>
    </rPh>
    <rPh sb="31" eb="32">
      <t>ニチ</t>
    </rPh>
    <rPh sb="36" eb="38">
      <t>ネンカン</t>
    </rPh>
    <phoneticPr fontId="3"/>
  </si>
  <si>
    <t>　当該年度（令和７年度）の６月30日までに提出してください。</t>
    <rPh sb="1" eb="3">
      <t>トウガイ</t>
    </rPh>
    <rPh sb="3" eb="5">
      <t>ネンド</t>
    </rPh>
    <phoneticPr fontId="3"/>
  </si>
  <si>
    <t>　「産業廃棄物処理計画における目標値」の欄には、前年度（令和６年度）提出の産業廃棄物処理計画に記載した目標量を記入してください。</t>
    <phoneticPr fontId="3"/>
  </si>
  <si>
    <t>　第２面（様式３-２）には、前年度（令和６年度）の産業廃棄物処理実績に関して①～⑭の欄のそれぞれに、(1)から(14)に掲げる量を記入してください。</t>
    <rPh sb="1" eb="2">
      <t>ダイ</t>
    </rPh>
    <rPh sb="3" eb="4">
      <t>メン</t>
    </rPh>
    <rPh sb="5" eb="7">
      <t>ヨウシキ</t>
    </rPh>
    <phoneticPr fontId="3"/>
  </si>
  <si>
    <t>令和６年度に発生した産業廃棄物ごとの量と処理計画の実施結果</t>
    <rPh sb="0" eb="2">
      <t>レイワ</t>
    </rPh>
    <rPh sb="25" eb="27">
      <t>ジッシ</t>
    </rPh>
    <rPh sb="27" eb="29">
      <t>ケッカ</t>
    </rPh>
    <phoneticPr fontId="3"/>
  </si>
  <si>
    <t>注）右上のフローには、令和６年度の実績値を記載してください。下表の中央列には、令和６年度目標値を記載してください。下表の右列は、右上フローに記載された令和６年度実績値が自動的に計算されます。</t>
    <rPh sb="0" eb="1">
      <t>チュウ</t>
    </rPh>
    <rPh sb="2" eb="4">
      <t>ミギウエ</t>
    </rPh>
    <rPh sb="11" eb="13">
      <t>レイワ</t>
    </rPh>
    <rPh sb="14" eb="16">
      <t>ネンド</t>
    </rPh>
    <rPh sb="17" eb="19">
      <t>ジッセキ</t>
    </rPh>
    <rPh sb="19" eb="20">
      <t>アタイ</t>
    </rPh>
    <rPh sb="21" eb="23">
      <t>キサイ</t>
    </rPh>
    <rPh sb="30" eb="31">
      <t>シタ</t>
    </rPh>
    <rPh sb="31" eb="32">
      <t>ヒョウ</t>
    </rPh>
    <rPh sb="33" eb="35">
      <t>チュウオウ</t>
    </rPh>
    <rPh sb="35" eb="36">
      <t>レツ</t>
    </rPh>
    <rPh sb="44" eb="46">
      <t>モクヒョウ</t>
    </rPh>
    <rPh sb="46" eb="47">
      <t>アタイ</t>
    </rPh>
    <rPh sb="48" eb="50">
      <t>キサイ</t>
    </rPh>
    <rPh sb="57" eb="58">
      <t>カ</t>
    </rPh>
    <rPh sb="58" eb="59">
      <t>ヒョウ</t>
    </rPh>
    <rPh sb="60" eb="61">
      <t>ミギ</t>
    </rPh>
    <rPh sb="61" eb="62">
      <t>レツ</t>
    </rPh>
    <rPh sb="64" eb="66">
      <t>ミギウエ</t>
    </rPh>
    <rPh sb="70" eb="72">
      <t>キサイ</t>
    </rPh>
    <rPh sb="80" eb="81">
      <t>ジツ</t>
    </rPh>
    <rPh sb="81" eb="82">
      <t>セキ</t>
    </rPh>
    <rPh sb="82" eb="83">
      <t>アタイ</t>
    </rPh>
    <rPh sb="84" eb="87">
      <t>ジドウテキ</t>
    </rPh>
    <rPh sb="88" eb="90">
      <t>ケイサン</t>
    </rPh>
    <phoneticPr fontId="3"/>
  </si>
  <si>
    <t>令和６年度
目標値</t>
    <rPh sb="6" eb="8">
      <t>モクヒョウ</t>
    </rPh>
    <rPh sb="8" eb="9">
      <t>アタイ</t>
    </rPh>
    <phoneticPr fontId="3"/>
  </si>
  <si>
    <t>令和６年度
実績値</t>
    <rPh sb="6" eb="8">
      <t>ジッセキ</t>
    </rPh>
    <rPh sb="8" eb="9">
      <t>アタイ</t>
    </rPh>
    <phoneticPr fontId="3"/>
  </si>
  <si>
    <t>ア　マテリアル</t>
    <phoneticPr fontId="3"/>
  </si>
  <si>
    <t>イ　ケミカル</t>
    <phoneticPr fontId="3"/>
  </si>
  <si>
    <t>ウ　燃料化</t>
    <rPh sb="2" eb="5">
      <t>ネンリョウカ</t>
    </rPh>
    <phoneticPr fontId="3"/>
  </si>
  <si>
    <t>エ　その他</t>
    <rPh sb="4" eb="5">
      <t>タ</t>
    </rPh>
    <phoneticPr fontId="3"/>
  </si>
  <si>
    <t>参考</t>
    <rPh sb="0" eb="2">
      <t>サンコウ</t>
    </rPh>
    <phoneticPr fontId="3"/>
  </si>
  <si>
    <t>排出量等のうち有効利用の割合</t>
    <rPh sb="0" eb="3">
      <t>ハイシュツリョウ</t>
    </rPh>
    <rPh sb="3" eb="4">
      <t>ナド</t>
    </rPh>
    <rPh sb="7" eb="11">
      <t>ユウコウリヨウ</t>
    </rPh>
    <rPh sb="12" eb="14">
      <t>ワリアイ</t>
    </rPh>
    <phoneticPr fontId="3"/>
  </si>
  <si>
    <t>（内訳）サーマルリカバリーの割合</t>
    <rPh sb="1" eb="3">
      <t>ウチワケ</t>
    </rPh>
    <rPh sb="14" eb="16">
      <t>ワリアイ</t>
    </rPh>
    <phoneticPr fontId="3"/>
  </si>
  <si>
    <t>％</t>
    <phoneticPr fontId="3"/>
  </si>
  <si>
    <t>ア マテリアル</t>
    <phoneticPr fontId="3"/>
  </si>
  <si>
    <t>イ ケミカル</t>
    <phoneticPr fontId="3"/>
  </si>
  <si>
    <t>ウ 燃料化</t>
    <rPh sb="2" eb="5">
      <t>ネンリョウカ</t>
    </rPh>
    <phoneticPr fontId="3"/>
  </si>
  <si>
    <t>エ その他</t>
    <rPh sb="4" eb="5">
      <t>タ</t>
    </rPh>
    <phoneticPr fontId="3"/>
  </si>
  <si>
    <t>　廃棄物の処理及び清掃に関する法律第12条第10項の規定に基づき、令和６年度の産業廃棄物処理計画の実施状況を報告します。</t>
    <rPh sb="33" eb="35">
      <t>レイワ</t>
    </rPh>
    <rPh sb="49" eb="51">
      <t>ジッシ</t>
    </rPh>
    <rPh sb="51" eb="53">
      <t>ジョウキョウ</t>
    </rPh>
    <rPh sb="54" eb="56">
      <t>ホウコク</t>
    </rPh>
    <phoneticPr fontId="3"/>
  </si>
  <si>
    <t>　第２面（様式３-２）には、前年度（令和６年度）の産業廃棄物処理実績に関して①～⑭の欄のそれぞれに、(１)から(14)に掲げる量を記入してください。</t>
    <rPh sb="1" eb="2">
      <t>ダイ</t>
    </rPh>
    <rPh sb="3" eb="4">
      <t>メン</t>
    </rPh>
    <rPh sb="5" eb="7">
      <t>ヨウシキ</t>
    </rPh>
    <phoneticPr fontId="3"/>
  </si>
  <si>
    <t>○</t>
  </si>
  <si>
    <t>令和   7年  6月  26日</t>
    <phoneticPr fontId="3"/>
  </si>
  <si>
    <t>東京都杉並区荻窪4-30-16　藤澤ビルディング8階</t>
    <rPh sb="0" eb="8">
      <t>トウキョウトスギナミクオギクボ</t>
    </rPh>
    <rPh sb="16" eb="18">
      <t>フジサワ</t>
    </rPh>
    <rPh sb="25" eb="26">
      <t>カイ</t>
    </rPh>
    <phoneticPr fontId="3"/>
  </si>
  <si>
    <t>ファーストコーポレーション株式会社</t>
    <rPh sb="0" eb="17">
      <t>カイシャ</t>
    </rPh>
    <phoneticPr fontId="3"/>
  </si>
  <si>
    <t>ファーストコーポレーション株式会社
代表取締役社長　中村　利秋</t>
    <rPh sb="0" eb="17">
      <t>カイシャ</t>
    </rPh>
    <rPh sb="18" eb="25">
      <t>ダイヒョウトリシマリヤクシャチョウ</t>
    </rPh>
    <rPh sb="26" eb="28">
      <t>ナカムラ</t>
    </rPh>
    <rPh sb="29" eb="31">
      <t>トシアキ</t>
    </rPh>
    <phoneticPr fontId="3"/>
  </si>
  <si>
    <t>03-5347-9103</t>
    <phoneticPr fontId="3"/>
  </si>
  <si>
    <t>共同住宅の建設</t>
    <rPh sb="0" eb="4">
      <t>キョウドウジュウタク</t>
    </rPh>
    <rPh sb="5" eb="7">
      <t>ケンセツ</t>
    </rPh>
    <phoneticPr fontId="3"/>
  </si>
  <si>
    <t>175名</t>
    <rPh sb="3" eb="4">
      <t>メイ</t>
    </rPh>
    <phoneticPr fontId="3"/>
  </si>
  <si>
    <t>03-5347-0516</t>
    <phoneticPr fontId="3"/>
  </si>
  <si>
    <t>横浜市内　各現場</t>
    <rPh sb="0" eb="4">
      <t>ヨコハマシナイ</t>
    </rPh>
    <rPh sb="5" eb="6">
      <t>カク</t>
    </rPh>
    <rPh sb="6" eb="8">
      <t>ゲンバ</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</si>
</sst>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_ ;[Red]\-#,##0.0\ "/>
    <numFmt numFmtId="177" formatCode="#,##0.0;[Red]\-#,##0.0"/>
    <numFmt numFmtId="178" formatCode="_ * #,###.0_ ;_ * \-#,###.0_ ;_ * &quot;&quot;_ ;_ @_ "/>
    <numFmt numFmtId="179" formatCode="\(\ \ \ \ \ ###\ \ \ \ \ \)"/>
    <numFmt numFmtId="180" formatCode="0;0;"/>
    <numFmt numFmtId="181" formatCode="#,##0_ "/>
    <numFmt numFmtId="182" formatCode="_ * #,##0.0_ ;_ * \-#,##0.0_ ;_ * &quot;&quot;_ ;_ @_ "/>
  </numFmts>
  <fonts count="53">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b/>
      <sz val="10"/>
      <color indexed="81"/>
      <name val="ＭＳ Ｐゴシック"/>
      <family val="3"/>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sz val="10"/>
      <color indexed="81"/>
      <name val="ＭＳ Ｐゴシック"/>
      <family val="3"/>
      <charset val="128"/>
    </font>
    <font>
      <b/>
      <sz val="11"/>
      <color indexed="81"/>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1"/>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1"/>
      <color rgb="FFFF0000"/>
      <name val="ＭＳ Ｐゴシック"/>
      <family val="3"/>
      <charset val="128"/>
    </font>
    <font>
      <sz val="10"/>
      <color rgb="FFFF0000"/>
      <name val="ＭＳ Ｐゴシック"/>
      <family val="3"/>
      <charset val="128"/>
    </font>
    <font>
      <b/>
      <u/>
      <sz val="11"/>
      <color rgb="FFFF0000"/>
      <name val="ＭＳ Ｐゴシック"/>
      <family val="3"/>
      <charset val="128"/>
    </font>
    <font>
      <sz val="6"/>
      <name val="ＭＳ 明朝"/>
      <family val="2"/>
      <charset val="128"/>
    </font>
    <font>
      <sz val="12"/>
      <name val="ＭＳ 明朝"/>
      <family val="2"/>
      <charset val="128"/>
    </font>
    <font>
      <sz val="9.5"/>
      <name val="ＭＳ Ｐゴシック"/>
      <family val="3"/>
      <charset val="128"/>
    </font>
    <font>
      <b/>
      <sz val="11"/>
      <name val="ＭＳ Ｐゴシック"/>
      <family val="3"/>
      <charset val="128"/>
    </font>
    <font>
      <sz val="9"/>
      <color theme="0"/>
      <name val="ＭＳ Ｐゴシック"/>
      <family val="3"/>
      <charset val="128"/>
    </font>
    <font>
      <sz val="11"/>
      <color theme="0"/>
      <name val="ＭＳ Ｐゴシック"/>
      <family val="3"/>
      <charset val="128"/>
    </font>
    <font>
      <sz val="9"/>
      <color indexed="81"/>
      <name val="MS P ゴシック"/>
      <family val="3"/>
      <charset val="128"/>
    </font>
    <font>
      <b/>
      <sz val="10"/>
      <color rgb="FFFF0000"/>
      <name val="ＭＳ Ｐゴシック"/>
      <family val="3"/>
      <charset val="128"/>
    </font>
  </fonts>
  <fills count="11">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theme="2" tint="-0.499984740745262"/>
        <bgColor indexed="64"/>
      </patternFill>
    </fill>
    <fill>
      <patternFill patternType="solid">
        <fgColor theme="9" tint="0.39997558519241921"/>
        <bgColor indexed="64"/>
      </patternFill>
    </fill>
  </fills>
  <borders count="164">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right style="dotted">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right style="thin">
        <color indexed="64"/>
      </right>
      <top style="double">
        <color indexed="64"/>
      </top>
      <bottom style="thin">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top style="thin">
        <color indexed="64"/>
      </top>
      <bottom style="hair">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bottom style="hair">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medium">
        <color indexed="64"/>
      </top>
      <bottom style="thin">
        <color indexed="64"/>
      </bottom>
      <diagonal/>
    </border>
    <border>
      <left/>
      <right/>
      <top style="medium">
        <color indexed="8"/>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medium">
        <color indexed="64"/>
      </top>
      <bottom style="thin">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799">
    <xf numFmtId="0" fontId="0" fillId="0" borderId="0" xfId="0">
      <alignment vertical="center"/>
    </xf>
    <xf numFmtId="0" fontId="4" fillId="0" borderId="0" xfId="0" applyFont="1" applyAlignment="1">
      <alignment horizontal="right" vertical="center"/>
    </xf>
    <xf numFmtId="0" fontId="9" fillId="0" borderId="0" xfId="0" applyFont="1" applyAlignment="1">
      <alignment vertical="top"/>
    </xf>
    <xf numFmtId="0" fontId="4" fillId="0" borderId="0" xfId="0" applyFont="1">
      <alignment vertical="center"/>
    </xf>
    <xf numFmtId="0" fontId="0" fillId="0" borderId="1" xfId="0" applyBorder="1" applyAlignment="1">
      <alignment vertical="center" wrapText="1"/>
    </xf>
    <xf numFmtId="0" fontId="17"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20" fillId="0" borderId="0" xfId="2" applyFont="1" applyAlignment="1">
      <alignment horizontal="left"/>
    </xf>
    <xf numFmtId="0" fontId="12" fillId="0" borderId="0" xfId="4" applyFont="1"/>
    <xf numFmtId="0" fontId="4" fillId="0" borderId="0" xfId="4" applyFont="1"/>
    <xf numFmtId="0" fontId="4" fillId="0" borderId="0" xfId="4" applyFont="1" applyProtection="1">
      <protection hidden="1"/>
    </xf>
    <xf numFmtId="0" fontId="4" fillId="0" borderId="0" xfId="4" applyFont="1" applyAlignment="1">
      <alignment horizontal="right" vertical="center"/>
    </xf>
    <xf numFmtId="0" fontId="4" fillId="0" borderId="0" xfId="4" applyFont="1" applyAlignment="1">
      <alignment horizontal="left"/>
    </xf>
    <xf numFmtId="0" fontId="4" fillId="0" borderId="13" xfId="4" applyFont="1" applyBorder="1"/>
    <xf numFmtId="0" fontId="16" fillId="0" borderId="0" xfId="4" applyFont="1"/>
    <xf numFmtId="0" fontId="4" fillId="0" borderId="14" xfId="4" applyFont="1" applyBorder="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Alignment="1">
      <alignment horizontal="right"/>
    </xf>
    <xf numFmtId="38" fontId="21"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2" applyFont="1" applyProtection="1">
      <protection hidden="1"/>
    </xf>
    <xf numFmtId="0" fontId="4" fillId="0" borderId="0" xfId="2" applyFont="1"/>
    <xf numFmtId="0" fontId="16" fillId="0" borderId="0" xfId="3" applyFont="1" applyAlignment="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0" fontId="4" fillId="0" borderId="36"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2" fillId="0" borderId="0" xfId="4"/>
    <xf numFmtId="0" fontId="15" fillId="0" borderId="0" xfId="4" applyFont="1"/>
    <xf numFmtId="0" fontId="0" fillId="0" borderId="0" xfId="0" applyAlignment="1">
      <alignment horizontal="center" vertical="center" shrinkToFit="1"/>
    </xf>
    <xf numFmtId="0" fontId="4" fillId="0" borderId="0" xfId="0" applyFont="1" applyAlignment="1">
      <alignment vertical="center" wrapText="1"/>
    </xf>
    <xf numFmtId="0" fontId="22" fillId="0" borderId="0" xfId="4" applyFont="1"/>
    <xf numFmtId="0" fontId="0" fillId="0" borderId="0" xfId="0" applyAlignment="1">
      <alignment vertical="top" wrapText="1"/>
    </xf>
    <xf numFmtId="38" fontId="10" fillId="0" borderId="0" xfId="1" applyFont="1" applyBorder="1" applyAlignment="1">
      <alignment horizontal="center"/>
    </xf>
    <xf numFmtId="176" fontId="4" fillId="3" borderId="23" xfId="1" applyNumberFormat="1" applyFont="1" applyFill="1" applyBorder="1" applyAlignment="1" applyProtection="1">
      <alignment vertical="center" shrinkToFit="1"/>
      <protection locked="0"/>
    </xf>
    <xf numFmtId="0" fontId="1" fillId="0" borderId="46" xfId="4" applyFont="1" applyBorder="1" applyAlignment="1">
      <alignment horizontal="center"/>
    </xf>
    <xf numFmtId="0" fontId="1" fillId="0" borderId="47" xfId="4" applyFont="1" applyBorder="1" applyAlignment="1">
      <alignment horizontal="center"/>
    </xf>
    <xf numFmtId="0" fontId="7" fillId="0" borderId="0" xfId="4" applyFont="1" applyAlignment="1">
      <alignment horizontal="right"/>
    </xf>
    <xf numFmtId="0" fontId="9" fillId="0" borderId="48" xfId="0" applyFont="1" applyBorder="1" applyAlignment="1">
      <alignment horizontal="center" vertical="top" wrapText="1"/>
    </xf>
    <xf numFmtId="0" fontId="19" fillId="0" borderId="49" xfId="0" applyFont="1" applyBorder="1" applyAlignment="1">
      <alignment horizontal="left" vertical="center" wrapText="1"/>
    </xf>
    <xf numFmtId="0" fontId="19" fillId="0" borderId="49" xfId="0" applyFont="1" applyBorder="1" applyAlignment="1">
      <alignment horizontal="justify" vertical="center" wrapText="1"/>
    </xf>
    <xf numFmtId="0" fontId="9" fillId="0" borderId="49" xfId="0" applyFont="1" applyBorder="1" applyAlignment="1">
      <alignment horizontal="justify" vertical="center" wrapText="1"/>
    </xf>
    <xf numFmtId="0" fontId="9" fillId="0" borderId="50" xfId="0" applyFont="1" applyBorder="1" applyAlignment="1">
      <alignment horizontal="justify" vertical="center" wrapText="1"/>
    </xf>
    <xf numFmtId="0" fontId="0" fillId="0" borderId="51" xfId="0" applyBorder="1">
      <alignment vertical="center"/>
    </xf>
    <xf numFmtId="0" fontId="27" fillId="0" borderId="0" xfId="0" applyFont="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Alignment="1">
      <alignment vertical="center" wrapText="1" shrinkToFit="1"/>
    </xf>
    <xf numFmtId="0" fontId="4" fillId="0" borderId="0" xfId="0" applyFont="1" applyAlignment="1">
      <alignment horizontal="right"/>
    </xf>
    <xf numFmtId="0" fontId="5" fillId="0" borderId="46" xfId="0" applyFont="1" applyBorder="1" applyAlignment="1">
      <alignment horizontal="center"/>
    </xf>
    <xf numFmtId="0" fontId="5" fillId="0" borderId="47" xfId="0" applyFont="1" applyBorder="1" applyAlignment="1">
      <alignment horizontal="center"/>
    </xf>
    <xf numFmtId="0" fontId="5" fillId="0" borderId="52" xfId="0" applyFont="1" applyBorder="1" applyAlignment="1">
      <alignment horizontal="center" vertical="center"/>
    </xf>
    <xf numFmtId="0" fontId="6" fillId="0" borderId="0" xfId="0" applyFont="1" applyAlignment="1">
      <alignment horizontal="center" vertical="center"/>
    </xf>
    <xf numFmtId="38" fontId="4" fillId="0" borderId="0" xfId="1" applyFont="1" applyFill="1" applyBorder="1" applyAlignment="1">
      <alignment horizontal="right" vertical="center" shrinkToFit="1"/>
    </xf>
    <xf numFmtId="0" fontId="6" fillId="0" borderId="0" xfId="0" applyFont="1" applyAlignment="1">
      <alignment horizontal="center" vertical="center" shrinkToFit="1"/>
    </xf>
    <xf numFmtId="0" fontId="2" fillId="0" borderId="47" xfId="0" applyFont="1" applyBorder="1" applyAlignment="1">
      <alignment horizontal="center"/>
    </xf>
    <xf numFmtId="38" fontId="7" fillId="0" borderId="0" xfId="1" applyFont="1" applyFill="1" applyBorder="1" applyAlignment="1">
      <alignment horizontal="right" vertical="center"/>
    </xf>
    <xf numFmtId="0" fontId="5" fillId="0" borderId="53" xfId="0" applyFont="1" applyBorder="1">
      <alignment vertical="center"/>
    </xf>
    <xf numFmtId="0" fontId="7" fillId="0" borderId="54" xfId="0" applyFont="1" applyBorder="1">
      <alignment vertical="center"/>
    </xf>
    <xf numFmtId="0" fontId="5" fillId="0" borderId="55" xfId="0" applyFont="1" applyBorder="1">
      <alignment vertical="center"/>
    </xf>
    <xf numFmtId="0" fontId="5" fillId="0" borderId="0" xfId="0" applyFont="1" applyAlignment="1">
      <alignment vertical="center" shrinkToFit="1"/>
    </xf>
    <xf numFmtId="0" fontId="7" fillId="0" borderId="56" xfId="0" applyFont="1" applyBorder="1">
      <alignment vertical="center"/>
    </xf>
    <xf numFmtId="0" fontId="4" fillId="0" borderId="18" xfId="0" applyFont="1" applyBorder="1" applyAlignment="1" applyProtection="1">
      <alignment horizontal="center" vertical="center" shrinkToFit="1"/>
      <protection locked="0"/>
    </xf>
    <xf numFmtId="0" fontId="4" fillId="0" borderId="1"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38" fontId="4" fillId="0" borderId="19" xfId="1" applyFont="1" applyBorder="1" applyAlignment="1">
      <alignment vertical="center" wrapText="1"/>
    </xf>
    <xf numFmtId="38" fontId="4" fillId="0" borderId="54" xfId="1" applyFont="1" applyBorder="1" applyAlignment="1">
      <alignment vertical="center" wrapText="1"/>
    </xf>
    <xf numFmtId="38" fontId="23"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7" xfId="1" applyFont="1" applyBorder="1" applyAlignment="1">
      <alignment vertical="center" wrapText="1"/>
    </xf>
    <xf numFmtId="38" fontId="4" fillId="0" borderId="58" xfId="1" applyFont="1" applyBorder="1" applyAlignment="1">
      <alignment vertical="center" wrapText="1"/>
    </xf>
    <xf numFmtId="38" fontId="4" fillId="0" borderId="52" xfId="1" applyFont="1" applyBorder="1" applyAlignment="1">
      <alignment vertical="center" wrapText="1"/>
    </xf>
    <xf numFmtId="38" fontId="4" fillId="0" borderId="59"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60"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30" fillId="0" borderId="0" xfId="1" applyFont="1" applyFill="1" applyBorder="1" applyAlignment="1">
      <alignment vertical="center" wrapText="1"/>
    </xf>
    <xf numFmtId="0" fontId="8" fillId="0" borderId="0" xfId="0" applyFont="1" applyAlignment="1">
      <alignment vertical="center" wrapText="1"/>
    </xf>
    <xf numFmtId="0" fontId="0" fillId="0" borderId="0" xfId="0" applyAlignment="1">
      <alignment vertical="center" wrapText="1"/>
    </xf>
    <xf numFmtId="0" fontId="22" fillId="0" borderId="61" xfId="4" applyFont="1" applyBorder="1" applyAlignment="1">
      <alignment vertical="top" wrapText="1"/>
    </xf>
    <xf numFmtId="0" fontId="22" fillId="0" borderId="0" xfId="0" applyFont="1" applyAlignment="1">
      <alignment vertical="top" wrapText="1"/>
    </xf>
    <xf numFmtId="0" fontId="26" fillId="0" borderId="61" xfId="4" applyFont="1" applyBorder="1"/>
    <xf numFmtId="38" fontId="4" fillId="0" borderId="62" xfId="1" applyFont="1" applyBorder="1" applyAlignment="1">
      <alignment vertical="center" wrapText="1"/>
    </xf>
    <xf numFmtId="38" fontId="4" fillId="0" borderId="63" xfId="1" applyFont="1" applyBorder="1" applyAlignment="1">
      <alignment horizontal="center" vertical="center" wrapText="1"/>
    </xf>
    <xf numFmtId="0" fontId="5" fillId="0" borderId="21" xfId="0" applyFont="1" applyBorder="1">
      <alignment vertical="center"/>
    </xf>
    <xf numFmtId="0" fontId="7" fillId="0" borderId="68" xfId="0" applyFont="1" applyBorder="1">
      <alignment vertical="center"/>
    </xf>
    <xf numFmtId="0" fontId="7" fillId="0" borderId="27" xfId="0" applyFont="1" applyBorder="1">
      <alignment vertical="center"/>
    </xf>
    <xf numFmtId="0" fontId="7" fillId="0" borderId="52" xfId="0" applyFont="1" applyBorder="1">
      <alignment vertical="center"/>
    </xf>
    <xf numFmtId="0" fontId="5" fillId="0" borderId="27" xfId="0" applyFont="1" applyBorder="1" applyAlignment="1">
      <alignment horizontal="center" vertical="center"/>
    </xf>
    <xf numFmtId="0" fontId="7" fillId="0" borderId="69" xfId="0" applyFont="1" applyBorder="1">
      <alignment vertical="center"/>
    </xf>
    <xf numFmtId="0" fontId="5" fillId="0" borderId="70" xfId="0" applyFont="1" applyBorder="1">
      <alignment vertical="center"/>
    </xf>
    <xf numFmtId="0" fontId="5" fillId="0" borderId="23" xfId="0" applyFont="1" applyBorder="1" applyAlignment="1">
      <alignment vertical="center" shrinkToFit="1"/>
    </xf>
    <xf numFmtId="0" fontId="5" fillId="0" borderId="56" xfId="0" applyFont="1" applyBorder="1">
      <alignment vertical="center"/>
    </xf>
    <xf numFmtId="0" fontId="5" fillId="0" borderId="76" xfId="0" applyFont="1" applyBorder="1">
      <alignment vertical="center"/>
    </xf>
    <xf numFmtId="0" fontId="2" fillId="0" borderId="80" xfId="4" applyBorder="1" applyAlignment="1">
      <alignment horizontal="center" vertical="center"/>
    </xf>
    <xf numFmtId="0" fontId="4" fillId="0" borderId="1" xfId="4" applyFont="1" applyBorder="1" applyAlignment="1">
      <alignment horizontal="distributed" vertical="center"/>
    </xf>
    <xf numFmtId="0" fontId="4" fillId="0" borderId="78" xfId="0" applyFont="1" applyBorder="1">
      <alignment vertical="center"/>
    </xf>
    <xf numFmtId="0" fontId="4" fillId="0" borderId="14" xfId="0" applyFont="1" applyBorder="1" applyAlignment="1">
      <alignment horizontal="distributed" vertical="center"/>
    </xf>
    <xf numFmtId="0" fontId="4" fillId="0" borderId="1" xfId="4" applyFont="1" applyBorder="1" applyAlignment="1" applyProtection="1">
      <alignment vertical="center"/>
      <protection locked="0"/>
    </xf>
    <xf numFmtId="0" fontId="4" fillId="0" borderId="15" xfId="4" applyFont="1" applyBorder="1" applyAlignment="1" applyProtection="1">
      <alignment vertical="center" wrapText="1"/>
      <protection locked="0"/>
    </xf>
    <xf numFmtId="0" fontId="4" fillId="0" borderId="61" xfId="4" applyFont="1" applyBorder="1" applyAlignment="1">
      <alignment vertical="top"/>
    </xf>
    <xf numFmtId="49" fontId="4" fillId="0" borderId="0" xfId="0" applyNumberFormat="1" applyFont="1" applyAlignment="1">
      <alignment vertical="top"/>
    </xf>
    <xf numFmtId="0" fontId="4" fillId="0" borderId="81"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3"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5" xfId="1" applyFont="1" applyBorder="1" applyAlignment="1">
      <alignment vertical="center" wrapText="1"/>
    </xf>
    <xf numFmtId="38" fontId="4" fillId="0" borderId="61" xfId="1" applyFont="1" applyBorder="1" applyAlignment="1">
      <alignment vertical="center" wrapText="1"/>
    </xf>
    <xf numFmtId="38" fontId="15" fillId="0" borderId="55" xfId="1" applyFont="1" applyBorder="1" applyAlignment="1">
      <alignment vertical="center" wrapText="1"/>
    </xf>
    <xf numFmtId="38" fontId="4" fillId="0" borderId="55" xfId="1" applyFont="1" applyBorder="1" applyAlignment="1">
      <alignment vertical="center" wrapText="1"/>
    </xf>
    <xf numFmtId="0" fontId="0" fillId="0" borderId="86" xfId="0" applyBorder="1">
      <alignment vertical="center"/>
    </xf>
    <xf numFmtId="38" fontId="4" fillId="0" borderId="39" xfId="1" applyFont="1" applyBorder="1" applyAlignment="1">
      <alignment vertical="center" wrapText="1"/>
    </xf>
    <xf numFmtId="38" fontId="4" fillId="0" borderId="87" xfId="1" applyFont="1" applyBorder="1" applyAlignment="1">
      <alignment vertical="center" wrapText="1"/>
    </xf>
    <xf numFmtId="38" fontId="12" fillId="0" borderId="88" xfId="1" applyFont="1" applyBorder="1" applyAlignment="1">
      <alignment vertical="center" wrapText="1"/>
    </xf>
    <xf numFmtId="0" fontId="5" fillId="0" borderId="89" xfId="0" applyFont="1" applyBorder="1" applyAlignment="1">
      <alignment vertical="center" shrinkToFit="1"/>
    </xf>
    <xf numFmtId="0" fontId="5" fillId="0" borderId="81" xfId="0" applyFont="1" applyBorder="1" applyAlignment="1">
      <alignment horizontal="left" vertical="center" wrapText="1" shrinkToFit="1"/>
    </xf>
    <xf numFmtId="0" fontId="5" fillId="0" borderId="93" xfId="0" applyFont="1" applyBorder="1" applyAlignment="1">
      <alignment horizontal="left" vertical="center" wrapText="1" shrinkToFit="1"/>
    </xf>
    <xf numFmtId="0" fontId="5" fillId="0" borderId="94" xfId="0" applyFont="1" applyBorder="1" applyAlignment="1">
      <alignment horizontal="left" vertical="center" shrinkToFit="1"/>
    </xf>
    <xf numFmtId="0" fontId="5" fillId="0" borderId="98" xfId="0" applyFont="1" applyBorder="1">
      <alignment vertical="center"/>
    </xf>
    <xf numFmtId="0" fontId="5" fillId="0" borderId="99" xfId="0" applyFont="1" applyBorder="1">
      <alignment vertical="center"/>
    </xf>
    <xf numFmtId="0" fontId="5" fillId="0" borderId="100" xfId="0" applyFont="1" applyBorder="1">
      <alignment vertical="center"/>
    </xf>
    <xf numFmtId="0" fontId="5" fillId="0" borderId="101" xfId="0" applyFont="1" applyBorder="1">
      <alignment vertical="center"/>
    </xf>
    <xf numFmtId="0" fontId="5" fillId="0" borderId="1" xfId="0" applyFont="1" applyBorder="1">
      <alignment vertical="center"/>
    </xf>
    <xf numFmtId="0" fontId="5" fillId="0" borderId="72" xfId="0" applyFont="1" applyBorder="1">
      <alignment vertical="center"/>
    </xf>
    <xf numFmtId="49" fontId="5" fillId="0" borderId="80" xfId="0" applyNumberFormat="1" applyFont="1" applyBorder="1">
      <alignment vertical="center"/>
    </xf>
    <xf numFmtId="0" fontId="5" fillId="0" borderId="80" xfId="0" applyFont="1" applyBorder="1" applyAlignment="1">
      <alignment vertical="center" shrinkToFit="1"/>
    </xf>
    <xf numFmtId="49" fontId="5" fillId="0" borderId="102" xfId="0" applyNumberFormat="1" applyFont="1" applyBorder="1">
      <alignment vertical="center"/>
    </xf>
    <xf numFmtId="0" fontId="5" fillId="0" borderId="80" xfId="0" applyFont="1" applyBorder="1">
      <alignment vertical="center"/>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6" xfId="0" applyFont="1" applyBorder="1">
      <alignment vertical="center"/>
    </xf>
    <xf numFmtId="0" fontId="5" fillId="0" borderId="102" xfId="0" applyFont="1" applyBorder="1">
      <alignment vertical="center"/>
    </xf>
    <xf numFmtId="0" fontId="5" fillId="0" borderId="109" xfId="0" applyFont="1" applyBorder="1">
      <alignment vertical="center"/>
    </xf>
    <xf numFmtId="0" fontId="5" fillId="0" borderId="81" xfId="0" applyFont="1" applyBorder="1" applyAlignment="1">
      <alignment vertical="center" shrinkToFit="1"/>
    </xf>
    <xf numFmtId="0" fontId="5" fillId="0" borderId="111" xfId="0" applyFont="1" applyBorder="1">
      <alignment vertical="center"/>
    </xf>
    <xf numFmtId="0" fontId="4" fillId="0" borderId="13" xfId="0" applyFont="1" applyBorder="1" applyAlignment="1" applyProtection="1">
      <alignment vertical="center" shrinkToFit="1"/>
      <protection locked="0"/>
    </xf>
    <xf numFmtId="0" fontId="2" fillId="0" borderId="13" xfId="0" applyFont="1" applyBorder="1" applyAlignment="1" applyProtection="1">
      <alignment vertical="center" shrinkToFit="1"/>
      <protection locked="0"/>
    </xf>
    <xf numFmtId="0" fontId="0" fillId="0" borderId="13" xfId="0" applyBorder="1" applyAlignment="1" applyProtection="1">
      <alignment vertical="center" shrinkToFit="1"/>
      <protection locked="0"/>
    </xf>
    <xf numFmtId="0" fontId="4" fillId="0" borderId="0" xfId="4" applyFont="1" applyAlignment="1">
      <alignment horizontal="center"/>
    </xf>
    <xf numFmtId="0" fontId="0" fillId="0" borderId="1" xfId="0" applyBorder="1">
      <alignment vertical="center"/>
    </xf>
    <xf numFmtId="0" fontId="4" fillId="0" borderId="78" xfId="4" applyFont="1" applyBorder="1" applyAlignment="1">
      <alignment vertical="center"/>
    </xf>
    <xf numFmtId="0" fontId="4" fillId="0" borderId="16" xfId="4" applyFont="1" applyBorder="1" applyAlignment="1">
      <alignment horizontal="left" vertical="center"/>
    </xf>
    <xf numFmtId="0" fontId="0" fillId="0" borderId="61" xfId="4" applyFont="1" applyBorder="1" applyAlignment="1">
      <alignment vertical="top"/>
    </xf>
    <xf numFmtId="0" fontId="4" fillId="0" borderId="0" xfId="4" applyFont="1" applyAlignment="1">
      <alignment vertical="top"/>
    </xf>
    <xf numFmtId="0" fontId="4" fillId="0" borderId="17" xfId="4" applyFont="1" applyBorder="1" applyAlignment="1">
      <alignment vertical="top"/>
    </xf>
    <xf numFmtId="0" fontId="2" fillId="0" borderId="1" xfId="4" applyBorder="1" applyAlignment="1" applyProtection="1">
      <alignment vertical="center" wrapText="1"/>
      <protection locked="0"/>
    </xf>
    <xf numFmtId="0" fontId="2" fillId="0" borderId="1" xfId="0" applyFont="1" applyBorder="1" applyAlignment="1" applyProtection="1">
      <alignment vertical="center" wrapText="1"/>
      <protection locked="0"/>
    </xf>
    <xf numFmtId="0" fontId="4" fillId="0" borderId="1" xfId="4" applyFont="1" applyBorder="1" applyProtection="1">
      <protection locked="0"/>
    </xf>
    <xf numFmtId="0" fontId="4" fillId="0" borderId="1" xfId="4" applyFont="1" applyBorder="1" applyAlignment="1" applyProtection="1">
      <alignment horizontal="left" vertical="center"/>
      <protection locked="0"/>
    </xf>
    <xf numFmtId="0" fontId="4" fillId="0" borderId="1" xfId="4" applyFont="1" applyBorder="1" applyAlignment="1" applyProtection="1">
      <alignment horizontal="right" vertical="center"/>
      <protection locked="0"/>
    </xf>
    <xf numFmtId="0" fontId="6" fillId="0" borderId="112" xfId="0" applyFont="1" applyBorder="1" applyAlignment="1">
      <alignment horizontal="center" vertical="center"/>
    </xf>
    <xf numFmtId="0" fontId="6" fillId="0" borderId="87" xfId="0" applyFont="1" applyBorder="1" applyAlignment="1">
      <alignment horizontal="center" vertical="center"/>
    </xf>
    <xf numFmtId="0" fontId="0" fillId="0" borderId="0" xfId="0" applyAlignment="1">
      <alignment horizontal="left" vertical="center"/>
    </xf>
    <xf numFmtId="0" fontId="4" fillId="0" borderId="0" xfId="4" applyFont="1" applyAlignment="1">
      <alignment wrapText="1"/>
    </xf>
    <xf numFmtId="38" fontId="4" fillId="0" borderId="0" xfId="1" applyFont="1" applyBorder="1" applyAlignment="1">
      <alignment horizontal="left"/>
    </xf>
    <xf numFmtId="38" fontId="0" fillId="0" borderId="0" xfId="1" applyFont="1" applyBorder="1">
      <alignment vertical="center"/>
    </xf>
    <xf numFmtId="0" fontId="2" fillId="0" borderId="104" xfId="4" applyBorder="1" applyAlignment="1">
      <alignment horizontal="center" vertical="center"/>
    </xf>
    <xf numFmtId="177" fontId="4" fillId="0" borderId="15" xfId="1" applyNumberFormat="1" applyFont="1" applyFill="1" applyBorder="1" applyAlignment="1">
      <alignment vertical="center"/>
    </xf>
    <xf numFmtId="178" fontId="0" fillId="0" borderId="0" xfId="0" applyNumberFormat="1" applyAlignment="1">
      <alignment vertical="center" shrinkToFit="1"/>
    </xf>
    <xf numFmtId="178" fontId="4" fillId="0" borderId="0" xfId="1" applyNumberFormat="1" applyFont="1" applyFill="1" applyAlignment="1">
      <alignment vertical="center" shrinkToFit="1"/>
    </xf>
    <xf numFmtId="0" fontId="6" fillId="2" borderId="52" xfId="4" applyFont="1" applyFill="1" applyBorder="1" applyAlignment="1" applyProtection="1">
      <alignment horizontal="center" vertical="center"/>
      <protection locked="0"/>
    </xf>
    <xf numFmtId="0" fontId="6" fillId="2" borderId="29" xfId="4" applyFont="1" applyFill="1" applyBorder="1" applyAlignment="1" applyProtection="1">
      <alignment horizontal="center" vertical="center"/>
      <protection locked="0"/>
    </xf>
    <xf numFmtId="177" fontId="4" fillId="0" borderId="23" xfId="1" applyNumberFormat="1" applyFont="1" applyFill="1" applyBorder="1" applyAlignment="1">
      <alignment horizontal="right" vertical="center"/>
    </xf>
    <xf numFmtId="38" fontId="4" fillId="0" borderId="23" xfId="1" applyFont="1" applyBorder="1" applyAlignment="1">
      <alignment horizontal="center" vertical="center" wrapText="1"/>
    </xf>
    <xf numFmtId="0" fontId="0" fillId="0" borderId="10" xfId="0" applyBorder="1">
      <alignment vertical="center"/>
    </xf>
    <xf numFmtId="38" fontId="15" fillId="0" borderId="26" xfId="1" applyFont="1" applyBorder="1" applyAlignment="1">
      <alignment vertical="center" wrapText="1"/>
    </xf>
    <xf numFmtId="38" fontId="12" fillId="0" borderId="26" xfId="1" applyFont="1" applyBorder="1" applyAlignment="1">
      <alignment vertical="center" wrapText="1"/>
    </xf>
    <xf numFmtId="38" fontId="15" fillId="0" borderId="58" xfId="1" applyFont="1" applyBorder="1" applyAlignment="1">
      <alignment vertical="center" wrapText="1"/>
    </xf>
    <xf numFmtId="38" fontId="15" fillId="0" borderId="22" xfId="1" applyFont="1" applyBorder="1" applyAlignment="1">
      <alignment vertical="center" wrapText="1"/>
    </xf>
    <xf numFmtId="38" fontId="12" fillId="0" borderId="58" xfId="1" applyFont="1" applyBorder="1" applyAlignment="1">
      <alignment vertical="center" wrapText="1"/>
    </xf>
    <xf numFmtId="38" fontId="12" fillId="0" borderId="22" xfId="1" applyFont="1" applyBorder="1" applyAlignment="1">
      <alignment vertical="center" wrapText="1"/>
    </xf>
    <xf numFmtId="38" fontId="4" fillId="0" borderId="114" xfId="1" applyFont="1" applyBorder="1" applyAlignment="1">
      <alignment vertical="center" wrapText="1"/>
    </xf>
    <xf numFmtId="38" fontId="4" fillId="0" borderId="76" xfId="1" applyFont="1" applyBorder="1" applyAlignment="1">
      <alignment vertical="center" wrapText="1"/>
    </xf>
    <xf numFmtId="38" fontId="4" fillId="0" borderId="115" xfId="1" applyFont="1" applyBorder="1" applyAlignment="1">
      <alignment vertical="center" wrapText="1"/>
    </xf>
    <xf numFmtId="0" fontId="0" fillId="0" borderId="26" xfId="0" applyBorder="1">
      <alignment vertical="center"/>
    </xf>
    <xf numFmtId="38" fontId="34" fillId="0" borderId="55" xfId="1" applyFont="1" applyBorder="1" applyAlignment="1"/>
    <xf numFmtId="38" fontId="34" fillId="0" borderId="0" xfId="1" applyFont="1" applyBorder="1" applyAlignment="1">
      <alignment vertical="center"/>
    </xf>
    <xf numFmtId="0" fontId="35" fillId="0" borderId="0" xfId="4" applyFont="1"/>
    <xf numFmtId="0" fontId="36" fillId="0" borderId="0" xfId="0" applyFont="1">
      <alignment vertical="center"/>
    </xf>
    <xf numFmtId="0" fontId="36" fillId="0" borderId="0" xfId="4" applyFont="1"/>
    <xf numFmtId="49" fontId="36" fillId="0" borderId="0" xfId="0" applyNumberFormat="1" applyFont="1">
      <alignment vertical="center"/>
    </xf>
    <xf numFmtId="0" fontId="5" fillId="0" borderId="15" xfId="0" applyFont="1" applyBorder="1" applyAlignment="1">
      <alignment vertical="center" wrapText="1" shrinkToFit="1"/>
    </xf>
    <xf numFmtId="38" fontId="12" fillId="0" borderId="116" xfId="1" applyFont="1" applyBorder="1" applyAlignment="1">
      <alignment vertical="center" wrapText="1"/>
    </xf>
    <xf numFmtId="38" fontId="4" fillId="0" borderId="116" xfId="1" applyFont="1" applyBorder="1" applyAlignment="1">
      <alignment vertical="center" wrapText="1"/>
    </xf>
    <xf numFmtId="38" fontId="0" fillId="0" borderId="26" xfId="1" applyFont="1" applyBorder="1" applyAlignment="1">
      <alignment vertical="center"/>
    </xf>
    <xf numFmtId="38" fontId="0" fillId="0" borderId="117" xfId="1" applyFont="1" applyBorder="1" applyAlignment="1">
      <alignment vertical="center"/>
    </xf>
    <xf numFmtId="38" fontId="0" fillId="0" borderId="60" xfId="1" applyFont="1" applyBorder="1" applyAlignment="1">
      <alignment vertical="center"/>
    </xf>
    <xf numFmtId="38" fontId="0" fillId="0" borderId="22" xfId="1" applyFont="1" applyBorder="1" applyAlignment="1">
      <alignment vertical="center"/>
    </xf>
    <xf numFmtId="38" fontId="0" fillId="0" borderId="118" xfId="1" applyFont="1" applyBorder="1" applyAlignment="1">
      <alignment vertical="center"/>
    </xf>
    <xf numFmtId="176" fontId="4" fillId="4" borderId="23" xfId="1" applyNumberFormat="1" applyFont="1" applyFill="1" applyBorder="1" applyAlignment="1">
      <alignment vertical="center" shrinkToFit="1"/>
    </xf>
    <xf numFmtId="0" fontId="2" fillId="4" borderId="29" xfId="0" applyFont="1" applyFill="1" applyBorder="1" applyAlignment="1">
      <alignment horizontal="center" vertical="center"/>
    </xf>
    <xf numFmtId="0" fontId="20" fillId="0" borderId="0" xfId="0" applyFont="1">
      <alignment vertical="center"/>
    </xf>
    <xf numFmtId="0" fontId="1" fillId="0" borderId="0" xfId="4" applyFont="1"/>
    <xf numFmtId="0" fontId="4" fillId="0" borderId="18" xfId="0" applyFont="1" applyBorder="1" applyAlignment="1">
      <alignment horizontal="center" vertical="center" shrinkToFit="1"/>
    </xf>
    <xf numFmtId="176" fontId="4" fillId="0" borderId="0" xfId="1" applyNumberFormat="1" applyFont="1" applyFill="1" applyBorder="1" applyAlignment="1" applyProtection="1">
      <alignment vertical="center" shrinkToFit="1"/>
    </xf>
    <xf numFmtId="38" fontId="4" fillId="0" borderId="0" xfId="1" applyFont="1" applyAlignment="1" applyProtection="1">
      <alignment vertical="center" wrapText="1"/>
    </xf>
    <xf numFmtId="0" fontId="1" fillId="0" borderId="0" xfId="2"/>
    <xf numFmtId="0" fontId="0" fillId="0" borderId="0" xfId="0" applyAlignment="1">
      <alignment horizontal="left" vertical="center" wrapText="1" indent="2"/>
    </xf>
    <xf numFmtId="0" fontId="37" fillId="0" borderId="0" xfId="4" applyFont="1" applyProtection="1">
      <protection hidden="1"/>
    </xf>
    <xf numFmtId="0" fontId="38" fillId="0" borderId="0" xfId="4" applyFont="1"/>
    <xf numFmtId="0" fontId="37" fillId="0" borderId="0" xfId="4" applyFont="1"/>
    <xf numFmtId="0" fontId="39" fillId="0" borderId="0" xfId="4" applyFont="1"/>
    <xf numFmtId="0" fontId="40" fillId="0" borderId="0" xfId="4" applyFont="1"/>
    <xf numFmtId="0" fontId="41" fillId="0" borderId="0" xfId="4" applyFont="1"/>
    <xf numFmtId="0" fontId="42" fillId="0" borderId="0" xfId="4" applyFont="1"/>
    <xf numFmtId="0" fontId="43" fillId="0" borderId="0" xfId="4" applyFont="1"/>
    <xf numFmtId="0" fontId="43" fillId="0" borderId="0" xfId="2" applyFont="1"/>
    <xf numFmtId="0" fontId="4" fillId="0" borderId="14" xfId="4" applyFont="1" applyBorder="1" applyAlignment="1" applyProtection="1">
      <alignment vertical="center"/>
      <protection locked="0"/>
    </xf>
    <xf numFmtId="0" fontId="1" fillId="0" borderId="14" xfId="0" applyFont="1" applyBorder="1" applyAlignment="1">
      <alignment vertical="center" shrinkToFit="1"/>
    </xf>
    <xf numFmtId="0" fontId="4" fillId="0" borderId="14" xfId="0" applyFont="1" applyBorder="1" applyAlignment="1">
      <alignment horizontal="center" vertical="center" shrinkToFit="1"/>
    </xf>
    <xf numFmtId="0" fontId="4" fillId="0" borderId="15" xfId="0" applyFont="1" applyBorder="1" applyAlignment="1">
      <alignment horizontal="center" vertical="center" shrinkToFit="1"/>
    </xf>
    <xf numFmtId="0" fontId="4" fillId="0" borderId="61" xfId="4" applyFont="1" applyBorder="1" applyAlignment="1">
      <alignment horizontal="distributed" vertical="center"/>
    </xf>
    <xf numFmtId="0" fontId="4" fillId="0" borderId="80" xfId="4" applyFont="1" applyBorder="1" applyAlignment="1">
      <alignment horizontal="distributed" vertical="center"/>
    </xf>
    <xf numFmtId="0" fontId="4" fillId="0" borderId="1" xfId="0" applyFont="1" applyBorder="1" applyAlignment="1" applyProtection="1">
      <alignment horizontal="center" vertical="center" wrapText="1"/>
      <protection locked="0"/>
    </xf>
    <xf numFmtId="0" fontId="4" fillId="0" borderId="1" xfId="4"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4" fillId="0" borderId="16" xfId="0" applyFont="1" applyBorder="1" applyAlignment="1" applyProtection="1">
      <alignment horizontal="left" vertical="center" wrapText="1"/>
      <protection locked="0"/>
    </xf>
    <xf numFmtId="0" fontId="4" fillId="0" borderId="81" xfId="4" applyFont="1" applyBorder="1" applyAlignment="1">
      <alignment horizontal="distributed" vertical="center"/>
    </xf>
    <xf numFmtId="38" fontId="1" fillId="0" borderId="0" xfId="1" applyFont="1" applyFill="1" applyBorder="1" applyAlignment="1">
      <alignment vertical="center"/>
    </xf>
    <xf numFmtId="0" fontId="0" fillId="0" borderId="14" xfId="0" applyBorder="1" applyAlignment="1">
      <alignment vertical="center" shrinkToFit="1"/>
    </xf>
    <xf numFmtId="0" fontId="0" fillId="0" borderId="14" xfId="0" applyBorder="1" applyAlignment="1">
      <alignment horizontal="center" vertical="center" shrinkToFit="1"/>
    </xf>
    <xf numFmtId="0" fontId="4" fillId="0" borderId="23" xfId="4" applyFont="1" applyBorder="1" applyAlignment="1">
      <alignment horizontal="center" vertical="center"/>
    </xf>
    <xf numFmtId="0" fontId="4" fillId="0" borderId="15" xfId="0" applyFont="1" applyBorder="1" applyAlignment="1">
      <alignment vertical="center" wrapText="1"/>
    </xf>
    <xf numFmtId="0" fontId="4" fillId="0" borderId="78" xfId="4" applyFont="1" applyBorder="1" applyAlignment="1">
      <alignment horizontal="distributed" vertical="center"/>
    </xf>
    <xf numFmtId="0" fontId="4" fillId="0" borderId="16" xfId="0" applyFont="1" applyBorder="1" applyAlignment="1">
      <alignment vertical="center" wrapText="1"/>
    </xf>
    <xf numFmtId="0" fontId="4" fillId="0" borderId="14" xfId="0" applyFont="1" applyBorder="1" applyAlignment="1">
      <alignment horizontal="left" vertical="center"/>
    </xf>
    <xf numFmtId="0" fontId="4" fillId="0" borderId="15" xfId="0" applyFont="1" applyBorder="1" applyAlignment="1">
      <alignment horizontal="left" vertical="center" wrapText="1"/>
    </xf>
    <xf numFmtId="0" fontId="4" fillId="0" borderId="17" xfId="4" applyFont="1" applyBorder="1" applyAlignment="1">
      <alignment horizontal="distributed" vertical="center"/>
    </xf>
    <xf numFmtId="0" fontId="4" fillId="0" borderId="1" xfId="0" applyFont="1" applyBorder="1" applyAlignment="1">
      <alignment horizontal="center" vertical="center" wrapText="1"/>
    </xf>
    <xf numFmtId="0" fontId="4" fillId="0" borderId="1" xfId="4" applyFont="1" applyBorder="1" applyAlignment="1">
      <alignment horizontal="left" vertical="center" wrapText="1"/>
    </xf>
    <xf numFmtId="0" fontId="4" fillId="0" borderId="1" xfId="0" applyFont="1" applyBorder="1" applyAlignment="1">
      <alignment horizontal="left" vertical="center" wrapText="1"/>
    </xf>
    <xf numFmtId="0" fontId="4" fillId="0" borderId="16" xfId="0" applyFont="1" applyBorder="1" applyAlignment="1">
      <alignment horizontal="left" vertical="center" wrapText="1"/>
    </xf>
    <xf numFmtId="0" fontId="4" fillId="0" borderId="13" xfId="4" applyFont="1" applyBorder="1" applyAlignment="1">
      <alignment horizontal="distributed" vertical="center"/>
    </xf>
    <xf numFmtId="0" fontId="4" fillId="0" borderId="18" xfId="4" applyFont="1" applyBorder="1" applyAlignment="1">
      <alignment horizontal="distributed" vertical="center"/>
    </xf>
    <xf numFmtId="0" fontId="4" fillId="0" borderId="23" xfId="4" applyFont="1" applyBorder="1" applyAlignment="1">
      <alignment horizontal="distributed" vertical="center"/>
    </xf>
    <xf numFmtId="0" fontId="4" fillId="0" borderId="15" xfId="0" applyFont="1" applyBorder="1">
      <alignment vertical="center"/>
    </xf>
    <xf numFmtId="182" fontId="6" fillId="0" borderId="64" xfId="1" applyNumberFormat="1" applyFont="1" applyFill="1" applyBorder="1" applyAlignment="1">
      <alignment horizontal="right" vertical="center" shrinkToFit="1"/>
    </xf>
    <xf numFmtId="182" fontId="6" fillId="0" borderId="65" xfId="1" applyNumberFormat="1" applyFont="1" applyFill="1" applyBorder="1" applyAlignment="1">
      <alignment horizontal="right" vertical="center" shrinkToFit="1"/>
    </xf>
    <xf numFmtId="182" fontId="6" fillId="0" borderId="77" xfId="1" applyNumberFormat="1" applyFont="1" applyFill="1" applyBorder="1" applyAlignment="1">
      <alignment horizontal="right" vertical="center" shrinkToFit="1"/>
    </xf>
    <xf numFmtId="182" fontId="6" fillId="0" borderId="64" xfId="1" applyNumberFormat="1" applyFont="1" applyBorder="1" applyAlignment="1">
      <alignment horizontal="right" vertical="center" shrinkToFit="1"/>
    </xf>
    <xf numFmtId="182" fontId="6" fillId="0" borderId="65" xfId="1" applyNumberFormat="1" applyFont="1" applyBorder="1" applyAlignment="1">
      <alignment horizontal="right" vertical="center" shrinkToFit="1"/>
    </xf>
    <xf numFmtId="182" fontId="6" fillId="0" borderId="77" xfId="1" applyNumberFormat="1" applyFont="1" applyBorder="1" applyAlignment="1">
      <alignment horizontal="right" vertical="center" shrinkToFit="1"/>
    </xf>
    <xf numFmtId="182" fontId="6" fillId="0" borderId="40" xfId="1" applyNumberFormat="1" applyFont="1" applyBorder="1" applyAlignment="1">
      <alignment horizontal="right" vertical="center" shrinkToFit="1"/>
    </xf>
    <xf numFmtId="182" fontId="6" fillId="0" borderId="41" xfId="1" applyNumberFormat="1" applyFont="1" applyBorder="1" applyAlignment="1">
      <alignment horizontal="right" vertical="center" shrinkToFit="1"/>
    </xf>
    <xf numFmtId="182" fontId="6" fillId="0" borderId="42" xfId="1" applyNumberFormat="1" applyFont="1" applyBorder="1" applyAlignment="1">
      <alignment horizontal="right" vertical="center" shrinkToFit="1"/>
    </xf>
    <xf numFmtId="182" fontId="6" fillId="0" borderId="66" xfId="1" applyNumberFormat="1" applyFont="1" applyBorder="1" applyAlignment="1">
      <alignment horizontal="right" vertical="center" shrinkToFit="1"/>
    </xf>
    <xf numFmtId="182" fontId="6" fillId="0" borderId="67" xfId="1" applyNumberFormat="1" applyFont="1" applyBorder="1" applyAlignment="1">
      <alignment horizontal="right" vertical="center" shrinkToFit="1"/>
    </xf>
    <xf numFmtId="182" fontId="6" fillId="0" borderId="113" xfId="1" applyNumberFormat="1" applyFont="1" applyBorder="1" applyAlignment="1">
      <alignment horizontal="right" vertical="center" shrinkToFit="1"/>
    </xf>
    <xf numFmtId="182" fontId="6" fillId="5" borderId="119" xfId="1" applyNumberFormat="1" applyFont="1" applyFill="1" applyBorder="1" applyAlignment="1">
      <alignment vertical="center" shrinkToFit="1"/>
    </xf>
    <xf numFmtId="182" fontId="6" fillId="5" borderId="120" xfId="1" applyNumberFormat="1" applyFont="1" applyFill="1" applyBorder="1" applyAlignment="1">
      <alignment vertical="center" shrinkToFit="1"/>
    </xf>
    <xf numFmtId="182" fontId="6" fillId="5" borderId="121" xfId="1" applyNumberFormat="1" applyFont="1" applyFill="1" applyBorder="1" applyAlignment="1">
      <alignment vertical="center" shrinkToFit="1"/>
    </xf>
    <xf numFmtId="182" fontId="6" fillId="0" borderId="107" xfId="1" applyNumberFormat="1" applyFont="1" applyBorder="1" applyAlignment="1">
      <alignment vertical="center" shrinkToFit="1"/>
    </xf>
    <xf numFmtId="182" fontId="6" fillId="0" borderId="108" xfId="1" applyNumberFormat="1" applyFont="1" applyBorder="1" applyAlignment="1">
      <alignment vertical="center" shrinkToFit="1"/>
    </xf>
    <xf numFmtId="182" fontId="6" fillId="0" borderId="87" xfId="1" applyNumberFormat="1" applyFont="1" applyBorder="1" applyAlignment="1">
      <alignment vertical="center" shrinkToFit="1"/>
    </xf>
    <xf numFmtId="182" fontId="6" fillId="0" borderId="73" xfId="1" applyNumberFormat="1" applyFont="1" applyFill="1" applyBorder="1" applyAlignment="1">
      <alignment vertical="center" shrinkToFit="1"/>
    </xf>
    <xf numFmtId="182" fontId="6" fillId="0" borderId="74" xfId="1" applyNumberFormat="1" applyFont="1" applyFill="1" applyBorder="1" applyAlignment="1">
      <alignment vertical="center" shrinkToFit="1"/>
    </xf>
    <xf numFmtId="182" fontId="6" fillId="0" borderId="75" xfId="1" applyNumberFormat="1" applyFont="1" applyFill="1" applyBorder="1" applyAlignment="1">
      <alignment vertical="center" shrinkToFit="1"/>
    </xf>
    <xf numFmtId="182" fontId="6" fillId="0" borderId="64" xfId="1" applyNumberFormat="1" applyFont="1" applyFill="1" applyBorder="1" applyAlignment="1">
      <alignment vertical="center" shrinkToFit="1"/>
    </xf>
    <xf numFmtId="182" fontId="6" fillId="0" borderId="65" xfId="1" applyNumberFormat="1" applyFont="1" applyFill="1" applyBorder="1" applyAlignment="1">
      <alignment vertical="center" shrinkToFit="1"/>
    </xf>
    <xf numFmtId="182" fontId="6" fillId="0" borderId="77" xfId="1" applyNumberFormat="1" applyFont="1" applyFill="1" applyBorder="1" applyAlignment="1">
      <alignment vertical="center" shrinkToFit="1"/>
    </xf>
    <xf numFmtId="182" fontId="6" fillId="0" borderId="90" xfId="1" applyNumberFormat="1" applyFont="1" applyBorder="1" applyAlignment="1">
      <alignment vertical="center" shrinkToFit="1"/>
    </xf>
    <xf numFmtId="182" fontId="6" fillId="0" borderId="91" xfId="1" applyNumberFormat="1" applyFont="1" applyBorder="1" applyAlignment="1">
      <alignment vertical="center" shrinkToFit="1"/>
    </xf>
    <xf numFmtId="182" fontId="6" fillId="0" borderId="92" xfId="1" applyNumberFormat="1" applyFont="1" applyBorder="1" applyAlignment="1">
      <alignment vertical="center" shrinkToFit="1"/>
    </xf>
    <xf numFmtId="182" fontId="6" fillId="0" borderId="95" xfId="1" applyNumberFormat="1" applyFont="1" applyBorder="1" applyAlignment="1">
      <alignment vertical="center" shrinkToFit="1"/>
    </xf>
    <xf numFmtId="182" fontId="6" fillId="0" borderId="96" xfId="1" applyNumberFormat="1" applyFont="1" applyBorder="1" applyAlignment="1">
      <alignment vertical="center" shrinkToFit="1"/>
    </xf>
    <xf numFmtId="182" fontId="6" fillId="0" borderId="97" xfId="1" applyNumberFormat="1" applyFont="1" applyBorder="1" applyAlignment="1">
      <alignment vertical="center" shrinkToFit="1"/>
    </xf>
    <xf numFmtId="182" fontId="6" fillId="0" borderId="43" xfId="1" applyNumberFormat="1" applyFont="1" applyBorder="1" applyAlignment="1">
      <alignment vertical="center" shrinkToFit="1"/>
    </xf>
    <xf numFmtId="182" fontId="6" fillId="0" borderId="44" xfId="1" applyNumberFormat="1" applyFont="1" applyBorder="1" applyAlignment="1">
      <alignment vertical="center" shrinkToFit="1"/>
    </xf>
    <xf numFmtId="182" fontId="6" fillId="0" borderId="45" xfId="1" applyNumberFormat="1" applyFont="1" applyBorder="1" applyAlignment="1">
      <alignment vertical="center" shrinkToFit="1"/>
    </xf>
    <xf numFmtId="182" fontId="6" fillId="5" borderId="37" xfId="1" applyNumberFormat="1" applyFont="1" applyFill="1" applyBorder="1" applyAlignment="1">
      <alignment vertical="center" shrinkToFit="1"/>
    </xf>
    <xf numFmtId="182" fontId="6" fillId="5" borderId="38" xfId="1" applyNumberFormat="1" applyFont="1" applyFill="1" applyBorder="1" applyAlignment="1">
      <alignment vertical="center" shrinkToFit="1"/>
    </xf>
    <xf numFmtId="182" fontId="6" fillId="5" borderId="39" xfId="1" applyNumberFormat="1" applyFont="1" applyFill="1" applyBorder="1" applyAlignment="1">
      <alignment vertical="center" shrinkToFit="1"/>
    </xf>
    <xf numFmtId="182" fontId="6" fillId="0" borderId="82" xfId="1" applyNumberFormat="1" applyFont="1" applyBorder="1" applyAlignment="1">
      <alignment vertical="center" shrinkToFit="1"/>
    </xf>
    <xf numFmtId="182" fontId="6" fillId="0" borderId="83" xfId="1" applyNumberFormat="1" applyFont="1" applyBorder="1" applyAlignment="1">
      <alignment vertical="center" shrinkToFit="1"/>
    </xf>
    <xf numFmtId="182" fontId="6" fillId="0" borderId="84" xfId="1" applyNumberFormat="1" applyFont="1" applyBorder="1" applyAlignment="1">
      <alignment vertical="center" shrinkToFit="1"/>
    </xf>
    <xf numFmtId="182" fontId="6" fillId="5" borderId="64" xfId="1" applyNumberFormat="1" applyFont="1" applyFill="1" applyBorder="1" applyAlignment="1">
      <alignment vertical="center" shrinkToFit="1"/>
    </xf>
    <xf numFmtId="182" fontId="6" fillId="5" borderId="65" xfId="1" applyNumberFormat="1" applyFont="1" applyFill="1" applyBorder="1" applyAlignment="1">
      <alignment vertical="center" shrinkToFit="1"/>
    </xf>
    <xf numFmtId="182" fontId="6" fillId="5" borderId="77" xfId="1" applyNumberFormat="1" applyFont="1" applyFill="1" applyBorder="1" applyAlignment="1">
      <alignment vertical="center" shrinkToFit="1"/>
    </xf>
    <xf numFmtId="182" fontId="6" fillId="0" borderId="40" xfId="1" applyNumberFormat="1" applyFont="1" applyBorder="1" applyAlignment="1">
      <alignment vertical="center" shrinkToFit="1"/>
    </xf>
    <xf numFmtId="182" fontId="6" fillId="0" borderId="41" xfId="1" applyNumberFormat="1" applyFont="1" applyBorder="1" applyAlignment="1">
      <alignment vertical="center" shrinkToFit="1"/>
    </xf>
    <xf numFmtId="182" fontId="6" fillId="0" borderId="42" xfId="1" applyNumberFormat="1" applyFont="1" applyBorder="1" applyAlignment="1">
      <alignment vertical="center" shrinkToFit="1"/>
    </xf>
    <xf numFmtId="182" fontId="6" fillId="0" borderId="107" xfId="1" applyNumberFormat="1" applyFont="1" applyFill="1" applyBorder="1" applyAlignment="1">
      <alignment vertical="center" shrinkToFit="1"/>
    </xf>
    <xf numFmtId="182" fontId="6" fillId="0" borderId="108" xfId="1" applyNumberFormat="1" applyFont="1" applyFill="1" applyBorder="1" applyAlignment="1">
      <alignment vertical="center" shrinkToFit="1"/>
    </xf>
    <xf numFmtId="182" fontId="6" fillId="0" borderId="87" xfId="1" applyNumberFormat="1" applyFont="1" applyFill="1" applyBorder="1" applyAlignment="1">
      <alignment vertical="center" shrinkToFit="1"/>
    </xf>
    <xf numFmtId="182" fontId="6" fillId="5" borderId="104" xfId="1" applyNumberFormat="1" applyFont="1" applyFill="1" applyBorder="1" applyAlignment="1">
      <alignment vertical="center" shrinkToFit="1"/>
    </xf>
    <xf numFmtId="182" fontId="6" fillId="5" borderId="105" xfId="1" applyNumberFormat="1" applyFont="1" applyFill="1" applyBorder="1" applyAlignment="1">
      <alignment vertical="center" shrinkToFit="1"/>
    </xf>
    <xf numFmtId="182" fontId="6" fillId="5" borderId="106" xfId="1" applyNumberFormat="1" applyFont="1" applyFill="1" applyBorder="1" applyAlignment="1">
      <alignment vertical="center" shrinkToFit="1"/>
    </xf>
    <xf numFmtId="182" fontId="6" fillId="0" borderId="104" xfId="1" applyNumberFormat="1" applyFont="1" applyFill="1" applyBorder="1" applyAlignment="1">
      <alignment vertical="center" shrinkToFit="1"/>
    </xf>
    <xf numFmtId="182" fontId="6" fillId="0" borderId="105" xfId="1" applyNumberFormat="1" applyFont="1" applyFill="1" applyBorder="1" applyAlignment="1">
      <alignment vertical="center" shrinkToFit="1"/>
    </xf>
    <xf numFmtId="182" fontId="6" fillId="0" borderId="106" xfId="1" applyNumberFormat="1" applyFont="1" applyFill="1" applyBorder="1" applyAlignment="1">
      <alignment vertical="center" shrinkToFit="1"/>
    </xf>
    <xf numFmtId="182" fontId="6" fillId="0" borderId="37" xfId="1" applyNumberFormat="1" applyFont="1" applyBorder="1" applyAlignment="1">
      <alignment vertical="center" shrinkToFit="1"/>
    </xf>
    <xf numFmtId="182" fontId="6" fillId="0" borderId="38" xfId="1" applyNumberFormat="1" applyFont="1" applyBorder="1" applyAlignment="1">
      <alignment vertical="center" shrinkToFit="1"/>
    </xf>
    <xf numFmtId="182" fontId="6" fillId="0" borderId="39" xfId="1" applyNumberFormat="1" applyFont="1" applyBorder="1" applyAlignment="1">
      <alignment vertical="center" shrinkToFit="1"/>
    </xf>
    <xf numFmtId="182" fontId="6" fillId="0" borderId="73" xfId="1" applyNumberFormat="1" applyFont="1" applyBorder="1" applyAlignment="1">
      <alignment vertical="center" shrinkToFit="1"/>
    </xf>
    <xf numFmtId="182" fontId="6" fillId="0" borderId="75" xfId="1" applyNumberFormat="1" applyFont="1" applyBorder="1" applyAlignment="1">
      <alignment vertical="center" shrinkToFit="1"/>
    </xf>
    <xf numFmtId="0" fontId="4" fillId="0" borderId="15" xfId="4" applyFont="1" applyBorder="1" applyAlignment="1">
      <alignment vertical="center" wrapText="1"/>
    </xf>
    <xf numFmtId="177" fontId="4" fillId="4" borderId="23" xfId="1" applyNumberFormat="1" applyFont="1" applyFill="1" applyBorder="1" applyAlignment="1">
      <alignment horizontal="right" vertical="center"/>
    </xf>
    <xf numFmtId="0" fontId="5" fillId="0" borderId="15" xfId="0" applyFont="1" applyBorder="1" applyAlignment="1">
      <alignment vertical="center" shrinkToFit="1"/>
    </xf>
    <xf numFmtId="0" fontId="5" fillId="0" borderId="110" xfId="0" applyFont="1" applyBorder="1" applyAlignment="1">
      <alignment vertical="center" shrinkToFit="1"/>
    </xf>
    <xf numFmtId="0" fontId="5" fillId="0" borderId="1" xfId="0" applyFont="1" applyBorder="1" applyAlignment="1">
      <alignment vertical="center" shrinkToFit="1"/>
    </xf>
    <xf numFmtId="0" fontId="5" fillId="0" borderId="79" xfId="0" applyFont="1" applyBorder="1" applyAlignment="1">
      <alignment vertical="center" shrinkToFit="1"/>
    </xf>
    <xf numFmtId="0" fontId="5" fillId="0" borderId="13" xfId="0" applyFont="1" applyBorder="1" applyAlignment="1">
      <alignment vertical="center" shrinkToFit="1"/>
    </xf>
    <xf numFmtId="0" fontId="48" fillId="0" borderId="0" xfId="4" applyFont="1"/>
    <xf numFmtId="0" fontId="1" fillId="0" borderId="1" xfId="0" applyFont="1" applyBorder="1">
      <alignment vertical="center"/>
    </xf>
    <xf numFmtId="0" fontId="1" fillId="0" borderId="13" xfId="0" applyFont="1" applyBorder="1" applyAlignment="1">
      <alignment vertical="center" shrinkToFit="1"/>
    </xf>
    <xf numFmtId="0" fontId="1" fillId="0" borderId="14" xfId="0" applyFont="1" applyBorder="1" applyAlignment="1">
      <alignment horizontal="center" vertical="center" shrinkToFit="1"/>
    </xf>
    <xf numFmtId="0" fontId="4" fillId="0" borderId="14" xfId="0" applyFont="1" applyBorder="1" applyAlignment="1" applyProtection="1">
      <alignment horizontal="left" vertical="center"/>
      <protection locked="0"/>
    </xf>
    <xf numFmtId="0" fontId="4" fillId="0" borderId="15" xfId="0" applyFont="1" applyBorder="1" applyAlignment="1" applyProtection="1">
      <alignment horizontal="left" vertical="center" wrapText="1"/>
      <protection locked="0"/>
    </xf>
    <xf numFmtId="0" fontId="1" fillId="0" borderId="15" xfId="0" applyFont="1" applyBorder="1" applyAlignment="1">
      <alignment vertical="center" wrapText="1"/>
    </xf>
    <xf numFmtId="0" fontId="1" fillId="0" borderId="80" xfId="4" applyFont="1" applyBorder="1" applyAlignment="1">
      <alignment horizontal="center" vertical="center"/>
    </xf>
    <xf numFmtId="0" fontId="1" fillId="0" borderId="104" xfId="4" applyFont="1" applyBorder="1" applyAlignment="1">
      <alignment horizontal="center" vertical="center"/>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61" xfId="4" applyFont="1" applyBorder="1" applyAlignment="1">
      <alignment vertical="top"/>
    </xf>
    <xf numFmtId="0" fontId="0" fillId="0" borderId="7" xfId="0" applyBorder="1" applyAlignment="1">
      <alignment horizontal="center" vertical="center" wrapText="1"/>
    </xf>
    <xf numFmtId="0" fontId="4" fillId="0" borderId="7" xfId="0" applyFont="1" applyBorder="1" applyAlignment="1">
      <alignment horizontal="center" vertical="center" wrapText="1"/>
    </xf>
    <xf numFmtId="0" fontId="4" fillId="0" borderId="103" xfId="0" applyFont="1" applyBorder="1" applyAlignment="1">
      <alignment horizontal="center" vertical="center" wrapText="1"/>
    </xf>
    <xf numFmtId="38" fontId="34" fillId="0" borderId="88" xfId="1" applyFont="1" applyBorder="1" applyAlignment="1">
      <alignment vertical="center" wrapText="1"/>
    </xf>
    <xf numFmtId="38" fontId="34" fillId="0" borderId="134" xfId="1" applyFont="1" applyBorder="1" applyAlignment="1">
      <alignment vertical="center" wrapText="1"/>
    </xf>
    <xf numFmtId="38" fontId="15" fillId="0" borderId="88" xfId="1" applyFont="1" applyBorder="1" applyAlignment="1">
      <alignment horizontal="left" vertical="center"/>
    </xf>
    <xf numFmtId="38" fontId="15" fillId="0" borderId="134" xfId="1" applyFont="1" applyBorder="1" applyAlignment="1">
      <alignment vertical="center"/>
    </xf>
    <xf numFmtId="38" fontId="2" fillId="0" borderId="0" xfId="1" applyFont="1" applyBorder="1" applyAlignment="1">
      <alignment vertical="center" textRotation="180" wrapText="1"/>
    </xf>
    <xf numFmtId="38" fontId="2" fillId="0" borderId="0" xfId="1" applyFont="1" applyAlignment="1">
      <alignment vertical="center" textRotation="180" wrapText="1"/>
    </xf>
    <xf numFmtId="0" fontId="49" fillId="0" borderId="0" xfId="0" applyFont="1">
      <alignment vertical="center"/>
    </xf>
    <xf numFmtId="38" fontId="49" fillId="0" borderId="0" xfId="0" applyNumberFormat="1" applyFont="1">
      <alignment vertical="center"/>
    </xf>
    <xf numFmtId="38" fontId="50" fillId="0" borderId="0" xfId="1" applyFont="1" applyAlignment="1">
      <alignment vertical="center"/>
    </xf>
    <xf numFmtId="0" fontId="5" fillId="0" borderId="78" xfId="0" applyFont="1" applyBorder="1" applyAlignment="1">
      <alignment vertical="center" shrinkToFit="1"/>
    </xf>
    <xf numFmtId="0" fontId="5" fillId="0" borderId="61" xfId="0" applyFont="1" applyBorder="1" applyAlignment="1">
      <alignment vertical="center" shrinkToFit="1"/>
    </xf>
    <xf numFmtId="182" fontId="6" fillId="9" borderId="64" xfId="1" applyNumberFormat="1" applyFont="1" applyFill="1" applyBorder="1" applyAlignment="1">
      <alignment vertical="center" shrinkToFit="1"/>
    </xf>
    <xf numFmtId="0" fontId="5" fillId="0" borderId="159" xfId="0" applyFont="1" applyBorder="1" applyAlignment="1">
      <alignment vertical="center" shrinkToFit="1"/>
    </xf>
    <xf numFmtId="0" fontId="5" fillId="0" borderId="64" xfId="0" applyFont="1" applyBorder="1" applyAlignment="1">
      <alignment vertical="center" wrapText="1" shrinkToFit="1"/>
    </xf>
    <xf numFmtId="0" fontId="5" fillId="0" borderId="40" xfId="0" applyFont="1" applyBorder="1" applyAlignment="1">
      <alignment vertical="center" wrapText="1" shrinkToFit="1"/>
    </xf>
    <xf numFmtId="182" fontId="6" fillId="9" borderId="40" xfId="1" applyNumberFormat="1" applyFont="1" applyFill="1" applyBorder="1" applyAlignment="1">
      <alignment vertical="center" shrinkToFit="1"/>
    </xf>
    <xf numFmtId="182" fontId="6" fillId="0" borderId="40" xfId="1" applyNumberFormat="1" applyFont="1" applyFill="1" applyBorder="1" applyAlignment="1">
      <alignment vertical="center" shrinkToFit="1"/>
    </xf>
    <xf numFmtId="182" fontId="6" fillId="0" borderId="42" xfId="1" applyNumberFormat="1" applyFont="1" applyFill="1" applyBorder="1" applyAlignment="1">
      <alignment vertical="center" shrinkToFit="1"/>
    </xf>
    <xf numFmtId="0" fontId="5" fillId="0" borderId="160" xfId="0" applyFont="1" applyBorder="1" applyAlignment="1">
      <alignment vertical="center" wrapText="1" shrinkToFit="1"/>
    </xf>
    <xf numFmtId="182" fontId="6" fillId="9" borderId="160" xfId="1" applyNumberFormat="1" applyFont="1" applyFill="1" applyBorder="1" applyAlignment="1">
      <alignment vertical="center" shrinkToFit="1"/>
    </xf>
    <xf numFmtId="182" fontId="6" fillId="0" borderId="160" xfId="1" applyNumberFormat="1" applyFont="1" applyFill="1" applyBorder="1" applyAlignment="1">
      <alignment vertical="center" shrinkToFit="1"/>
    </xf>
    <xf numFmtId="182" fontId="6" fillId="0" borderId="162" xfId="1" applyNumberFormat="1" applyFont="1" applyFill="1" applyBorder="1" applyAlignment="1">
      <alignment vertical="center" shrinkToFit="1"/>
    </xf>
    <xf numFmtId="182" fontId="6" fillId="0" borderId="64" xfId="1" applyNumberFormat="1" applyFont="1" applyBorder="1" applyAlignment="1">
      <alignment vertical="center" shrinkToFit="1"/>
    </xf>
    <xf numFmtId="182" fontId="6" fillId="0" borderId="65" xfId="1" applyNumberFormat="1" applyFont="1" applyBorder="1" applyAlignment="1">
      <alignment vertical="center" shrinkToFit="1"/>
    </xf>
    <xf numFmtId="182" fontId="6" fillId="0" borderId="77" xfId="1" applyNumberFormat="1" applyFont="1" applyBorder="1" applyAlignment="1">
      <alignment vertical="center" shrinkToFit="1"/>
    </xf>
    <xf numFmtId="182" fontId="6" fillId="0" borderId="104" xfId="1" applyNumberFormat="1" applyFont="1" applyBorder="1" applyAlignment="1">
      <alignment vertical="center" shrinkToFit="1"/>
    </xf>
    <xf numFmtId="182" fontId="6" fillId="0" borderId="106" xfId="1" applyNumberFormat="1" applyFont="1" applyBorder="1" applyAlignment="1">
      <alignment vertical="center" shrinkToFit="1"/>
    </xf>
    <xf numFmtId="182" fontId="6" fillId="0" borderId="102" xfId="1" applyNumberFormat="1" applyFont="1" applyBorder="1" applyAlignment="1">
      <alignment vertical="center" shrinkToFit="1"/>
    </xf>
    <xf numFmtId="182" fontId="6" fillId="0" borderId="28" xfId="1" applyNumberFormat="1" applyFont="1" applyBorder="1" applyAlignment="1">
      <alignment vertical="center" shrinkToFit="1"/>
    </xf>
    <xf numFmtId="182" fontId="6" fillId="0" borderId="29" xfId="1" applyNumberFormat="1" applyFont="1" applyBorder="1" applyAlignment="1">
      <alignment vertical="center" shrinkToFit="1"/>
    </xf>
    <xf numFmtId="182" fontId="6" fillId="9" borderId="65" xfId="1" applyNumberFormat="1" applyFont="1" applyFill="1" applyBorder="1" applyAlignment="1">
      <alignment vertical="center" shrinkToFit="1"/>
    </xf>
    <xf numFmtId="182" fontId="6" fillId="9" borderId="41" xfId="1" applyNumberFormat="1" applyFont="1" applyFill="1" applyBorder="1" applyAlignment="1">
      <alignment vertical="center" shrinkToFit="1"/>
    </xf>
    <xf numFmtId="182" fontId="6" fillId="9" borderId="161" xfId="1" applyNumberFormat="1" applyFont="1" applyFill="1" applyBorder="1" applyAlignment="1">
      <alignment vertical="center" shrinkToFit="1"/>
    </xf>
    <xf numFmtId="182" fontId="6" fillId="9" borderId="74" xfId="1" applyNumberFormat="1" applyFont="1" applyFill="1" applyBorder="1" applyAlignment="1">
      <alignment vertical="center" shrinkToFit="1"/>
    </xf>
    <xf numFmtId="182" fontId="6" fillId="9" borderId="105" xfId="1" applyNumberFormat="1" applyFont="1" applyFill="1" applyBorder="1" applyAlignment="1">
      <alignment vertical="center" shrinkToFit="1"/>
    </xf>
    <xf numFmtId="38" fontId="34" fillId="0" borderId="0" xfId="1" applyFont="1" applyBorder="1" applyAlignment="1"/>
    <xf numFmtId="38" fontId="4" fillId="0" borderId="47" xfId="1" applyFont="1" applyBorder="1" applyAlignment="1">
      <alignment vertical="center" wrapText="1"/>
    </xf>
    <xf numFmtId="38" fontId="4" fillId="0" borderId="87" xfId="1" applyFont="1" applyBorder="1" applyAlignment="1">
      <alignment vertical="center"/>
    </xf>
    <xf numFmtId="38" fontId="4" fillId="0" borderId="37" xfId="1" applyFont="1" applyBorder="1" applyAlignment="1">
      <alignment vertical="center" wrapText="1"/>
    </xf>
    <xf numFmtId="38" fontId="43" fillId="0" borderId="0" xfId="1" applyFont="1" applyAlignment="1">
      <alignment vertical="center"/>
    </xf>
    <xf numFmtId="38" fontId="43" fillId="0" borderId="0" xfId="1" applyFont="1" applyAlignment="1">
      <alignment vertical="center" wrapText="1"/>
    </xf>
    <xf numFmtId="38" fontId="52" fillId="0" borderId="0" xfId="1" applyFont="1" applyAlignment="1">
      <alignment vertical="center"/>
    </xf>
    <xf numFmtId="38" fontId="52" fillId="0" borderId="0" xfId="1" applyFont="1" applyFill="1" applyAlignment="1">
      <alignment horizontal="left" vertical="center"/>
    </xf>
    <xf numFmtId="0" fontId="12" fillId="0" borderId="23" xfId="4" applyFont="1" applyBorder="1" applyAlignment="1">
      <alignment horizontal="center"/>
    </xf>
    <xf numFmtId="0" fontId="12" fillId="0" borderId="15" xfId="4" applyFont="1" applyBorder="1" applyAlignment="1">
      <alignment horizontal="center"/>
    </xf>
    <xf numFmtId="0" fontId="44" fillId="0" borderId="0" xfId="2" applyFont="1" applyAlignment="1">
      <alignment horizontal="left" vertical="center" wrapText="1" indent="2"/>
    </xf>
    <xf numFmtId="0" fontId="42" fillId="0" borderId="0" xfId="0" applyFont="1" applyAlignment="1">
      <alignment horizontal="left" vertical="center" wrapText="1" indent="2"/>
    </xf>
    <xf numFmtId="0" fontId="7" fillId="2" borderId="23" xfId="4" applyFont="1" applyFill="1" applyBorder="1" applyAlignment="1">
      <alignment horizontal="center"/>
    </xf>
    <xf numFmtId="0" fontId="7" fillId="2" borderId="15" xfId="4" applyFont="1" applyFill="1" applyBorder="1" applyAlignment="1">
      <alignment horizontal="center"/>
    </xf>
    <xf numFmtId="0" fontId="4" fillId="0" borderId="23" xfId="4" applyFont="1" applyBorder="1" applyAlignment="1">
      <alignment horizontal="center" vertical="center"/>
    </xf>
    <xf numFmtId="0" fontId="4" fillId="0" borderId="14" xfId="4" applyFont="1" applyBorder="1" applyAlignment="1">
      <alignment horizontal="center" vertical="center"/>
    </xf>
    <xf numFmtId="0" fontId="4" fillId="0" borderId="15" xfId="4" applyFont="1" applyBorder="1" applyAlignment="1">
      <alignment horizontal="center" vertical="center"/>
    </xf>
    <xf numFmtId="49" fontId="25" fillId="0" borderId="25" xfId="4" applyNumberFormat="1" applyFont="1" applyBorder="1" applyAlignment="1">
      <alignment horizontal="center" vertical="center"/>
    </xf>
    <xf numFmtId="49" fontId="1" fillId="0" borderId="52" xfId="0" applyNumberFormat="1" applyFont="1" applyBorder="1" applyAlignment="1">
      <alignment horizontal="center" vertical="center"/>
    </xf>
    <xf numFmtId="0" fontId="4" fillId="0" borderId="78" xfId="4" applyFont="1" applyBorder="1" applyAlignment="1">
      <alignment horizontal="center" vertical="center"/>
    </xf>
    <xf numFmtId="0" fontId="46" fillId="0" borderId="1" xfId="0" applyFont="1" applyBorder="1" applyAlignment="1">
      <alignment horizontal="center" vertical="center"/>
    </xf>
    <xf numFmtId="0" fontId="46" fillId="0" borderId="16" xfId="0" applyFont="1" applyBorder="1" applyAlignment="1">
      <alignment horizontal="center" vertical="center"/>
    </xf>
    <xf numFmtId="0" fontId="4" fillId="0" borderId="78" xfId="4" applyFont="1" applyBorder="1" applyAlignment="1">
      <alignment horizontal="distributed" vertical="center"/>
    </xf>
    <xf numFmtId="0" fontId="4" fillId="0" borderId="1" xfId="0" applyFont="1" applyBorder="1">
      <alignment vertical="center"/>
    </xf>
    <xf numFmtId="0" fontId="4" fillId="0" borderId="16" xfId="0" applyFont="1" applyBorder="1">
      <alignment vertical="center"/>
    </xf>
    <xf numFmtId="0" fontId="4" fillId="0" borderId="81" xfId="0" applyFont="1" applyBorder="1">
      <alignment vertical="center"/>
    </xf>
    <xf numFmtId="0" fontId="4" fillId="0" borderId="13" xfId="0" applyFont="1" applyBorder="1">
      <alignment vertical="center"/>
    </xf>
    <xf numFmtId="0" fontId="4" fillId="0" borderId="18" xfId="0" applyFont="1" applyBorder="1">
      <alignment vertical="center"/>
    </xf>
    <xf numFmtId="0" fontId="4" fillId="5" borderId="78"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Protection="1">
      <alignment vertical="center"/>
      <protection locked="0"/>
    </xf>
    <xf numFmtId="0" fontId="4" fillId="5" borderId="81" xfId="0" applyFont="1" applyFill="1" applyBorder="1" applyProtection="1">
      <alignment vertical="center"/>
      <protection locked="0"/>
    </xf>
    <xf numFmtId="0" fontId="4" fillId="5" borderId="13" xfId="0" applyFont="1" applyFill="1" applyBorder="1" applyProtection="1">
      <alignment vertical="center"/>
      <protection locked="0"/>
    </xf>
    <xf numFmtId="0" fontId="1" fillId="7" borderId="33" xfId="4" applyFont="1" applyFill="1" applyBorder="1" applyAlignment="1" applyProtection="1">
      <alignment horizontal="center" shrinkToFit="1"/>
      <protection locked="0"/>
    </xf>
    <xf numFmtId="0" fontId="1" fillId="7" borderId="0" xfId="4" applyFont="1" applyFill="1" applyAlignment="1" applyProtection="1">
      <alignment horizontal="center" shrinkToFit="1"/>
      <protection locked="0"/>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0" fontId="4" fillId="5" borderId="78"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1"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5" borderId="0" xfId="4" applyFont="1" applyFill="1" applyAlignment="1" applyProtection="1">
      <alignment horizontal="left" vertical="center" wrapText="1"/>
      <protection locked="0"/>
    </xf>
    <xf numFmtId="0" fontId="1" fillId="5" borderId="0" xfId="0" applyFont="1" applyFill="1" applyAlignment="1" applyProtection="1">
      <alignment horizontal="left" vertical="center" wrapText="1"/>
      <protection locked="0"/>
    </xf>
    <xf numFmtId="0" fontId="1" fillId="5" borderId="34" xfId="0" applyFont="1" applyFill="1" applyBorder="1" applyAlignment="1" applyProtection="1">
      <alignment horizontal="left" vertical="center" wrapText="1"/>
      <protection locked="0"/>
    </xf>
    <xf numFmtId="0" fontId="4" fillId="7" borderId="0" xfId="4" applyFont="1" applyFill="1" applyAlignment="1" applyProtection="1">
      <alignment horizontal="left"/>
      <protection locked="0"/>
    </xf>
    <xf numFmtId="0" fontId="4" fillId="7" borderId="34" xfId="4" applyFont="1" applyFill="1" applyBorder="1" applyAlignment="1" applyProtection="1">
      <alignment horizontal="left"/>
      <protection locked="0"/>
    </xf>
    <xf numFmtId="0" fontId="4" fillId="0" borderId="13" xfId="0" applyFont="1" applyBorder="1" applyAlignment="1">
      <alignment horizontal="center" vertical="center" shrinkToFit="1"/>
    </xf>
    <xf numFmtId="0" fontId="1" fillId="0" borderId="13" xfId="0" applyFont="1" applyBorder="1" applyAlignment="1">
      <alignment horizontal="center" vertical="center" shrinkToFit="1"/>
    </xf>
    <xf numFmtId="0" fontId="4" fillId="0" borderId="0" xfId="4" applyFont="1" applyAlignment="1">
      <alignment horizontal="center"/>
    </xf>
    <xf numFmtId="0" fontId="1" fillId="0" borderId="0" xfId="0" applyFont="1" applyAlignment="1">
      <alignment horizont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1"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5" fillId="0" borderId="33" xfId="4" applyFont="1" applyBorder="1" applyAlignment="1">
      <alignment horizontal="center" vertical="center" wrapText="1"/>
    </xf>
    <xf numFmtId="0" fontId="1" fillId="0" borderId="0" xfId="0" applyFont="1" applyAlignment="1">
      <alignment horizontal="center" vertical="center" wrapText="1"/>
    </xf>
    <xf numFmtId="0" fontId="1" fillId="0" borderId="34" xfId="0" applyFont="1" applyBorder="1" applyAlignment="1">
      <alignment horizontal="center" vertical="center" wrapText="1"/>
    </xf>
    <xf numFmtId="0" fontId="1" fillId="0" borderId="33" xfId="0" applyFont="1" applyBorder="1" applyAlignment="1">
      <alignment vertical="center" wrapText="1"/>
    </xf>
    <xf numFmtId="0" fontId="1" fillId="0" borderId="0" xfId="0" applyFont="1" applyAlignment="1">
      <alignment vertical="center" wrapText="1"/>
    </xf>
    <xf numFmtId="0" fontId="1" fillId="0" borderId="34" xfId="0" applyFont="1" applyBorder="1" applyAlignment="1">
      <alignment vertical="center" wrapText="1"/>
    </xf>
    <xf numFmtId="58" fontId="5" fillId="5" borderId="0" xfId="4" quotePrefix="1" applyNumberFormat="1" applyFont="1" applyFill="1" applyAlignment="1" applyProtection="1">
      <alignment horizontal="right" indent="1"/>
      <protection locked="0"/>
    </xf>
    <xf numFmtId="58" fontId="1" fillId="5" borderId="0" xfId="4" applyNumberFormat="1" applyFont="1" applyFill="1" applyAlignment="1" applyProtection="1">
      <alignment horizontal="right" indent="1"/>
      <protection locked="0"/>
    </xf>
    <xf numFmtId="58" fontId="1" fillId="5" borderId="34" xfId="0" applyNumberFormat="1" applyFont="1" applyFill="1" applyBorder="1" applyAlignment="1" applyProtection="1">
      <alignment horizontal="right" indent="1"/>
      <protection locked="0"/>
    </xf>
    <xf numFmtId="0" fontId="0" fillId="0" borderId="33" xfId="4" applyFont="1" applyBorder="1" applyAlignment="1">
      <alignment vertical="top" wrapText="1"/>
    </xf>
    <xf numFmtId="0" fontId="1" fillId="0" borderId="0" xfId="4" applyFont="1" applyAlignment="1">
      <alignment vertical="top" wrapText="1"/>
    </xf>
    <xf numFmtId="0" fontId="1" fillId="0" borderId="34" xfId="4" applyFont="1" applyBorder="1" applyAlignment="1">
      <alignment vertical="top" wrapText="1"/>
    </xf>
    <xf numFmtId="179" fontId="4" fillId="5" borderId="81" xfId="0" applyNumberFormat="1" applyFont="1" applyFill="1" applyBorder="1" applyAlignment="1" applyProtection="1">
      <alignment horizontal="center" vertical="center" wrapText="1"/>
      <protection locked="0"/>
    </xf>
    <xf numFmtId="179" fontId="4" fillId="5" borderId="13" xfId="0" applyNumberFormat="1" applyFont="1" applyFill="1" applyBorder="1" applyAlignment="1" applyProtection="1">
      <alignment horizontal="center" vertical="center" wrapText="1"/>
      <protection locked="0"/>
    </xf>
    <xf numFmtId="179" fontId="4" fillId="5" borderId="18" xfId="0" applyNumberFormat="1" applyFont="1" applyFill="1" applyBorder="1" applyAlignment="1" applyProtection="1">
      <alignment horizontal="center" vertical="center" wrapText="1"/>
      <protection locked="0"/>
    </xf>
    <xf numFmtId="0" fontId="4" fillId="8" borderId="1" xfId="0" applyFont="1" applyFill="1" applyBorder="1" applyAlignment="1" applyProtection="1">
      <alignment horizontal="center" vertical="center" shrinkToFit="1"/>
      <protection locked="0"/>
    </xf>
    <xf numFmtId="0" fontId="4" fillId="8" borderId="16" xfId="0" applyFont="1" applyFill="1" applyBorder="1" applyAlignment="1" applyProtection="1">
      <alignment horizontal="center" vertical="center" shrinkToFit="1"/>
      <protection locked="0"/>
    </xf>
    <xf numFmtId="0" fontId="4" fillId="0" borderId="0" xfId="0" applyFont="1" applyAlignment="1">
      <alignment vertical="top" wrapText="1"/>
    </xf>
    <xf numFmtId="0" fontId="4" fillId="0" borderId="17" xfId="0" applyFont="1" applyBorder="1" applyAlignment="1">
      <alignment vertical="top" wrapText="1"/>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15" xfId="4" applyFont="1" applyBorder="1" applyAlignment="1">
      <alignment vertical="center" wrapText="1"/>
    </xf>
    <xf numFmtId="0" fontId="4" fillId="0" borderId="23" xfId="0" applyFont="1" applyBorder="1" applyAlignment="1">
      <alignment vertical="center" wrapText="1"/>
    </xf>
    <xf numFmtId="0" fontId="4" fillId="0" borderId="14" xfId="0" applyFont="1" applyBorder="1" applyAlignment="1">
      <alignment vertical="center" wrapText="1"/>
    </xf>
    <xf numFmtId="0" fontId="4" fillId="0" borderId="15" xfId="0" applyFont="1" applyBorder="1" applyAlignment="1">
      <alignment vertical="center" wrapText="1"/>
    </xf>
    <xf numFmtId="0" fontId="4" fillId="3" borderId="23" xfId="4" applyFont="1" applyFill="1" applyBorder="1" applyAlignment="1">
      <alignment horizontal="center" vertical="center" wrapText="1"/>
    </xf>
    <xf numFmtId="0" fontId="4" fillId="3" borderId="14" xfId="4" applyFont="1" applyFill="1" applyBorder="1" applyAlignment="1">
      <alignment horizontal="center" vertical="center" wrapText="1"/>
    </xf>
    <xf numFmtId="0" fontId="4" fillId="3" borderId="15" xfId="4" applyFont="1" applyFill="1" applyBorder="1" applyAlignment="1">
      <alignment horizontal="center" vertical="center" wrapText="1"/>
    </xf>
    <xf numFmtId="0" fontId="1" fillId="0" borderId="80" xfId="4" applyFont="1" applyBorder="1" applyAlignment="1">
      <alignment horizontal="center" vertical="center"/>
    </xf>
    <xf numFmtId="177" fontId="4" fillId="4" borderId="23" xfId="1" applyNumberFormat="1" applyFont="1" applyFill="1" applyBorder="1" applyAlignment="1">
      <alignment horizontal="right" vertical="center"/>
    </xf>
    <xf numFmtId="177" fontId="4" fillId="4" borderId="14" xfId="1" applyNumberFormat="1" applyFont="1" applyFill="1" applyBorder="1" applyAlignment="1">
      <alignment horizontal="right" vertical="center"/>
    </xf>
    <xf numFmtId="177" fontId="4" fillId="0" borderId="23" xfId="1" applyNumberFormat="1" applyFont="1" applyFill="1" applyBorder="1" applyAlignment="1">
      <alignment vertical="center" wrapText="1"/>
    </xf>
    <xf numFmtId="177" fontId="4" fillId="0" borderId="14" xfId="1" applyNumberFormat="1" applyFont="1" applyFill="1" applyBorder="1" applyAlignment="1">
      <alignment vertical="center" wrapText="1"/>
    </xf>
    <xf numFmtId="177" fontId="4" fillId="0" borderId="15" xfId="1" applyNumberFormat="1" applyFont="1" applyFill="1" applyBorder="1" applyAlignment="1">
      <alignment vertical="center" wrapText="1"/>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22" fillId="0" borderId="61" xfId="4" applyFont="1" applyBorder="1" applyAlignment="1">
      <alignment horizontal="center" vertical="top" wrapText="1"/>
    </xf>
    <xf numFmtId="0" fontId="22" fillId="0" borderId="0" xfId="4" applyFont="1" applyAlignment="1">
      <alignment horizontal="center" vertical="top" wrapText="1"/>
    </xf>
    <xf numFmtId="0" fontId="4" fillId="7" borderId="81" xfId="0" applyFont="1" applyFill="1" applyBorder="1" applyAlignment="1" applyProtection="1">
      <alignment horizontal="left" vertical="center" wrapText="1"/>
      <protection locked="0"/>
    </xf>
    <xf numFmtId="0" fontId="1" fillId="7" borderId="13" xfId="0" applyFont="1" applyFill="1" applyBorder="1" applyAlignment="1">
      <alignment horizontal="left" vertical="center"/>
    </xf>
    <xf numFmtId="0" fontId="1" fillId="7" borderId="18" xfId="0" applyFont="1" applyFill="1" applyBorder="1" applyAlignment="1">
      <alignment horizontal="left" vertical="center"/>
    </xf>
    <xf numFmtId="0" fontId="4" fillId="7" borderId="23" xfId="0" applyFont="1" applyFill="1" applyBorder="1" applyAlignment="1" applyProtection="1">
      <alignment horizontal="left" vertical="center" wrapText="1"/>
      <protection locked="0"/>
    </xf>
    <xf numFmtId="0" fontId="46" fillId="7" borderId="14" xfId="0" applyFont="1" applyFill="1" applyBorder="1" applyAlignment="1">
      <alignment horizontal="left" vertical="center"/>
    </xf>
    <xf numFmtId="0" fontId="46" fillId="7" borderId="15" xfId="0" applyFont="1" applyFill="1" applyBorder="1" applyAlignment="1">
      <alignment horizontal="left" vertical="center"/>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0" fontId="4" fillId="7" borderId="14" xfId="4" applyFont="1" applyFill="1" applyBorder="1" applyAlignment="1" applyProtection="1">
      <alignment horizontal="left" vertical="center" wrapText="1"/>
      <protection locked="0"/>
    </xf>
    <xf numFmtId="0" fontId="4" fillId="7" borderId="14" xfId="0" applyFont="1" applyFill="1" applyBorder="1" applyAlignment="1" applyProtection="1">
      <alignment horizontal="left" vertical="center" wrapText="1"/>
      <protection locked="0"/>
    </xf>
    <xf numFmtId="0" fontId="4" fillId="7" borderId="15" xfId="0" applyFont="1" applyFill="1" applyBorder="1" applyAlignment="1" applyProtection="1">
      <alignment horizontal="left" vertical="center" wrapText="1"/>
      <protection locked="0"/>
    </xf>
    <xf numFmtId="0" fontId="4" fillId="0" borderId="23" xfId="0" applyFont="1" applyBorder="1" applyAlignment="1" applyProtection="1">
      <alignment horizontal="center" vertical="center" wrapText="1"/>
      <protection locked="0"/>
    </xf>
    <xf numFmtId="0" fontId="46" fillId="0" borderId="14" xfId="0" applyFont="1" applyBorder="1" applyAlignment="1">
      <alignment horizontal="center" vertical="center" wrapText="1"/>
    </xf>
    <xf numFmtId="0" fontId="1" fillId="0" borderId="15" xfId="0" applyFont="1" applyBorder="1" applyAlignment="1">
      <alignment horizontal="center" vertical="center" wrapText="1"/>
    </xf>
    <xf numFmtId="0" fontId="46" fillId="0" borderId="14" xfId="0" applyFont="1" applyBorder="1">
      <alignment vertical="center"/>
    </xf>
    <xf numFmtId="0" fontId="46" fillId="0" borderId="156" xfId="0" applyFont="1" applyBorder="1">
      <alignment vertical="center"/>
    </xf>
    <xf numFmtId="181" fontId="4" fillId="7" borderId="157" xfId="4" applyNumberFormat="1" applyFont="1" applyFill="1" applyBorder="1" applyAlignment="1" applyProtection="1">
      <alignment horizontal="center" vertical="center" wrapText="1"/>
      <protection locked="0"/>
    </xf>
    <xf numFmtId="0" fontId="1" fillId="7" borderId="14" xfId="0" applyFont="1" applyFill="1" applyBorder="1" applyAlignment="1">
      <alignment horizontal="center" vertical="center" wrapText="1"/>
    </xf>
    <xf numFmtId="0" fontId="4" fillId="0" borderId="14" xfId="0" applyFont="1" applyBorder="1" applyAlignment="1" applyProtection="1">
      <alignment horizontal="center" vertical="center" wrapText="1"/>
      <protection locked="0"/>
    </xf>
    <xf numFmtId="0" fontId="8" fillId="0" borderId="61" xfId="4" applyFont="1" applyBorder="1" applyAlignment="1">
      <alignment vertical="center" wrapText="1"/>
    </xf>
    <xf numFmtId="0" fontId="8" fillId="0" borderId="17" xfId="4" applyFont="1" applyBorder="1" applyAlignment="1">
      <alignment vertical="center" wrapText="1"/>
    </xf>
    <xf numFmtId="38" fontId="0" fillId="0" borderId="0" xfId="1" applyFont="1" applyBorder="1" applyAlignment="1">
      <alignment horizontal="center" vertical="center" textRotation="180" wrapText="1"/>
    </xf>
    <xf numFmtId="38" fontId="2" fillId="0" borderId="0" xfId="1" applyFont="1" applyBorder="1" applyAlignment="1">
      <alignment horizontal="center" vertical="center" textRotation="180" wrapText="1"/>
    </xf>
    <xf numFmtId="38" fontId="8" fillId="0" borderId="111" xfId="1" applyFont="1" applyBorder="1" applyAlignment="1">
      <alignment vertical="center" wrapText="1"/>
    </xf>
    <xf numFmtId="38" fontId="8" fillId="0" borderId="87" xfId="1" applyFont="1" applyBorder="1" applyAlignment="1">
      <alignment vertical="center" wrapText="1"/>
    </xf>
    <xf numFmtId="38" fontId="4" fillId="0" borderId="126" xfId="1" applyFont="1" applyBorder="1" applyAlignment="1">
      <alignment horizontal="center" vertical="center" wrapText="1"/>
    </xf>
    <xf numFmtId="38" fontId="4" fillId="0" borderId="47" xfId="1" applyFont="1" applyBorder="1" applyAlignment="1">
      <alignment horizontal="center" vertical="center" wrapText="1"/>
    </xf>
    <xf numFmtId="38" fontId="4" fillId="0" borderId="125" xfId="1" applyFont="1" applyBorder="1" applyAlignment="1">
      <alignment vertical="center" wrapText="1"/>
    </xf>
    <xf numFmtId="38" fontId="4" fillId="0" borderId="39" xfId="1" applyFont="1" applyBorder="1" applyAlignment="1">
      <alignment vertical="center" wrapText="1"/>
    </xf>
    <xf numFmtId="38" fontId="5" fillId="0" borderId="0" xfId="1" applyFont="1" applyFill="1" applyAlignment="1">
      <alignment vertical="top"/>
    </xf>
    <xf numFmtId="38" fontId="7" fillId="0" borderId="30" xfId="1" applyFont="1" applyBorder="1" applyAlignment="1">
      <alignment vertical="top" wrapText="1"/>
    </xf>
    <xf numFmtId="38" fontId="7" fillId="0" borderId="31" xfId="1" applyFont="1" applyBorder="1" applyAlignment="1">
      <alignment vertical="top" wrapText="1"/>
    </xf>
    <xf numFmtId="38" fontId="7" fillId="0" borderId="33" xfId="1" applyFont="1" applyBorder="1" applyAlignment="1">
      <alignment vertical="top" wrapText="1"/>
    </xf>
    <xf numFmtId="38" fontId="7" fillId="0" borderId="0" xfId="1" applyFont="1" applyBorder="1" applyAlignment="1">
      <alignment vertical="top" wrapText="1"/>
    </xf>
    <xf numFmtId="38" fontId="7" fillId="0" borderId="122" xfId="1" applyFont="1" applyBorder="1" applyAlignment="1">
      <alignment vertical="top" wrapText="1"/>
    </xf>
    <xf numFmtId="38" fontId="7" fillId="0" borderId="123" xfId="1" applyFont="1" applyBorder="1" applyAlignment="1">
      <alignment vertical="top" wrapText="1"/>
    </xf>
    <xf numFmtId="38" fontId="7" fillId="0" borderId="32" xfId="1" applyFont="1" applyBorder="1" applyAlignment="1">
      <alignment vertical="top" wrapText="1"/>
    </xf>
    <xf numFmtId="38" fontId="7" fillId="0" borderId="34" xfId="1" applyFont="1" applyBorder="1" applyAlignment="1">
      <alignment vertical="top" wrapText="1"/>
    </xf>
    <xf numFmtId="38" fontId="7" fillId="0" borderId="124" xfId="1" applyFont="1" applyBorder="1" applyAlignment="1">
      <alignment vertical="top" wrapText="1"/>
    </xf>
    <xf numFmtId="178" fontId="4" fillId="4" borderId="0" xfId="1" applyNumberFormat="1" applyFont="1" applyFill="1" applyAlignment="1">
      <alignment vertical="center" shrinkToFit="1"/>
    </xf>
    <xf numFmtId="176" fontId="4" fillId="4" borderId="125"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38" fontId="7" fillId="0" borderId="125" xfId="1" applyFont="1" applyBorder="1" applyAlignment="1">
      <alignment vertical="center" wrapText="1"/>
    </xf>
    <xf numFmtId="38" fontId="7" fillId="0" borderId="39" xfId="1" applyFont="1" applyBorder="1" applyAlignment="1">
      <alignment vertical="center" wrapText="1"/>
    </xf>
    <xf numFmtId="38" fontId="4" fillId="0" borderId="130" xfId="1" applyFont="1" applyBorder="1" applyAlignment="1">
      <alignment vertical="center" wrapText="1"/>
    </xf>
    <xf numFmtId="38" fontId="4" fillId="0" borderId="131" xfId="1" applyFont="1" applyBorder="1" applyAlignment="1">
      <alignment vertical="center" wrapText="1"/>
    </xf>
    <xf numFmtId="38" fontId="4" fillId="0" borderId="23" xfId="1" applyFont="1" applyBorder="1" applyAlignment="1">
      <alignment vertical="center" wrapText="1"/>
    </xf>
    <xf numFmtId="38" fontId="4" fillId="0" borderId="15" xfId="1" applyFont="1" applyBorder="1" applyAlignment="1">
      <alignment vertical="center" wrapText="1"/>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2" xfId="1" applyFont="1" applyFill="1" applyBorder="1" applyAlignment="1">
      <alignment horizontal="center" vertical="center" textRotation="255" wrapText="1"/>
    </xf>
    <xf numFmtId="177" fontId="4" fillId="3" borderId="14" xfId="1" applyNumberFormat="1" applyFont="1" applyFill="1" applyBorder="1" applyAlignment="1" applyProtection="1">
      <alignment vertical="center" shrinkToFit="1"/>
      <protection locked="0"/>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176" fontId="4" fillId="4" borderId="23" xfId="1" applyNumberFormat="1" applyFont="1" applyFill="1" applyBorder="1" applyAlignment="1">
      <alignment vertical="center" shrinkToFi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38" fontId="4" fillId="0" borderId="0" xfId="1" applyFont="1" applyFill="1" applyAlignment="1">
      <alignment vertical="center" shrinkToFit="1"/>
    </xf>
    <xf numFmtId="0" fontId="0" fillId="0" borderId="0" xfId="0" applyAlignment="1">
      <alignment vertical="center" shrinkToFit="1"/>
    </xf>
    <xf numFmtId="49" fontId="0" fillId="0" borderId="54" xfId="1" applyNumberFormat="1" applyFont="1" applyFill="1" applyBorder="1" applyAlignment="1">
      <alignment horizontal="center" vertical="center" shrinkToFit="1"/>
    </xf>
    <xf numFmtId="49" fontId="2" fillId="0" borderId="55"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8"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0" fontId="2" fillId="0" borderId="126" xfId="0" applyFont="1" applyBorder="1" applyAlignment="1">
      <alignment horizontal="center"/>
    </xf>
    <xf numFmtId="0" fontId="0" fillId="0" borderId="47" xfId="0" applyBorder="1" applyAlignment="1">
      <alignment horizontal="center"/>
    </xf>
    <xf numFmtId="0" fontId="2" fillId="4" borderId="111" xfId="0" applyFont="1" applyFill="1" applyBorder="1" applyAlignment="1">
      <alignment horizontal="center" vertical="center"/>
    </xf>
    <xf numFmtId="0" fontId="0" fillId="4" borderId="87" xfId="0" applyFill="1" applyBorder="1" applyAlignment="1">
      <alignment horizontal="center" vertical="center"/>
    </xf>
    <xf numFmtId="38" fontId="4" fillId="0" borderId="127" xfId="1" applyFont="1" applyBorder="1" applyAlignment="1">
      <alignment horizontal="center" vertical="center" wrapText="1"/>
    </xf>
    <xf numFmtId="176" fontId="4" fillId="4" borderId="128" xfId="1" applyNumberFormat="1" applyFont="1" applyFill="1" applyBorder="1" applyAlignment="1">
      <alignment vertical="center" shrinkToFit="1"/>
    </xf>
    <xf numFmtId="176" fontId="4" fillId="4" borderId="129" xfId="1" applyNumberFormat="1" applyFont="1" applyFill="1" applyBorder="1" applyAlignment="1">
      <alignment vertical="center" shrinkToFit="1"/>
    </xf>
    <xf numFmtId="177" fontId="4" fillId="3" borderId="23" xfId="1" applyNumberFormat="1" applyFont="1" applyFill="1" applyBorder="1" applyAlignment="1" applyProtection="1">
      <alignment vertical="center" shrinkToFit="1"/>
      <protection locked="0"/>
    </xf>
    <xf numFmtId="176" fontId="4" fillId="3" borderId="128" xfId="1" applyNumberFormat="1" applyFont="1" applyFill="1" applyBorder="1" applyAlignment="1" applyProtection="1">
      <alignment vertical="center" shrinkToFit="1"/>
      <protection locked="0"/>
    </xf>
    <xf numFmtId="176" fontId="4" fillId="3" borderId="129" xfId="1" applyNumberFormat="1" applyFont="1" applyFill="1" applyBorder="1" applyAlignment="1" applyProtection="1">
      <alignment vertical="center" shrinkToFit="1"/>
      <protection locked="0"/>
    </xf>
    <xf numFmtId="38" fontId="4" fillId="0" borderId="0" xfId="1" applyFont="1" applyAlignment="1">
      <alignment vertical="top" wrapText="1"/>
    </xf>
    <xf numFmtId="38" fontId="4" fillId="0" borderId="21" xfId="1" applyFont="1" applyBorder="1" applyAlignment="1">
      <alignment vertical="top" wrapText="1"/>
    </xf>
    <xf numFmtId="0" fontId="0" fillId="0" borderId="129" xfId="0" applyBorder="1" applyProtection="1">
      <alignment vertical="center"/>
      <protection locked="0"/>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0" borderId="0" xfId="1" applyFont="1" applyFill="1" applyAlignment="1">
      <alignment horizontal="right" vertical="center"/>
    </xf>
    <xf numFmtId="0" fontId="0" fillId="0" borderId="0" xfId="0" applyAlignment="1">
      <alignment horizontal="right" vertical="center"/>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0" borderId="140" xfId="1" applyFont="1" applyBorder="1" applyAlignment="1">
      <alignment horizontal="center" vertical="center" wrapText="1"/>
    </xf>
    <xf numFmtId="176" fontId="4" fillId="3" borderId="135" xfId="1" applyNumberFormat="1" applyFont="1" applyFill="1" applyBorder="1" applyAlignment="1" applyProtection="1">
      <alignment vertical="center" shrinkToFit="1"/>
      <protection locked="0"/>
    </xf>
    <xf numFmtId="176" fontId="4" fillId="3" borderId="53" xfId="1" applyNumberFormat="1" applyFont="1" applyFill="1" applyBorder="1" applyAlignment="1" applyProtection="1">
      <alignment vertical="center" shrinkToFit="1"/>
      <protection locked="0"/>
    </xf>
    <xf numFmtId="38" fontId="4" fillId="0" borderId="134" xfId="1" applyFont="1" applyBorder="1" applyAlignment="1">
      <alignment vertical="center" wrapText="1"/>
    </xf>
    <xf numFmtId="38" fontId="4" fillId="0" borderId="136" xfId="1" applyFont="1" applyBorder="1" applyAlignment="1">
      <alignment vertical="center" wrapText="1"/>
    </xf>
    <xf numFmtId="38" fontId="4" fillId="0" borderId="13" xfId="1" applyFont="1" applyBorder="1" applyAlignment="1">
      <alignment vertical="center" wrapText="1"/>
    </xf>
    <xf numFmtId="38" fontId="4" fillId="0" borderId="137" xfId="1" applyFont="1" applyBorder="1" applyAlignment="1">
      <alignment vertical="center" wrapText="1"/>
    </xf>
    <xf numFmtId="38" fontId="4" fillId="0" borderId="132" xfId="1" applyFont="1" applyBorder="1" applyAlignment="1">
      <alignment horizontal="center" vertical="center" wrapText="1"/>
    </xf>
    <xf numFmtId="38" fontId="4" fillId="0" borderId="133" xfId="1" applyFont="1" applyBorder="1" applyAlignment="1">
      <alignment horizontal="center" vertical="center" wrapText="1"/>
    </xf>
    <xf numFmtId="176" fontId="4" fillId="4" borderId="111" xfId="1" applyNumberFormat="1" applyFont="1" applyFill="1" applyBorder="1" applyAlignment="1">
      <alignment vertical="center" shrinkToFit="1"/>
    </xf>
    <xf numFmtId="176" fontId="4" fillId="4" borderId="109" xfId="1" applyNumberFormat="1" applyFont="1" applyFill="1" applyBorder="1" applyAlignment="1">
      <alignment vertical="center" shrinkToFit="1"/>
    </xf>
    <xf numFmtId="38" fontId="4" fillId="0" borderId="14" xfId="1" applyFont="1" applyBorder="1" applyAlignment="1">
      <alignment vertical="center" wrapTex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176" fontId="0" fillId="4" borderId="14" xfId="1" applyNumberFormat="1" applyFont="1" applyFill="1" applyBorder="1" applyAlignment="1">
      <alignment vertical="center" shrinkToFit="1"/>
    </xf>
    <xf numFmtId="176" fontId="0" fillId="3" borderId="14" xfId="1" applyNumberFormat="1" applyFont="1" applyFill="1" applyBorder="1" applyAlignment="1" applyProtection="1">
      <alignment vertical="center" shrinkToFit="1"/>
      <protection locked="0"/>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2" xfId="1" applyFont="1" applyFill="1" applyBorder="1" applyAlignment="1">
      <alignment horizontal="center" vertical="center" textRotation="255" shrinkToFit="1"/>
    </xf>
    <xf numFmtId="38" fontId="7" fillId="0" borderId="130" xfId="1" applyFont="1" applyBorder="1" applyAlignment="1">
      <alignment vertical="center" wrapText="1" shrinkToFit="1"/>
    </xf>
    <xf numFmtId="38" fontId="7" fillId="0" borderId="131" xfId="1" applyFont="1" applyBorder="1" applyAlignment="1">
      <alignment vertical="center" wrapText="1" shrinkToFit="1"/>
    </xf>
    <xf numFmtId="177" fontId="4" fillId="3" borderId="111" xfId="1" applyNumberFormat="1" applyFont="1" applyFill="1" applyBorder="1" applyAlignment="1" applyProtection="1">
      <alignment vertical="center" shrinkToFit="1"/>
      <protection locked="0"/>
    </xf>
    <xf numFmtId="177" fontId="4" fillId="3" borderId="109" xfId="1" applyNumberFormat="1" applyFont="1" applyFill="1" applyBorder="1" applyAlignment="1" applyProtection="1">
      <alignment vertical="center" shrinkToFit="1"/>
      <protection locked="0"/>
    </xf>
    <xf numFmtId="38" fontId="34" fillId="0" borderId="0" xfId="1" applyFont="1" applyAlignment="1">
      <alignment vertical="center" wrapText="1"/>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38" fontId="4" fillId="0" borderId="141" xfId="1" applyFont="1" applyBorder="1" applyAlignment="1">
      <alignment vertical="center" wrapText="1"/>
    </xf>
    <xf numFmtId="38" fontId="4" fillId="0" borderId="142" xfId="1" applyFont="1" applyBorder="1" applyAlignment="1">
      <alignment vertical="center" wrapText="1"/>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38" fontId="4" fillId="0" borderId="143" xfId="1" applyFont="1" applyBorder="1" applyAlignment="1">
      <alignment horizontal="center" vertical="center"/>
    </xf>
    <xf numFmtId="38" fontId="4" fillId="0" borderId="88" xfId="1" applyFont="1" applyBorder="1" applyAlignment="1">
      <alignment horizontal="center" vertical="center"/>
    </xf>
    <xf numFmtId="38" fontId="4" fillId="0" borderId="144" xfId="1" applyFont="1" applyBorder="1" applyAlignment="1">
      <alignment horizontal="center" vertical="center"/>
    </xf>
    <xf numFmtId="38" fontId="10" fillId="0" borderId="0" xfId="1" applyFont="1" applyBorder="1" applyAlignment="1">
      <alignment vertical="top" wrapText="1"/>
    </xf>
    <xf numFmtId="38" fontId="4" fillId="0" borderId="130" xfId="1" applyFont="1" applyBorder="1" applyAlignment="1">
      <alignment vertical="center" wrapText="1" shrinkToFit="1"/>
    </xf>
    <xf numFmtId="38" fontId="4" fillId="0" borderId="131" xfId="1" applyFont="1" applyBorder="1" applyAlignment="1">
      <alignment vertical="center" wrapText="1" shrinkToFit="1"/>
    </xf>
    <xf numFmtId="38" fontId="15" fillId="0" borderId="0" xfId="1" applyFont="1" applyAlignment="1">
      <alignment vertical="center" wrapText="1"/>
    </xf>
    <xf numFmtId="38" fontId="8" fillId="0" borderId="61" xfId="1" applyFont="1" applyBorder="1" applyAlignment="1">
      <alignment horizontal="center" vertical="center" wrapText="1"/>
    </xf>
    <xf numFmtId="38" fontId="0" fillId="0" borderId="0" xfId="1" applyFont="1" applyBorder="1" applyAlignment="1">
      <alignment horizontal="center" vertical="center" wrapText="1"/>
    </xf>
    <xf numFmtId="176" fontId="0" fillId="3" borderId="129" xfId="1" applyNumberFormat="1" applyFont="1" applyFill="1" applyBorder="1" applyAlignment="1" applyProtection="1">
      <alignment vertical="center" shrinkToFit="1"/>
      <protection locked="0"/>
    </xf>
    <xf numFmtId="38" fontId="2" fillId="0" borderId="0" xfId="1" applyFont="1" applyAlignment="1">
      <alignment horizontal="center" vertical="center" textRotation="180" wrapText="1"/>
    </xf>
    <xf numFmtId="49" fontId="2" fillId="0" borderId="54"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4" fillId="0" borderId="37" xfId="1" applyFont="1" applyBorder="1" applyAlignment="1">
      <alignment horizontal="left" vertical="center" wrapText="1"/>
    </xf>
    <xf numFmtId="38" fontId="4" fillId="0" borderId="54" xfId="1" applyFont="1" applyBorder="1" applyAlignment="1">
      <alignment vertical="center" wrapText="1"/>
    </xf>
    <xf numFmtId="38" fontId="4" fillId="0" borderId="55" xfId="1" applyFont="1" applyBorder="1" applyAlignment="1">
      <alignment vertical="center" wrapText="1"/>
    </xf>
    <xf numFmtId="38" fontId="4" fillId="0" borderId="159" xfId="1" applyFont="1" applyBorder="1" applyAlignment="1">
      <alignment horizontal="left" vertical="center" wrapText="1"/>
    </xf>
    <xf numFmtId="38" fontId="4" fillId="0" borderId="109" xfId="1" applyFont="1" applyBorder="1" applyAlignment="1">
      <alignment horizontal="left" vertical="center" wrapText="1"/>
    </xf>
    <xf numFmtId="38" fontId="4" fillId="0" borderId="0" xfId="1" applyFont="1" applyAlignment="1">
      <alignment horizontal="left" vertical="center" wrapText="1"/>
    </xf>
    <xf numFmtId="177" fontId="4" fillId="10" borderId="163" xfId="1" applyNumberFormat="1" applyFont="1" applyFill="1" applyBorder="1" applyAlignment="1">
      <alignment horizontal="right" vertical="center" wrapText="1"/>
    </xf>
    <xf numFmtId="177" fontId="4" fillId="10" borderId="127" xfId="1" applyNumberFormat="1" applyFont="1" applyFill="1" applyBorder="1" applyAlignment="1">
      <alignment horizontal="right" vertical="center" wrapText="1"/>
    </xf>
    <xf numFmtId="177" fontId="4" fillId="10" borderId="159" xfId="1" applyNumberFormat="1" applyFont="1" applyFill="1" applyBorder="1" applyAlignment="1">
      <alignment horizontal="right" vertical="center" wrapText="1"/>
    </xf>
    <xf numFmtId="177" fontId="4" fillId="10" borderId="109" xfId="1" applyNumberFormat="1" applyFont="1" applyFill="1" applyBorder="1" applyAlignment="1">
      <alignment horizontal="right" vertical="center" wrapText="1"/>
    </xf>
    <xf numFmtId="38" fontId="23" fillId="0" borderId="30" xfId="1" applyFont="1" applyFill="1" applyBorder="1" applyAlignment="1">
      <alignment vertical="center" wrapText="1"/>
    </xf>
    <xf numFmtId="38" fontId="23" fillId="0" borderId="31" xfId="1" applyFont="1" applyFill="1" applyBorder="1" applyAlignment="1">
      <alignment vertical="center" wrapText="1"/>
    </xf>
    <xf numFmtId="38" fontId="23" fillId="0" borderId="31" xfId="1" applyFont="1" applyFill="1" applyBorder="1" applyAlignment="1" applyProtection="1">
      <alignment vertical="center" wrapText="1"/>
    </xf>
    <xf numFmtId="38" fontId="23" fillId="0" borderId="32" xfId="1" applyFont="1" applyFill="1" applyBorder="1" applyAlignment="1">
      <alignment vertical="center" wrapText="1"/>
    </xf>
    <xf numFmtId="38" fontId="23" fillId="0" borderId="122" xfId="1" applyFont="1" applyFill="1" applyBorder="1" applyAlignment="1">
      <alignment vertical="center" wrapText="1"/>
    </xf>
    <xf numFmtId="38" fontId="23" fillId="0" borderId="123" xfId="1" applyFont="1" applyFill="1" applyBorder="1" applyAlignment="1">
      <alignment vertical="center" wrapText="1"/>
    </xf>
    <xf numFmtId="38" fontId="23" fillId="0" borderId="124" xfId="1" applyFont="1" applyFill="1" applyBorder="1" applyAlignment="1">
      <alignment vertical="center" wrapText="1"/>
    </xf>
    <xf numFmtId="38" fontId="30" fillId="0" borderId="30" xfId="1" applyFont="1" applyFill="1" applyBorder="1" applyAlignment="1">
      <alignment vertical="center" wrapText="1"/>
    </xf>
    <xf numFmtId="38" fontId="30" fillId="0" borderId="31" xfId="1" applyFont="1" applyFill="1" applyBorder="1" applyAlignment="1">
      <alignment vertical="center" wrapText="1"/>
    </xf>
    <xf numFmtId="38" fontId="30" fillId="0" borderId="31" xfId="1" applyFont="1" applyFill="1" applyBorder="1" applyAlignment="1" applyProtection="1">
      <alignment vertical="center" wrapText="1"/>
    </xf>
    <xf numFmtId="38" fontId="30" fillId="0" borderId="32" xfId="1" applyFont="1" applyFill="1" applyBorder="1" applyAlignment="1">
      <alignment vertical="center" wrapText="1"/>
    </xf>
    <xf numFmtId="38" fontId="30" fillId="0" borderId="122" xfId="1" applyFont="1" applyFill="1" applyBorder="1" applyAlignment="1">
      <alignment vertical="center" wrapText="1"/>
    </xf>
    <xf numFmtId="38" fontId="30" fillId="0" borderId="123" xfId="1" applyFont="1" applyFill="1" applyBorder="1" applyAlignment="1">
      <alignment vertical="center" wrapText="1"/>
    </xf>
    <xf numFmtId="38" fontId="30" fillId="0" borderId="124" xfId="1" applyFont="1" applyFill="1" applyBorder="1" applyAlignment="1">
      <alignment vertical="center" wrapText="1"/>
    </xf>
    <xf numFmtId="0" fontId="6" fillId="0" borderId="0" xfId="0" applyFont="1" applyAlignment="1">
      <alignment vertical="top"/>
    </xf>
    <xf numFmtId="0" fontId="5" fillId="0" borderId="21" xfId="0" applyFont="1" applyBorder="1" applyAlignment="1">
      <alignment horizontal="left" vertical="center" shrinkToFit="1"/>
    </xf>
    <xf numFmtId="0" fontId="5" fillId="0" borderId="130" xfId="0" applyFont="1" applyBorder="1" applyAlignment="1">
      <alignment vertical="center" wrapText="1" shrinkToFit="1"/>
    </xf>
    <xf numFmtId="0" fontId="5" fillId="0" borderId="145" xfId="0" applyFont="1" applyBorder="1" applyAlignment="1">
      <alignment vertical="center" wrapText="1" shrinkToFit="1"/>
    </xf>
    <xf numFmtId="49" fontId="25" fillId="0" borderId="25" xfId="0" applyNumberFormat="1" applyFont="1" applyBorder="1" applyAlignment="1">
      <alignment horizontal="center" vertical="center"/>
    </xf>
    <xf numFmtId="49" fontId="0" fillId="0" borderId="52" xfId="0" applyNumberFormat="1" applyBorder="1" applyAlignment="1">
      <alignment horizontal="center" vertical="center"/>
    </xf>
    <xf numFmtId="180" fontId="5" fillId="0" borderId="21" xfId="0" applyNumberFormat="1" applyFont="1" applyBorder="1" applyAlignment="1">
      <alignment vertical="center" shrinkToFit="1"/>
    </xf>
    <xf numFmtId="0" fontId="5" fillId="0" borderId="146" xfId="0" applyFont="1" applyBorder="1" applyAlignment="1">
      <alignment horizontal="left" vertical="center" shrinkToFit="1"/>
    </xf>
    <xf numFmtId="0" fontId="5" fillId="0" borderId="147" xfId="0" applyFont="1" applyBorder="1" applyAlignment="1">
      <alignment horizontal="left" vertical="center" shrinkToFit="1"/>
    </xf>
    <xf numFmtId="0" fontId="5" fillId="0" borderId="148" xfId="0" applyFont="1" applyBorder="1" applyAlignment="1">
      <alignment vertical="center" wrapText="1" shrinkToFit="1"/>
    </xf>
    <xf numFmtId="0" fontId="5" fillId="0" borderId="79" xfId="0" applyFont="1" applyBorder="1" applyAlignment="1">
      <alignment vertical="center" wrapText="1" shrinkToFit="1"/>
    </xf>
    <xf numFmtId="0" fontId="5" fillId="0" borderId="71" xfId="0" applyFont="1" applyBorder="1" applyAlignment="1">
      <alignment vertical="center" wrapText="1" shrinkToFit="1"/>
    </xf>
    <xf numFmtId="0" fontId="5" fillId="0" borderId="149" xfId="0" applyFont="1" applyBorder="1" applyAlignment="1">
      <alignment vertical="center" wrapText="1" shrinkToFit="1"/>
    </xf>
    <xf numFmtId="0" fontId="5" fillId="0" borderId="150" xfId="0" applyFont="1" applyBorder="1" applyAlignment="1">
      <alignment vertical="center" shrinkToFit="1"/>
    </xf>
    <xf numFmtId="0" fontId="5" fillId="0" borderId="71" xfId="0" applyFont="1" applyBorder="1" applyAlignment="1">
      <alignment vertical="center" shrinkToFit="1"/>
    </xf>
    <xf numFmtId="0" fontId="5" fillId="0" borderId="149" xfId="0" applyFont="1" applyBorder="1" applyAlignment="1">
      <alignment vertical="center"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56" xfId="0" applyFont="1" applyBorder="1" applyAlignment="1">
      <alignment vertical="center" textRotation="255"/>
    </xf>
    <xf numFmtId="0" fontId="7" fillId="0" borderId="56" xfId="0" applyFont="1" applyBorder="1" applyAlignment="1">
      <alignment vertical="center" textRotation="255"/>
    </xf>
    <xf numFmtId="0" fontId="5" fillId="0" borderId="130" xfId="0" applyFont="1" applyBorder="1" applyAlignment="1">
      <alignment vertical="center" shrinkToFit="1"/>
    </xf>
    <xf numFmtId="0" fontId="5" fillId="0" borderId="145" xfId="0" applyFont="1" applyBorder="1" applyAlignment="1">
      <alignment vertical="center" shrinkToFit="1"/>
    </xf>
    <xf numFmtId="0" fontId="5" fillId="0" borderId="109" xfId="0" applyFont="1" applyBorder="1" applyAlignment="1">
      <alignment vertical="center" shrinkToFit="1"/>
    </xf>
    <xf numFmtId="0" fontId="5" fillId="0" borderId="110" xfId="0" applyFont="1" applyBorder="1" applyAlignment="1">
      <alignment vertical="center" shrinkToFit="1"/>
    </xf>
    <xf numFmtId="0" fontId="5" fillId="0" borderId="72" xfId="0" applyFont="1" applyBorder="1" applyAlignment="1">
      <alignment vertical="center" shrinkToFit="1"/>
    </xf>
    <xf numFmtId="0" fontId="5" fillId="0" borderId="151" xfId="0" applyFont="1" applyBorder="1" applyAlignment="1">
      <alignment vertical="center" shrinkToFit="1"/>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152" xfId="0" applyFont="1" applyBorder="1" applyAlignment="1">
      <alignment vertical="center" shrinkToFit="1"/>
    </xf>
    <xf numFmtId="0" fontId="5" fillId="0" borderId="153" xfId="0" applyFont="1" applyBorder="1" applyAlignment="1">
      <alignment vertical="center" shrinkToFit="1"/>
    </xf>
    <xf numFmtId="0" fontId="5" fillId="0" borderId="148" xfId="0" applyFont="1" applyBorder="1" applyAlignment="1">
      <alignment vertical="center" shrinkToFit="1"/>
    </xf>
    <xf numFmtId="0" fontId="5" fillId="0" borderId="79" xfId="0" applyFont="1" applyBorder="1" applyAlignment="1">
      <alignment vertical="center" shrinkToFit="1"/>
    </xf>
    <xf numFmtId="0" fontId="4" fillId="0" borderId="21" xfId="0" applyFont="1" applyBorder="1" applyAlignment="1">
      <alignment vertical="center" wrapText="1" shrinkToFit="1"/>
    </xf>
    <xf numFmtId="0" fontId="4" fillId="0" borderId="114" xfId="0" applyFont="1" applyBorder="1" applyAlignment="1">
      <alignment vertical="center" wrapText="1" shrinkToFit="1"/>
    </xf>
    <xf numFmtId="0" fontId="5" fillId="0" borderId="56" xfId="0" applyFont="1" applyBorder="1" applyAlignment="1">
      <alignment horizontal="center" vertical="center" textRotation="255"/>
    </xf>
    <xf numFmtId="0" fontId="5" fillId="0" borderId="76" xfId="0" applyFont="1" applyBorder="1" applyAlignment="1">
      <alignment horizontal="center" vertical="center" textRotation="255"/>
    </xf>
    <xf numFmtId="0" fontId="4" fillId="0" borderId="90"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4" fillId="0" borderId="104" xfId="0" applyFont="1" applyBorder="1" applyAlignment="1">
      <alignment horizontal="center" vertical="center" textRotation="255" wrapText="1" shrinkToFit="1"/>
    </xf>
    <xf numFmtId="0" fontId="5" fillId="0" borderId="127" xfId="0" applyFont="1" applyBorder="1" applyAlignment="1">
      <alignment vertical="center" shrinkToFit="1"/>
    </xf>
    <xf numFmtId="0" fontId="5" fillId="0" borderId="154"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98" xfId="0" applyFont="1" applyBorder="1" applyAlignment="1">
      <alignment horizontal="left" vertical="center" wrapText="1" shrinkToFit="1"/>
    </xf>
    <xf numFmtId="0" fontId="5" fillId="0" borderId="149" xfId="0" applyFont="1" applyBorder="1" applyAlignment="1">
      <alignment horizontal="left" vertical="center" wrapText="1" shrinkToFit="1"/>
    </xf>
    <xf numFmtId="0" fontId="5" fillId="0" borderId="98" xfId="0" applyFont="1" applyBorder="1" applyAlignment="1">
      <alignment vertical="center" wrapText="1" shrinkToFit="1"/>
    </xf>
    <xf numFmtId="0" fontId="5" fillId="0" borderId="99" xfId="0" applyFont="1" applyBorder="1" applyAlignment="1">
      <alignment vertical="center" wrapText="1" shrinkToFit="1"/>
    </xf>
    <xf numFmtId="0" fontId="5" fillId="0" borderId="158" xfId="0" applyFont="1" applyBorder="1" applyAlignment="1">
      <alignment vertical="center" wrapText="1" shrinkToFit="1"/>
    </xf>
    <xf numFmtId="0" fontId="0" fillId="0" borderId="80" xfId="4" applyFont="1" applyBorder="1" applyAlignment="1">
      <alignment horizontal="center" vertical="center"/>
    </xf>
    <xf numFmtId="0" fontId="2" fillId="0" borderId="80" xfId="4" applyBorder="1" applyAlignment="1">
      <alignment horizontal="center" vertical="center"/>
    </xf>
    <xf numFmtId="0" fontId="2" fillId="0" borderId="23" xfId="4" applyBorder="1" applyAlignment="1">
      <alignment vertical="center" wrapText="1"/>
    </xf>
    <xf numFmtId="0" fontId="2" fillId="0" borderId="14" xfId="0" applyFont="1" applyBorder="1" applyAlignment="1">
      <alignment vertical="center" wrapText="1"/>
    </xf>
    <xf numFmtId="0" fontId="2" fillId="0" borderId="15" xfId="0" applyFont="1" applyBorder="1" applyAlignment="1">
      <alignment vertical="center" wrapText="1"/>
    </xf>
    <xf numFmtId="0" fontId="0" fillId="0" borderId="0" xfId="0" applyAlignment="1">
      <alignment horizontal="center"/>
    </xf>
    <xf numFmtId="177" fontId="4" fillId="0" borderId="23" xfId="1" applyNumberFormat="1" applyFont="1" applyFill="1" applyBorder="1" applyAlignment="1">
      <alignment horizontal="right" vertical="center"/>
    </xf>
    <xf numFmtId="177" fontId="4" fillId="0" borderId="14" xfId="1" applyNumberFormat="1" applyFont="1" applyFill="1" applyBorder="1" applyAlignment="1">
      <alignment horizontal="right" vertical="center"/>
    </xf>
    <xf numFmtId="0" fontId="4" fillId="0" borderId="23" xfId="4" applyFont="1" applyBorder="1" applyAlignment="1" applyProtection="1">
      <alignment vertical="center" wrapText="1"/>
      <protection locked="0"/>
    </xf>
    <xf numFmtId="0" fontId="4" fillId="0" borderId="14" xfId="4" applyFont="1" applyBorder="1" applyAlignment="1" applyProtection="1">
      <alignment vertical="center" wrapText="1"/>
      <protection locked="0"/>
    </xf>
    <xf numFmtId="0" fontId="4" fillId="0" borderId="15" xfId="4" applyFont="1" applyBorder="1" applyAlignment="1" applyProtection="1">
      <alignment vertical="center" wrapText="1"/>
      <protection locked="0"/>
    </xf>
    <xf numFmtId="0" fontId="4" fillId="0" borderId="0" xfId="4" applyFont="1" applyAlignment="1">
      <alignment horizontal="left"/>
    </xf>
    <xf numFmtId="0" fontId="4" fillId="0" borderId="34" xfId="4" applyFont="1" applyBorder="1" applyAlignment="1">
      <alignment horizontal="left"/>
    </xf>
    <xf numFmtId="0" fontId="47" fillId="0" borderId="23" xfId="0" applyFont="1" applyBorder="1" applyAlignment="1">
      <alignment vertical="center" wrapText="1"/>
    </xf>
    <xf numFmtId="0" fontId="47" fillId="0" borderId="14" xfId="0" applyFont="1" applyBorder="1" applyAlignment="1">
      <alignment vertical="center" wrapText="1"/>
    </xf>
    <xf numFmtId="0" fontId="47" fillId="0" borderId="15" xfId="0" applyFont="1" applyBorder="1" applyAlignment="1">
      <alignment vertical="center" wrapText="1"/>
    </xf>
    <xf numFmtId="0" fontId="4" fillId="0" borderId="23" xfId="4" applyFont="1" applyBorder="1" applyAlignment="1">
      <alignment horizontal="center" vertical="center" wrapText="1"/>
    </xf>
    <xf numFmtId="0" fontId="4" fillId="0" borderId="14" xfId="4" applyFont="1" applyBorder="1" applyAlignment="1">
      <alignment horizontal="center" vertical="center" wrapText="1"/>
    </xf>
    <xf numFmtId="0" fontId="4" fillId="0" borderId="15" xfId="4" applyFont="1" applyBorder="1" applyAlignment="1">
      <alignment horizontal="center" vertical="center" wrapText="1"/>
    </xf>
    <xf numFmtId="0" fontId="2" fillId="0" borderId="0" xfId="4" applyAlignment="1">
      <alignment vertical="top" wrapText="1"/>
    </xf>
    <xf numFmtId="0" fontId="2" fillId="0" borderId="34" xfId="4" applyBorder="1" applyAlignment="1">
      <alignment vertical="top" wrapText="1"/>
    </xf>
    <xf numFmtId="178" fontId="4" fillId="0" borderId="78" xfId="4" applyNumberFormat="1" applyFont="1" applyBorder="1" applyAlignment="1">
      <alignment vertical="center" wrapText="1"/>
    </xf>
    <xf numFmtId="178" fontId="4" fillId="0" borderId="1" xfId="4" applyNumberFormat="1" applyFont="1" applyBorder="1" applyAlignment="1">
      <alignment vertical="center" wrapText="1"/>
    </xf>
    <xf numFmtId="178" fontId="4" fillId="0" borderId="81" xfId="4" applyNumberFormat="1" applyFont="1" applyBorder="1" applyAlignment="1">
      <alignment vertical="center" wrapText="1"/>
    </xf>
    <xf numFmtId="178" fontId="4" fillId="0" borderId="13" xfId="4" applyNumberFormat="1" applyFont="1" applyBorder="1" applyAlignment="1">
      <alignment vertical="center" wrapText="1"/>
    </xf>
    <xf numFmtId="0" fontId="4" fillId="0" borderId="1" xfId="0" applyFont="1" applyBorder="1" applyAlignment="1">
      <alignment vertical="center" wrapText="1" shrinkToFit="1"/>
    </xf>
    <xf numFmtId="0" fontId="4" fillId="0" borderId="16" xfId="0" applyFont="1" applyBorder="1" applyAlignment="1">
      <alignment vertical="center" wrapText="1" shrinkToFit="1"/>
    </xf>
    <xf numFmtId="178" fontId="4" fillId="0" borderId="78" xfId="4" applyNumberFormat="1" applyFont="1" applyBorder="1" applyAlignment="1">
      <alignment horizontal="left" vertical="center" wrapText="1"/>
    </xf>
    <xf numFmtId="178" fontId="4" fillId="0" borderId="1" xfId="4" applyNumberFormat="1" applyFont="1" applyBorder="1" applyAlignment="1">
      <alignment horizontal="left" vertical="center" wrapText="1"/>
    </xf>
    <xf numFmtId="178" fontId="4" fillId="0" borderId="1" xfId="0" applyNumberFormat="1" applyFont="1" applyBorder="1">
      <alignment vertical="center"/>
    </xf>
    <xf numFmtId="178" fontId="4" fillId="0" borderId="81" xfId="0" applyNumberFormat="1" applyFont="1" applyBorder="1">
      <alignment vertical="center"/>
    </xf>
    <xf numFmtId="178" fontId="4" fillId="0" borderId="13" xfId="0" applyNumberFormat="1" applyFont="1" applyBorder="1">
      <alignment vertical="center"/>
    </xf>
    <xf numFmtId="0" fontId="0" fillId="0" borderId="1" xfId="0" applyBorder="1" applyAlignment="1">
      <alignment horizontal="center" vertical="center"/>
    </xf>
    <xf numFmtId="0" fontId="0" fillId="0" borderId="16" xfId="0" applyBorder="1" applyAlignment="1">
      <alignment horizontal="center" vertical="center"/>
    </xf>
    <xf numFmtId="179" fontId="4" fillId="0" borderId="81" xfId="0" applyNumberFormat="1" applyFont="1" applyBorder="1" applyAlignment="1">
      <alignment horizontal="center" vertical="center" wrapText="1"/>
    </xf>
    <xf numFmtId="179" fontId="4" fillId="0" borderId="13" xfId="0" applyNumberFormat="1" applyFont="1" applyBorder="1" applyAlignment="1">
      <alignment horizontal="center" vertical="center" wrapText="1"/>
    </xf>
    <xf numFmtId="179" fontId="4" fillId="0" borderId="18" xfId="0" applyNumberFormat="1" applyFont="1" applyBorder="1" applyAlignment="1">
      <alignment horizontal="center" vertical="center" wrapText="1"/>
    </xf>
    <xf numFmtId="0" fontId="4" fillId="0" borderId="23"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4" xfId="4" applyFont="1" applyBorder="1" applyAlignment="1">
      <alignment horizontal="left" vertical="center" wrapText="1"/>
    </xf>
    <xf numFmtId="0" fontId="4" fillId="0" borderId="14" xfId="0" applyFont="1" applyBorder="1" applyAlignment="1">
      <alignment horizontal="left" vertical="center" wrapText="1"/>
    </xf>
    <xf numFmtId="0" fontId="4" fillId="0" borderId="15" xfId="0" applyFont="1" applyBorder="1" applyAlignment="1">
      <alignment horizontal="left" vertical="center" wrapText="1"/>
    </xf>
    <xf numFmtId="0" fontId="0" fillId="0" borderId="15" xfId="0" applyBorder="1" applyAlignment="1">
      <alignment horizontal="center" vertical="center" wrapText="1"/>
    </xf>
    <xf numFmtId="181" fontId="4" fillId="0" borderId="157" xfId="4" applyNumberFormat="1" applyFont="1" applyBorder="1" applyAlignment="1">
      <alignment horizontal="center" vertical="center" wrapText="1"/>
    </xf>
    <xf numFmtId="0" fontId="0" fillId="0" borderId="14" xfId="0" applyBorder="1" applyAlignment="1">
      <alignment horizontal="center" vertical="center" wrapText="1"/>
    </xf>
    <xf numFmtId="178" fontId="4" fillId="0" borderId="0" xfId="4" applyNumberFormat="1" applyFont="1" applyAlignment="1">
      <alignment horizontal="left" vertical="center" wrapText="1"/>
    </xf>
    <xf numFmtId="178" fontId="0" fillId="0" borderId="0" xfId="0" applyNumberFormat="1" applyAlignment="1">
      <alignment horizontal="left" vertical="center" wrapText="1"/>
    </xf>
    <xf numFmtId="178" fontId="0" fillId="0" borderId="34" xfId="0" applyNumberFormat="1" applyBorder="1" applyAlignment="1">
      <alignment horizontal="left" vertical="center" wrapText="1"/>
    </xf>
    <xf numFmtId="0" fontId="0" fillId="0" borderId="0" xfId="0" applyAlignment="1">
      <alignment horizontal="center" vertical="center" wrapText="1"/>
    </xf>
    <xf numFmtId="0" fontId="0" fillId="0" borderId="34" xfId="0" applyBorder="1" applyAlignment="1">
      <alignment horizontal="center" vertical="center" wrapText="1"/>
    </xf>
    <xf numFmtId="0" fontId="0" fillId="0" borderId="33" xfId="0" applyBorder="1" applyAlignment="1">
      <alignment vertical="center" wrapText="1"/>
    </xf>
    <xf numFmtId="0" fontId="0" fillId="0" borderId="0" xfId="0" applyAlignment="1">
      <alignment vertical="center" wrapText="1"/>
    </xf>
    <xf numFmtId="0" fontId="0" fillId="0" borderId="34" xfId="0" applyBorder="1" applyAlignment="1">
      <alignment vertical="center" wrapText="1"/>
    </xf>
    <xf numFmtId="58" fontId="0" fillId="0" borderId="0" xfId="4" quotePrefix="1" applyNumberFormat="1" applyFont="1" applyAlignment="1">
      <alignment horizontal="right"/>
    </xf>
    <xf numFmtId="58" fontId="2" fillId="0" borderId="0" xfId="4" applyNumberFormat="1" applyAlignment="1">
      <alignment horizontal="right"/>
    </xf>
    <xf numFmtId="58" fontId="2" fillId="0" borderId="34" xfId="0" applyNumberFormat="1" applyFont="1" applyBorder="1" applyAlignment="1"/>
    <xf numFmtId="178" fontId="0" fillId="0" borderId="33" xfId="0" applyNumberFormat="1" applyBorder="1" applyAlignment="1">
      <alignment horizontal="center" vertical="center"/>
    </xf>
    <xf numFmtId="178" fontId="0" fillId="0" borderId="0" xfId="0" applyNumberFormat="1" applyAlignment="1">
      <alignment horizontal="center" vertical="center"/>
    </xf>
    <xf numFmtId="0" fontId="4" fillId="0" borderId="81" xfId="0" applyFont="1" applyBorder="1" applyAlignment="1">
      <alignment horizontal="left" vertical="center" wrapText="1"/>
    </xf>
    <xf numFmtId="0" fontId="0" fillId="0" borderId="13" xfId="0" applyBorder="1" applyAlignment="1">
      <alignment horizontal="left" vertical="center"/>
    </xf>
    <xf numFmtId="0" fontId="0" fillId="0" borderId="18" xfId="0" applyBorder="1" applyAlignment="1">
      <alignment horizontal="left" vertical="center"/>
    </xf>
    <xf numFmtId="0" fontId="4" fillId="0" borderId="23" xfId="0" applyFont="1" applyBorder="1" applyAlignment="1">
      <alignment horizontal="left" vertical="center" wrapText="1"/>
    </xf>
    <xf numFmtId="0" fontId="17" fillId="0" borderId="0" xfId="0" applyFont="1" applyAlignment="1">
      <alignment vertical="center" wrapText="1"/>
    </xf>
    <xf numFmtId="0" fontId="29" fillId="0" borderId="155" xfId="0" applyFont="1" applyBorder="1" applyAlignment="1">
      <alignment vertical="center" wrapText="1"/>
    </xf>
  </cellXfs>
  <cellStyles count="5">
    <cellStyle name="桁区切り" xfId="1" builtinId="6"/>
    <cellStyle name="標準" xfId="0" builtinId="0"/>
    <cellStyle name="標準_○×様式02_産廃計画書（様式２の２）" xfId="2" xr:uid="{00000000-0005-0000-0000-000002000000}"/>
    <cellStyle name="標準_○×様式02_産廃計画書（様式２の２）_Form-hourei(SP)2003" xfId="3" xr:uid="{00000000-0005-0000-0000-000003000000}"/>
    <cellStyle name="標準_○×様式02_産廃計画書（様式２の２）_Form-jishu" xfId="4" xr:uid="{00000000-0005-0000-0000-000004000000}"/>
  </cellStyles>
  <dxfs count="100">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FF"/>
      <color rgb="FFCCFFCC"/>
      <color rgb="FFFF00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7300" name="Line 1">
          <a:extLst>
            <a:ext uri="{FF2B5EF4-FFF2-40B4-BE49-F238E27FC236}">
              <a16:creationId xmlns:a16="http://schemas.microsoft.com/office/drawing/2014/main" id="{00000000-0008-0000-0100-0000647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7301" name="Line 2">
          <a:extLst>
            <a:ext uri="{FF2B5EF4-FFF2-40B4-BE49-F238E27FC236}">
              <a16:creationId xmlns:a16="http://schemas.microsoft.com/office/drawing/2014/main" id="{00000000-0008-0000-0100-0000657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7302" name="Line 3">
          <a:extLst>
            <a:ext uri="{FF2B5EF4-FFF2-40B4-BE49-F238E27FC236}">
              <a16:creationId xmlns:a16="http://schemas.microsoft.com/office/drawing/2014/main" id="{00000000-0008-0000-0100-0000667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7303" name="Line 4">
          <a:extLst>
            <a:ext uri="{FF2B5EF4-FFF2-40B4-BE49-F238E27FC236}">
              <a16:creationId xmlns:a16="http://schemas.microsoft.com/office/drawing/2014/main" id="{00000000-0008-0000-0100-0000677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7304" name="Line 5">
          <a:extLst>
            <a:ext uri="{FF2B5EF4-FFF2-40B4-BE49-F238E27FC236}">
              <a16:creationId xmlns:a16="http://schemas.microsoft.com/office/drawing/2014/main" id="{00000000-0008-0000-0100-0000687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7305" name="Line 6">
          <a:extLst>
            <a:ext uri="{FF2B5EF4-FFF2-40B4-BE49-F238E27FC236}">
              <a16:creationId xmlns:a16="http://schemas.microsoft.com/office/drawing/2014/main" id="{00000000-0008-0000-0100-0000697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7306" name="Line 7">
          <a:extLst>
            <a:ext uri="{FF2B5EF4-FFF2-40B4-BE49-F238E27FC236}">
              <a16:creationId xmlns:a16="http://schemas.microsoft.com/office/drawing/2014/main" id="{00000000-0008-0000-0100-00006A7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307" name="Line 8">
          <a:extLst>
            <a:ext uri="{FF2B5EF4-FFF2-40B4-BE49-F238E27FC236}">
              <a16:creationId xmlns:a16="http://schemas.microsoft.com/office/drawing/2014/main" id="{00000000-0008-0000-0100-00006B7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7308" name="Line 9">
          <a:extLst>
            <a:ext uri="{FF2B5EF4-FFF2-40B4-BE49-F238E27FC236}">
              <a16:creationId xmlns:a16="http://schemas.microsoft.com/office/drawing/2014/main" id="{00000000-0008-0000-0100-00006C7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7309" name="AutoShape 15">
          <a:extLst>
            <a:ext uri="{FF2B5EF4-FFF2-40B4-BE49-F238E27FC236}">
              <a16:creationId xmlns:a16="http://schemas.microsoft.com/office/drawing/2014/main" id="{00000000-0008-0000-0100-00006D7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310" name="Line 16">
          <a:extLst>
            <a:ext uri="{FF2B5EF4-FFF2-40B4-BE49-F238E27FC236}">
              <a16:creationId xmlns:a16="http://schemas.microsoft.com/office/drawing/2014/main" id="{00000000-0008-0000-0100-00006E7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47311" name="AutoShape 18">
          <a:extLst>
            <a:ext uri="{FF2B5EF4-FFF2-40B4-BE49-F238E27FC236}">
              <a16:creationId xmlns:a16="http://schemas.microsoft.com/office/drawing/2014/main" id="{00000000-0008-0000-0100-00006F740E00}"/>
            </a:ext>
          </a:extLst>
        </xdr:cNvPr>
        <xdr:cNvSpPr>
          <a:spLocks/>
        </xdr:cNvSpPr>
      </xdr:nvSpPr>
      <xdr:spPr bwMode="auto">
        <a:xfrm>
          <a:off x="132111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7312" name="Line 27">
          <a:extLst>
            <a:ext uri="{FF2B5EF4-FFF2-40B4-BE49-F238E27FC236}">
              <a16:creationId xmlns:a16="http://schemas.microsoft.com/office/drawing/2014/main" id="{00000000-0008-0000-0100-0000707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7313" name="Line 28">
          <a:extLst>
            <a:ext uri="{FF2B5EF4-FFF2-40B4-BE49-F238E27FC236}">
              <a16:creationId xmlns:a16="http://schemas.microsoft.com/office/drawing/2014/main" id="{00000000-0008-0000-0100-0000717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7314" name="Line 29">
          <a:extLst>
            <a:ext uri="{FF2B5EF4-FFF2-40B4-BE49-F238E27FC236}">
              <a16:creationId xmlns:a16="http://schemas.microsoft.com/office/drawing/2014/main" id="{00000000-0008-0000-0100-0000727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7315" name="Line 30">
          <a:extLst>
            <a:ext uri="{FF2B5EF4-FFF2-40B4-BE49-F238E27FC236}">
              <a16:creationId xmlns:a16="http://schemas.microsoft.com/office/drawing/2014/main" id="{00000000-0008-0000-0100-00007374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7316" name="Line 28">
          <a:extLst>
            <a:ext uri="{FF2B5EF4-FFF2-40B4-BE49-F238E27FC236}">
              <a16:creationId xmlns:a16="http://schemas.microsoft.com/office/drawing/2014/main" id="{00000000-0008-0000-0100-00007474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47317" name="グループ化 31">
          <a:extLst>
            <a:ext uri="{FF2B5EF4-FFF2-40B4-BE49-F238E27FC236}">
              <a16:creationId xmlns:a16="http://schemas.microsoft.com/office/drawing/2014/main" id="{00000000-0008-0000-0100-000075740E00}"/>
            </a:ext>
          </a:extLst>
        </xdr:cNvPr>
        <xdr:cNvGrpSpPr>
          <a:grpSpLocks/>
        </xdr:cNvGrpSpPr>
      </xdr:nvGrpSpPr>
      <xdr:grpSpPr bwMode="auto">
        <a:xfrm>
          <a:off x="1663065" y="2209800"/>
          <a:ext cx="584835" cy="634365"/>
          <a:chOff x="1455420" y="2194560"/>
          <a:chExt cx="58674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45542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41130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71902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333375</xdr:colOff>
      <xdr:row>8</xdr:row>
      <xdr:rowOff>76200</xdr:rowOff>
    </xdr:from>
    <xdr:to>
      <xdr:col>5</xdr:col>
      <xdr:colOff>9525</xdr:colOff>
      <xdr:row>8</xdr:row>
      <xdr:rowOff>76200</xdr:rowOff>
    </xdr:to>
    <xdr:sp macro="" textlink="">
      <xdr:nvSpPr>
        <xdr:cNvPr id="947318" name="Line 5">
          <a:extLst>
            <a:ext uri="{FF2B5EF4-FFF2-40B4-BE49-F238E27FC236}">
              <a16:creationId xmlns:a16="http://schemas.microsoft.com/office/drawing/2014/main" id="{00000000-0008-0000-0100-000076740E00}"/>
            </a:ext>
          </a:extLst>
        </xdr:cNvPr>
        <xdr:cNvSpPr>
          <a:spLocks noChangeShapeType="1"/>
        </xdr:cNvSpPr>
      </xdr:nvSpPr>
      <xdr:spPr bwMode="auto">
        <a:xfrm rot="-5400000">
          <a:off x="2343150"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333375</xdr:colOff>
      <xdr:row>10</xdr:row>
      <xdr:rowOff>85725</xdr:rowOff>
    </xdr:from>
    <xdr:to>
      <xdr:col>5</xdr:col>
      <xdr:colOff>9525</xdr:colOff>
      <xdr:row>10</xdr:row>
      <xdr:rowOff>85725</xdr:rowOff>
    </xdr:to>
    <xdr:sp macro="" textlink="">
      <xdr:nvSpPr>
        <xdr:cNvPr id="947319" name="Line 5">
          <a:extLst>
            <a:ext uri="{FF2B5EF4-FFF2-40B4-BE49-F238E27FC236}">
              <a16:creationId xmlns:a16="http://schemas.microsoft.com/office/drawing/2014/main" id="{00000000-0008-0000-0100-000077740E00}"/>
            </a:ext>
          </a:extLst>
        </xdr:cNvPr>
        <xdr:cNvSpPr>
          <a:spLocks noChangeShapeType="1"/>
        </xdr:cNvSpPr>
      </xdr:nvSpPr>
      <xdr:spPr bwMode="auto">
        <a:xfrm rot="-5400000">
          <a:off x="2343150"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47320" name="Line 19">
          <a:extLst>
            <a:ext uri="{FF2B5EF4-FFF2-40B4-BE49-F238E27FC236}">
              <a16:creationId xmlns:a16="http://schemas.microsoft.com/office/drawing/2014/main" id="{00000000-0008-0000-0100-00007874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47625</xdr:colOff>
      <xdr:row>16</xdr:row>
      <xdr:rowOff>266700</xdr:rowOff>
    </xdr:from>
    <xdr:to>
      <xdr:col>23</xdr:col>
      <xdr:colOff>85725</xdr:colOff>
      <xdr:row>16</xdr:row>
      <xdr:rowOff>266700</xdr:rowOff>
    </xdr:to>
    <xdr:sp macro="" textlink="">
      <xdr:nvSpPr>
        <xdr:cNvPr id="947321" name="Line 30">
          <a:extLst>
            <a:ext uri="{FF2B5EF4-FFF2-40B4-BE49-F238E27FC236}">
              <a16:creationId xmlns:a16="http://schemas.microsoft.com/office/drawing/2014/main" id="{00000000-0008-0000-0100-000079740E00}"/>
            </a:ext>
          </a:extLst>
        </xdr:cNvPr>
        <xdr:cNvSpPr>
          <a:spLocks noChangeShapeType="1"/>
        </xdr:cNvSpPr>
      </xdr:nvSpPr>
      <xdr:spPr bwMode="auto">
        <a:xfrm rot="-5400000">
          <a:off x="73056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7322" name="Line 1">
          <a:extLst>
            <a:ext uri="{FF2B5EF4-FFF2-40B4-BE49-F238E27FC236}">
              <a16:creationId xmlns:a16="http://schemas.microsoft.com/office/drawing/2014/main" id="{00000000-0008-0000-0100-00007A7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7323" name="Line 1">
          <a:extLst>
            <a:ext uri="{FF2B5EF4-FFF2-40B4-BE49-F238E27FC236}">
              <a16:creationId xmlns:a16="http://schemas.microsoft.com/office/drawing/2014/main" id="{00000000-0008-0000-0100-00007B7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3273" name="Line 1">
          <a:extLst>
            <a:ext uri="{FF2B5EF4-FFF2-40B4-BE49-F238E27FC236}">
              <a16:creationId xmlns:a16="http://schemas.microsoft.com/office/drawing/2014/main" id="{00000000-0008-0000-0A00-0000A96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3274" name="Line 2">
          <a:extLst>
            <a:ext uri="{FF2B5EF4-FFF2-40B4-BE49-F238E27FC236}">
              <a16:creationId xmlns:a16="http://schemas.microsoft.com/office/drawing/2014/main" id="{00000000-0008-0000-0A00-0000AA6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3275" name="Line 3">
          <a:extLst>
            <a:ext uri="{FF2B5EF4-FFF2-40B4-BE49-F238E27FC236}">
              <a16:creationId xmlns:a16="http://schemas.microsoft.com/office/drawing/2014/main" id="{00000000-0008-0000-0A00-0000AB6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3276" name="Line 4">
          <a:extLst>
            <a:ext uri="{FF2B5EF4-FFF2-40B4-BE49-F238E27FC236}">
              <a16:creationId xmlns:a16="http://schemas.microsoft.com/office/drawing/2014/main" id="{00000000-0008-0000-0A00-0000AC6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3277" name="Line 5">
          <a:extLst>
            <a:ext uri="{FF2B5EF4-FFF2-40B4-BE49-F238E27FC236}">
              <a16:creationId xmlns:a16="http://schemas.microsoft.com/office/drawing/2014/main" id="{00000000-0008-0000-0A00-0000AD6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3278" name="Line 6">
          <a:extLst>
            <a:ext uri="{FF2B5EF4-FFF2-40B4-BE49-F238E27FC236}">
              <a16:creationId xmlns:a16="http://schemas.microsoft.com/office/drawing/2014/main" id="{00000000-0008-0000-0A00-0000AE6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3279" name="Line 7">
          <a:extLst>
            <a:ext uri="{FF2B5EF4-FFF2-40B4-BE49-F238E27FC236}">
              <a16:creationId xmlns:a16="http://schemas.microsoft.com/office/drawing/2014/main" id="{00000000-0008-0000-0A00-0000AF6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0" name="Line 8">
          <a:extLst>
            <a:ext uri="{FF2B5EF4-FFF2-40B4-BE49-F238E27FC236}">
              <a16:creationId xmlns:a16="http://schemas.microsoft.com/office/drawing/2014/main" id="{00000000-0008-0000-0A00-0000B0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3281" name="Line 9">
          <a:extLst>
            <a:ext uri="{FF2B5EF4-FFF2-40B4-BE49-F238E27FC236}">
              <a16:creationId xmlns:a16="http://schemas.microsoft.com/office/drawing/2014/main" id="{00000000-0008-0000-0A00-0000B16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2" name="Line 16">
          <a:extLst>
            <a:ext uri="{FF2B5EF4-FFF2-40B4-BE49-F238E27FC236}">
              <a16:creationId xmlns:a16="http://schemas.microsoft.com/office/drawing/2014/main" id="{00000000-0008-0000-0A00-0000B2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3283" name="Line 27">
          <a:extLst>
            <a:ext uri="{FF2B5EF4-FFF2-40B4-BE49-F238E27FC236}">
              <a16:creationId xmlns:a16="http://schemas.microsoft.com/office/drawing/2014/main" id="{00000000-0008-0000-0A00-0000B36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3284" name="Line 28">
          <a:extLst>
            <a:ext uri="{FF2B5EF4-FFF2-40B4-BE49-F238E27FC236}">
              <a16:creationId xmlns:a16="http://schemas.microsoft.com/office/drawing/2014/main" id="{00000000-0008-0000-0A00-0000B46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3285" name="Line 29">
          <a:extLst>
            <a:ext uri="{FF2B5EF4-FFF2-40B4-BE49-F238E27FC236}">
              <a16:creationId xmlns:a16="http://schemas.microsoft.com/office/drawing/2014/main" id="{00000000-0008-0000-0A00-0000B56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6" name="Line 78">
          <a:extLst>
            <a:ext uri="{FF2B5EF4-FFF2-40B4-BE49-F238E27FC236}">
              <a16:creationId xmlns:a16="http://schemas.microsoft.com/office/drawing/2014/main" id="{00000000-0008-0000-0A00-0000B6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7" name="Line 86">
          <a:extLst>
            <a:ext uri="{FF2B5EF4-FFF2-40B4-BE49-F238E27FC236}">
              <a16:creationId xmlns:a16="http://schemas.microsoft.com/office/drawing/2014/main" id="{00000000-0008-0000-0A00-0000B7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8" name="Line 109">
          <a:extLst>
            <a:ext uri="{FF2B5EF4-FFF2-40B4-BE49-F238E27FC236}">
              <a16:creationId xmlns:a16="http://schemas.microsoft.com/office/drawing/2014/main" id="{00000000-0008-0000-0A00-0000B8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9" name="Line 117">
          <a:extLst>
            <a:ext uri="{FF2B5EF4-FFF2-40B4-BE49-F238E27FC236}">
              <a16:creationId xmlns:a16="http://schemas.microsoft.com/office/drawing/2014/main" id="{00000000-0008-0000-0A00-0000B9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0" name="Line 140">
          <a:extLst>
            <a:ext uri="{FF2B5EF4-FFF2-40B4-BE49-F238E27FC236}">
              <a16:creationId xmlns:a16="http://schemas.microsoft.com/office/drawing/2014/main" id="{00000000-0008-0000-0A00-0000BA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1" name="Line 148">
          <a:extLst>
            <a:ext uri="{FF2B5EF4-FFF2-40B4-BE49-F238E27FC236}">
              <a16:creationId xmlns:a16="http://schemas.microsoft.com/office/drawing/2014/main" id="{00000000-0008-0000-0A00-0000BB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2" name="Line 171">
          <a:extLst>
            <a:ext uri="{FF2B5EF4-FFF2-40B4-BE49-F238E27FC236}">
              <a16:creationId xmlns:a16="http://schemas.microsoft.com/office/drawing/2014/main" id="{00000000-0008-0000-0A00-0000BC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3" name="Line 179">
          <a:extLst>
            <a:ext uri="{FF2B5EF4-FFF2-40B4-BE49-F238E27FC236}">
              <a16:creationId xmlns:a16="http://schemas.microsoft.com/office/drawing/2014/main" id="{00000000-0008-0000-0A00-0000BD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4" name="Line 202">
          <a:extLst>
            <a:ext uri="{FF2B5EF4-FFF2-40B4-BE49-F238E27FC236}">
              <a16:creationId xmlns:a16="http://schemas.microsoft.com/office/drawing/2014/main" id="{00000000-0008-0000-0A00-0000BE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3295" name="AutoShape 209">
          <a:extLst>
            <a:ext uri="{FF2B5EF4-FFF2-40B4-BE49-F238E27FC236}">
              <a16:creationId xmlns:a16="http://schemas.microsoft.com/office/drawing/2014/main" id="{00000000-0008-0000-0A00-0000BF6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6" name="Line 210">
          <a:extLst>
            <a:ext uri="{FF2B5EF4-FFF2-40B4-BE49-F238E27FC236}">
              <a16:creationId xmlns:a16="http://schemas.microsoft.com/office/drawing/2014/main" id="{00000000-0008-0000-0A00-0000C06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3297" name="AutoShape 212">
          <a:extLst>
            <a:ext uri="{FF2B5EF4-FFF2-40B4-BE49-F238E27FC236}">
              <a16:creationId xmlns:a16="http://schemas.microsoft.com/office/drawing/2014/main" id="{00000000-0008-0000-0A00-0000C164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3298" name="Line 213">
          <a:extLst>
            <a:ext uri="{FF2B5EF4-FFF2-40B4-BE49-F238E27FC236}">
              <a16:creationId xmlns:a16="http://schemas.microsoft.com/office/drawing/2014/main" id="{00000000-0008-0000-0A00-0000C264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3299" name="Line 224">
          <a:extLst>
            <a:ext uri="{FF2B5EF4-FFF2-40B4-BE49-F238E27FC236}">
              <a16:creationId xmlns:a16="http://schemas.microsoft.com/office/drawing/2014/main" id="{00000000-0008-0000-0A00-0000C364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43300" name="Line 222">
          <a:extLst>
            <a:ext uri="{FF2B5EF4-FFF2-40B4-BE49-F238E27FC236}">
              <a16:creationId xmlns:a16="http://schemas.microsoft.com/office/drawing/2014/main" id="{00000000-0008-0000-0A00-0000C464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3301" name="グループ化 41">
          <a:extLst>
            <a:ext uri="{FF2B5EF4-FFF2-40B4-BE49-F238E27FC236}">
              <a16:creationId xmlns:a16="http://schemas.microsoft.com/office/drawing/2014/main" id="{00000000-0008-0000-0A00-0000C5640E00}"/>
            </a:ext>
          </a:extLst>
        </xdr:cNvPr>
        <xdr:cNvGrpSpPr>
          <a:grpSpLocks/>
        </xdr:cNvGrpSpPr>
      </xdr:nvGrpSpPr>
      <xdr:grpSpPr bwMode="auto">
        <a:xfrm>
          <a:off x="1653540" y="2200275"/>
          <a:ext cx="590550" cy="634365"/>
          <a:chOff x="1447800" y="2186940"/>
          <a:chExt cx="58674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3302" name="Line 5">
          <a:extLst>
            <a:ext uri="{FF2B5EF4-FFF2-40B4-BE49-F238E27FC236}">
              <a16:creationId xmlns:a16="http://schemas.microsoft.com/office/drawing/2014/main" id="{00000000-0008-0000-0A00-0000C66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3303" name="Line 5">
          <a:extLst>
            <a:ext uri="{FF2B5EF4-FFF2-40B4-BE49-F238E27FC236}">
              <a16:creationId xmlns:a16="http://schemas.microsoft.com/office/drawing/2014/main" id="{00000000-0008-0000-0A00-0000C76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257175</xdr:rowOff>
    </xdr:from>
    <xdr:to>
      <xdr:col>23</xdr:col>
      <xdr:colOff>142875</xdr:colOff>
      <xdr:row>16</xdr:row>
      <xdr:rowOff>257175</xdr:rowOff>
    </xdr:to>
    <xdr:sp macro="" textlink="">
      <xdr:nvSpPr>
        <xdr:cNvPr id="943304" name="Line 224">
          <a:extLst>
            <a:ext uri="{FF2B5EF4-FFF2-40B4-BE49-F238E27FC236}">
              <a16:creationId xmlns:a16="http://schemas.microsoft.com/office/drawing/2014/main" id="{00000000-0008-0000-0A00-0000C8640E00}"/>
            </a:ext>
          </a:extLst>
        </xdr:cNvPr>
        <xdr:cNvSpPr>
          <a:spLocks noChangeShapeType="1"/>
        </xdr:cNvSpPr>
      </xdr:nvSpPr>
      <xdr:spPr bwMode="auto">
        <a:xfrm rot="-5400000">
          <a:off x="73675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3305" name="Line 1">
          <a:extLst>
            <a:ext uri="{FF2B5EF4-FFF2-40B4-BE49-F238E27FC236}">
              <a16:creationId xmlns:a16="http://schemas.microsoft.com/office/drawing/2014/main" id="{00000000-0008-0000-0A00-0000C96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3306" name="Line 1">
          <a:extLst>
            <a:ext uri="{FF2B5EF4-FFF2-40B4-BE49-F238E27FC236}">
              <a16:creationId xmlns:a16="http://schemas.microsoft.com/office/drawing/2014/main" id="{00000000-0008-0000-0A00-0000CA6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4296" name="Line 1">
          <a:extLst>
            <a:ext uri="{FF2B5EF4-FFF2-40B4-BE49-F238E27FC236}">
              <a16:creationId xmlns:a16="http://schemas.microsoft.com/office/drawing/2014/main" id="{00000000-0008-0000-0B00-0000A86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4297" name="Line 2">
          <a:extLst>
            <a:ext uri="{FF2B5EF4-FFF2-40B4-BE49-F238E27FC236}">
              <a16:creationId xmlns:a16="http://schemas.microsoft.com/office/drawing/2014/main" id="{00000000-0008-0000-0B00-0000A96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4298" name="Line 3">
          <a:extLst>
            <a:ext uri="{FF2B5EF4-FFF2-40B4-BE49-F238E27FC236}">
              <a16:creationId xmlns:a16="http://schemas.microsoft.com/office/drawing/2014/main" id="{00000000-0008-0000-0B00-0000AA6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4299" name="Line 4">
          <a:extLst>
            <a:ext uri="{FF2B5EF4-FFF2-40B4-BE49-F238E27FC236}">
              <a16:creationId xmlns:a16="http://schemas.microsoft.com/office/drawing/2014/main" id="{00000000-0008-0000-0B00-0000AB6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4300" name="Line 5">
          <a:extLst>
            <a:ext uri="{FF2B5EF4-FFF2-40B4-BE49-F238E27FC236}">
              <a16:creationId xmlns:a16="http://schemas.microsoft.com/office/drawing/2014/main" id="{00000000-0008-0000-0B00-0000AC6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4301" name="Line 6">
          <a:extLst>
            <a:ext uri="{FF2B5EF4-FFF2-40B4-BE49-F238E27FC236}">
              <a16:creationId xmlns:a16="http://schemas.microsoft.com/office/drawing/2014/main" id="{00000000-0008-0000-0B00-0000AD6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4302" name="Line 7">
          <a:extLst>
            <a:ext uri="{FF2B5EF4-FFF2-40B4-BE49-F238E27FC236}">
              <a16:creationId xmlns:a16="http://schemas.microsoft.com/office/drawing/2014/main" id="{00000000-0008-0000-0B00-0000AE6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03" name="Line 8">
          <a:extLst>
            <a:ext uri="{FF2B5EF4-FFF2-40B4-BE49-F238E27FC236}">
              <a16:creationId xmlns:a16="http://schemas.microsoft.com/office/drawing/2014/main" id="{00000000-0008-0000-0B00-0000AF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4304" name="Line 9">
          <a:extLst>
            <a:ext uri="{FF2B5EF4-FFF2-40B4-BE49-F238E27FC236}">
              <a16:creationId xmlns:a16="http://schemas.microsoft.com/office/drawing/2014/main" id="{00000000-0008-0000-0B00-0000B06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05" name="Line 16">
          <a:extLst>
            <a:ext uri="{FF2B5EF4-FFF2-40B4-BE49-F238E27FC236}">
              <a16:creationId xmlns:a16="http://schemas.microsoft.com/office/drawing/2014/main" id="{00000000-0008-0000-0B00-0000B1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4306" name="Line 27">
          <a:extLst>
            <a:ext uri="{FF2B5EF4-FFF2-40B4-BE49-F238E27FC236}">
              <a16:creationId xmlns:a16="http://schemas.microsoft.com/office/drawing/2014/main" id="{00000000-0008-0000-0B00-0000B26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4307" name="Line 28">
          <a:extLst>
            <a:ext uri="{FF2B5EF4-FFF2-40B4-BE49-F238E27FC236}">
              <a16:creationId xmlns:a16="http://schemas.microsoft.com/office/drawing/2014/main" id="{00000000-0008-0000-0B00-0000B36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4308" name="Line 29">
          <a:extLst>
            <a:ext uri="{FF2B5EF4-FFF2-40B4-BE49-F238E27FC236}">
              <a16:creationId xmlns:a16="http://schemas.microsoft.com/office/drawing/2014/main" id="{00000000-0008-0000-0B00-0000B46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09" name="Line 78">
          <a:extLst>
            <a:ext uri="{FF2B5EF4-FFF2-40B4-BE49-F238E27FC236}">
              <a16:creationId xmlns:a16="http://schemas.microsoft.com/office/drawing/2014/main" id="{00000000-0008-0000-0B00-0000B5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0" name="Line 86">
          <a:extLst>
            <a:ext uri="{FF2B5EF4-FFF2-40B4-BE49-F238E27FC236}">
              <a16:creationId xmlns:a16="http://schemas.microsoft.com/office/drawing/2014/main" id="{00000000-0008-0000-0B00-0000B6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1" name="Line 109">
          <a:extLst>
            <a:ext uri="{FF2B5EF4-FFF2-40B4-BE49-F238E27FC236}">
              <a16:creationId xmlns:a16="http://schemas.microsoft.com/office/drawing/2014/main" id="{00000000-0008-0000-0B00-0000B7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2" name="Line 117">
          <a:extLst>
            <a:ext uri="{FF2B5EF4-FFF2-40B4-BE49-F238E27FC236}">
              <a16:creationId xmlns:a16="http://schemas.microsoft.com/office/drawing/2014/main" id="{00000000-0008-0000-0B00-0000B8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3" name="Line 140">
          <a:extLst>
            <a:ext uri="{FF2B5EF4-FFF2-40B4-BE49-F238E27FC236}">
              <a16:creationId xmlns:a16="http://schemas.microsoft.com/office/drawing/2014/main" id="{00000000-0008-0000-0B00-0000B9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4" name="Line 148">
          <a:extLst>
            <a:ext uri="{FF2B5EF4-FFF2-40B4-BE49-F238E27FC236}">
              <a16:creationId xmlns:a16="http://schemas.microsoft.com/office/drawing/2014/main" id="{00000000-0008-0000-0B00-0000BA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5" name="Line 171">
          <a:extLst>
            <a:ext uri="{FF2B5EF4-FFF2-40B4-BE49-F238E27FC236}">
              <a16:creationId xmlns:a16="http://schemas.microsoft.com/office/drawing/2014/main" id="{00000000-0008-0000-0B00-0000BB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6" name="Line 179">
          <a:extLst>
            <a:ext uri="{FF2B5EF4-FFF2-40B4-BE49-F238E27FC236}">
              <a16:creationId xmlns:a16="http://schemas.microsoft.com/office/drawing/2014/main" id="{00000000-0008-0000-0B00-0000BC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7" name="Line 202">
          <a:extLst>
            <a:ext uri="{FF2B5EF4-FFF2-40B4-BE49-F238E27FC236}">
              <a16:creationId xmlns:a16="http://schemas.microsoft.com/office/drawing/2014/main" id="{00000000-0008-0000-0B00-0000BD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4318" name="AutoShape 209">
          <a:extLst>
            <a:ext uri="{FF2B5EF4-FFF2-40B4-BE49-F238E27FC236}">
              <a16:creationId xmlns:a16="http://schemas.microsoft.com/office/drawing/2014/main" id="{00000000-0008-0000-0B00-0000BE6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9" name="Line 210">
          <a:extLst>
            <a:ext uri="{FF2B5EF4-FFF2-40B4-BE49-F238E27FC236}">
              <a16:creationId xmlns:a16="http://schemas.microsoft.com/office/drawing/2014/main" id="{00000000-0008-0000-0B00-0000BF6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44320" name="AutoShape 212">
          <a:extLst>
            <a:ext uri="{FF2B5EF4-FFF2-40B4-BE49-F238E27FC236}">
              <a16:creationId xmlns:a16="http://schemas.microsoft.com/office/drawing/2014/main" id="{00000000-0008-0000-0B00-0000C0680E00}"/>
            </a:ext>
          </a:extLst>
        </xdr:cNvPr>
        <xdr:cNvSpPr>
          <a:spLocks/>
        </xdr:cNvSpPr>
      </xdr:nvSpPr>
      <xdr:spPr bwMode="auto">
        <a:xfrm>
          <a:off x="132111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4321" name="Line 213">
          <a:extLst>
            <a:ext uri="{FF2B5EF4-FFF2-40B4-BE49-F238E27FC236}">
              <a16:creationId xmlns:a16="http://schemas.microsoft.com/office/drawing/2014/main" id="{00000000-0008-0000-0B00-0000C168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44322" name="Line 224">
          <a:extLst>
            <a:ext uri="{FF2B5EF4-FFF2-40B4-BE49-F238E27FC236}">
              <a16:creationId xmlns:a16="http://schemas.microsoft.com/office/drawing/2014/main" id="{00000000-0008-0000-0B00-0000C268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4323" name="Line 222">
          <a:extLst>
            <a:ext uri="{FF2B5EF4-FFF2-40B4-BE49-F238E27FC236}">
              <a16:creationId xmlns:a16="http://schemas.microsoft.com/office/drawing/2014/main" id="{00000000-0008-0000-0B00-0000C36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44324" name="グループ化 41">
          <a:extLst>
            <a:ext uri="{FF2B5EF4-FFF2-40B4-BE49-F238E27FC236}">
              <a16:creationId xmlns:a16="http://schemas.microsoft.com/office/drawing/2014/main" id="{00000000-0008-0000-0B00-0000C4680E00}"/>
            </a:ext>
          </a:extLst>
        </xdr:cNvPr>
        <xdr:cNvGrpSpPr>
          <a:grpSpLocks/>
        </xdr:cNvGrpSpPr>
      </xdr:nvGrpSpPr>
      <xdr:grpSpPr bwMode="auto">
        <a:xfrm>
          <a:off x="1653540" y="2209800"/>
          <a:ext cx="590550" cy="634365"/>
          <a:chOff x="1447800" y="2194560"/>
          <a:chExt cx="58674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44325" name="Line 5">
          <a:extLst>
            <a:ext uri="{FF2B5EF4-FFF2-40B4-BE49-F238E27FC236}">
              <a16:creationId xmlns:a16="http://schemas.microsoft.com/office/drawing/2014/main" id="{00000000-0008-0000-0B00-0000C568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44326" name="Line 5">
          <a:extLst>
            <a:ext uri="{FF2B5EF4-FFF2-40B4-BE49-F238E27FC236}">
              <a16:creationId xmlns:a16="http://schemas.microsoft.com/office/drawing/2014/main" id="{00000000-0008-0000-0B00-0000C668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4327" name="Line 224">
          <a:extLst>
            <a:ext uri="{FF2B5EF4-FFF2-40B4-BE49-F238E27FC236}">
              <a16:creationId xmlns:a16="http://schemas.microsoft.com/office/drawing/2014/main" id="{00000000-0008-0000-0B00-0000C768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4328" name="Line 1">
          <a:extLst>
            <a:ext uri="{FF2B5EF4-FFF2-40B4-BE49-F238E27FC236}">
              <a16:creationId xmlns:a16="http://schemas.microsoft.com/office/drawing/2014/main" id="{00000000-0008-0000-0B00-0000C86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4329" name="Line 1">
          <a:extLst>
            <a:ext uri="{FF2B5EF4-FFF2-40B4-BE49-F238E27FC236}">
              <a16:creationId xmlns:a16="http://schemas.microsoft.com/office/drawing/2014/main" id="{00000000-0008-0000-0B00-0000C96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5319" name="Line 1">
          <a:extLst>
            <a:ext uri="{FF2B5EF4-FFF2-40B4-BE49-F238E27FC236}">
              <a16:creationId xmlns:a16="http://schemas.microsoft.com/office/drawing/2014/main" id="{00000000-0008-0000-0C00-0000A76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5320" name="Line 2">
          <a:extLst>
            <a:ext uri="{FF2B5EF4-FFF2-40B4-BE49-F238E27FC236}">
              <a16:creationId xmlns:a16="http://schemas.microsoft.com/office/drawing/2014/main" id="{00000000-0008-0000-0C00-0000A86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5321" name="Line 3">
          <a:extLst>
            <a:ext uri="{FF2B5EF4-FFF2-40B4-BE49-F238E27FC236}">
              <a16:creationId xmlns:a16="http://schemas.microsoft.com/office/drawing/2014/main" id="{00000000-0008-0000-0C00-0000A96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5322" name="Line 4">
          <a:extLst>
            <a:ext uri="{FF2B5EF4-FFF2-40B4-BE49-F238E27FC236}">
              <a16:creationId xmlns:a16="http://schemas.microsoft.com/office/drawing/2014/main" id="{00000000-0008-0000-0C00-0000AA6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5323" name="Line 5">
          <a:extLst>
            <a:ext uri="{FF2B5EF4-FFF2-40B4-BE49-F238E27FC236}">
              <a16:creationId xmlns:a16="http://schemas.microsoft.com/office/drawing/2014/main" id="{00000000-0008-0000-0C00-0000AB6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5324" name="Line 6">
          <a:extLst>
            <a:ext uri="{FF2B5EF4-FFF2-40B4-BE49-F238E27FC236}">
              <a16:creationId xmlns:a16="http://schemas.microsoft.com/office/drawing/2014/main" id="{00000000-0008-0000-0C00-0000AC6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5325" name="Line 7">
          <a:extLst>
            <a:ext uri="{FF2B5EF4-FFF2-40B4-BE49-F238E27FC236}">
              <a16:creationId xmlns:a16="http://schemas.microsoft.com/office/drawing/2014/main" id="{00000000-0008-0000-0C00-0000AD6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26" name="Line 8">
          <a:extLst>
            <a:ext uri="{FF2B5EF4-FFF2-40B4-BE49-F238E27FC236}">
              <a16:creationId xmlns:a16="http://schemas.microsoft.com/office/drawing/2014/main" id="{00000000-0008-0000-0C00-0000AE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5327" name="Line 9">
          <a:extLst>
            <a:ext uri="{FF2B5EF4-FFF2-40B4-BE49-F238E27FC236}">
              <a16:creationId xmlns:a16="http://schemas.microsoft.com/office/drawing/2014/main" id="{00000000-0008-0000-0C00-0000AF6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28" name="Line 16">
          <a:extLst>
            <a:ext uri="{FF2B5EF4-FFF2-40B4-BE49-F238E27FC236}">
              <a16:creationId xmlns:a16="http://schemas.microsoft.com/office/drawing/2014/main" id="{00000000-0008-0000-0C00-0000B0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5329" name="Line 27">
          <a:extLst>
            <a:ext uri="{FF2B5EF4-FFF2-40B4-BE49-F238E27FC236}">
              <a16:creationId xmlns:a16="http://schemas.microsoft.com/office/drawing/2014/main" id="{00000000-0008-0000-0C00-0000B16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5330" name="Line 28">
          <a:extLst>
            <a:ext uri="{FF2B5EF4-FFF2-40B4-BE49-F238E27FC236}">
              <a16:creationId xmlns:a16="http://schemas.microsoft.com/office/drawing/2014/main" id="{00000000-0008-0000-0C00-0000B26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5331" name="Line 29">
          <a:extLst>
            <a:ext uri="{FF2B5EF4-FFF2-40B4-BE49-F238E27FC236}">
              <a16:creationId xmlns:a16="http://schemas.microsoft.com/office/drawing/2014/main" id="{00000000-0008-0000-0C00-0000B36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2" name="Line 77">
          <a:extLst>
            <a:ext uri="{FF2B5EF4-FFF2-40B4-BE49-F238E27FC236}">
              <a16:creationId xmlns:a16="http://schemas.microsoft.com/office/drawing/2014/main" id="{00000000-0008-0000-0C00-0000B4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3" name="Line 85">
          <a:extLst>
            <a:ext uri="{FF2B5EF4-FFF2-40B4-BE49-F238E27FC236}">
              <a16:creationId xmlns:a16="http://schemas.microsoft.com/office/drawing/2014/main" id="{00000000-0008-0000-0C00-0000B5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4" name="Line 108">
          <a:extLst>
            <a:ext uri="{FF2B5EF4-FFF2-40B4-BE49-F238E27FC236}">
              <a16:creationId xmlns:a16="http://schemas.microsoft.com/office/drawing/2014/main" id="{00000000-0008-0000-0C00-0000B6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5" name="Line 116">
          <a:extLst>
            <a:ext uri="{FF2B5EF4-FFF2-40B4-BE49-F238E27FC236}">
              <a16:creationId xmlns:a16="http://schemas.microsoft.com/office/drawing/2014/main" id="{00000000-0008-0000-0C00-0000B7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6" name="Line 139">
          <a:extLst>
            <a:ext uri="{FF2B5EF4-FFF2-40B4-BE49-F238E27FC236}">
              <a16:creationId xmlns:a16="http://schemas.microsoft.com/office/drawing/2014/main" id="{00000000-0008-0000-0C00-0000B8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7" name="Line 147">
          <a:extLst>
            <a:ext uri="{FF2B5EF4-FFF2-40B4-BE49-F238E27FC236}">
              <a16:creationId xmlns:a16="http://schemas.microsoft.com/office/drawing/2014/main" id="{00000000-0008-0000-0C00-0000B9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8" name="Line 170">
          <a:extLst>
            <a:ext uri="{FF2B5EF4-FFF2-40B4-BE49-F238E27FC236}">
              <a16:creationId xmlns:a16="http://schemas.microsoft.com/office/drawing/2014/main" id="{00000000-0008-0000-0C00-0000BA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9" name="Line 178">
          <a:extLst>
            <a:ext uri="{FF2B5EF4-FFF2-40B4-BE49-F238E27FC236}">
              <a16:creationId xmlns:a16="http://schemas.microsoft.com/office/drawing/2014/main" id="{00000000-0008-0000-0C00-0000BB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40" name="Line 201">
          <a:extLst>
            <a:ext uri="{FF2B5EF4-FFF2-40B4-BE49-F238E27FC236}">
              <a16:creationId xmlns:a16="http://schemas.microsoft.com/office/drawing/2014/main" id="{00000000-0008-0000-0C00-0000BC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5341" name="AutoShape 208">
          <a:extLst>
            <a:ext uri="{FF2B5EF4-FFF2-40B4-BE49-F238E27FC236}">
              <a16:creationId xmlns:a16="http://schemas.microsoft.com/office/drawing/2014/main" id="{00000000-0008-0000-0C00-0000BD6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42" name="Line 209">
          <a:extLst>
            <a:ext uri="{FF2B5EF4-FFF2-40B4-BE49-F238E27FC236}">
              <a16:creationId xmlns:a16="http://schemas.microsoft.com/office/drawing/2014/main" id="{00000000-0008-0000-0C00-0000BE6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45343" name="AutoShape 211">
          <a:extLst>
            <a:ext uri="{FF2B5EF4-FFF2-40B4-BE49-F238E27FC236}">
              <a16:creationId xmlns:a16="http://schemas.microsoft.com/office/drawing/2014/main" id="{00000000-0008-0000-0C00-0000BF6C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45344" name="Line 212">
          <a:extLst>
            <a:ext uri="{FF2B5EF4-FFF2-40B4-BE49-F238E27FC236}">
              <a16:creationId xmlns:a16="http://schemas.microsoft.com/office/drawing/2014/main" id="{00000000-0008-0000-0C00-0000C06C0E00}"/>
            </a:ext>
          </a:extLst>
        </xdr:cNvPr>
        <xdr:cNvSpPr>
          <a:spLocks noChangeShapeType="1"/>
        </xdr:cNvSpPr>
      </xdr:nvSpPr>
      <xdr:spPr bwMode="auto">
        <a:xfrm flipH="1">
          <a:off x="132111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45345" name="Line 223">
          <a:extLst>
            <a:ext uri="{FF2B5EF4-FFF2-40B4-BE49-F238E27FC236}">
              <a16:creationId xmlns:a16="http://schemas.microsoft.com/office/drawing/2014/main" id="{00000000-0008-0000-0C00-0000C16C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5346" name="Line 221">
          <a:extLst>
            <a:ext uri="{FF2B5EF4-FFF2-40B4-BE49-F238E27FC236}">
              <a16:creationId xmlns:a16="http://schemas.microsoft.com/office/drawing/2014/main" id="{00000000-0008-0000-0C00-0000C26C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5347" name="グループ化 41">
          <a:extLst>
            <a:ext uri="{FF2B5EF4-FFF2-40B4-BE49-F238E27FC236}">
              <a16:creationId xmlns:a16="http://schemas.microsoft.com/office/drawing/2014/main" id="{00000000-0008-0000-0C00-0000C36C0E00}"/>
            </a:ext>
          </a:extLst>
        </xdr:cNvPr>
        <xdr:cNvGrpSpPr>
          <a:grpSpLocks/>
        </xdr:cNvGrpSpPr>
      </xdr:nvGrpSpPr>
      <xdr:grpSpPr bwMode="auto">
        <a:xfrm>
          <a:off x="1653540" y="2200275"/>
          <a:ext cx="590550" cy="634365"/>
          <a:chOff x="1447800" y="2186940"/>
          <a:chExt cx="58674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5348" name="Line 5">
          <a:extLst>
            <a:ext uri="{FF2B5EF4-FFF2-40B4-BE49-F238E27FC236}">
              <a16:creationId xmlns:a16="http://schemas.microsoft.com/office/drawing/2014/main" id="{00000000-0008-0000-0C00-0000C46C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5349" name="Line 5">
          <a:extLst>
            <a:ext uri="{FF2B5EF4-FFF2-40B4-BE49-F238E27FC236}">
              <a16:creationId xmlns:a16="http://schemas.microsoft.com/office/drawing/2014/main" id="{00000000-0008-0000-0C00-0000C56C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5350" name="Line 223">
          <a:extLst>
            <a:ext uri="{FF2B5EF4-FFF2-40B4-BE49-F238E27FC236}">
              <a16:creationId xmlns:a16="http://schemas.microsoft.com/office/drawing/2014/main" id="{00000000-0008-0000-0C00-0000C66C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5351" name="Line 1">
          <a:extLst>
            <a:ext uri="{FF2B5EF4-FFF2-40B4-BE49-F238E27FC236}">
              <a16:creationId xmlns:a16="http://schemas.microsoft.com/office/drawing/2014/main" id="{00000000-0008-0000-0C00-0000C76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5352" name="Line 1">
          <a:extLst>
            <a:ext uri="{FF2B5EF4-FFF2-40B4-BE49-F238E27FC236}">
              <a16:creationId xmlns:a16="http://schemas.microsoft.com/office/drawing/2014/main" id="{00000000-0008-0000-0C00-0000C86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6343" name="Line 1">
          <a:extLst>
            <a:ext uri="{FF2B5EF4-FFF2-40B4-BE49-F238E27FC236}">
              <a16:creationId xmlns:a16="http://schemas.microsoft.com/office/drawing/2014/main" id="{00000000-0008-0000-0D00-0000A770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6344" name="Line 2">
          <a:extLst>
            <a:ext uri="{FF2B5EF4-FFF2-40B4-BE49-F238E27FC236}">
              <a16:creationId xmlns:a16="http://schemas.microsoft.com/office/drawing/2014/main" id="{00000000-0008-0000-0D00-0000A87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6345" name="Line 3">
          <a:extLst>
            <a:ext uri="{FF2B5EF4-FFF2-40B4-BE49-F238E27FC236}">
              <a16:creationId xmlns:a16="http://schemas.microsoft.com/office/drawing/2014/main" id="{00000000-0008-0000-0D00-0000A97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6346" name="Line 4">
          <a:extLst>
            <a:ext uri="{FF2B5EF4-FFF2-40B4-BE49-F238E27FC236}">
              <a16:creationId xmlns:a16="http://schemas.microsoft.com/office/drawing/2014/main" id="{00000000-0008-0000-0D00-0000AA7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6347" name="Line 5">
          <a:extLst>
            <a:ext uri="{FF2B5EF4-FFF2-40B4-BE49-F238E27FC236}">
              <a16:creationId xmlns:a16="http://schemas.microsoft.com/office/drawing/2014/main" id="{00000000-0008-0000-0D00-0000AB7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6348" name="Line 6">
          <a:extLst>
            <a:ext uri="{FF2B5EF4-FFF2-40B4-BE49-F238E27FC236}">
              <a16:creationId xmlns:a16="http://schemas.microsoft.com/office/drawing/2014/main" id="{00000000-0008-0000-0D00-0000AC7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6349" name="Line 7">
          <a:extLst>
            <a:ext uri="{FF2B5EF4-FFF2-40B4-BE49-F238E27FC236}">
              <a16:creationId xmlns:a16="http://schemas.microsoft.com/office/drawing/2014/main" id="{00000000-0008-0000-0D00-0000AD70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0" name="Line 8">
          <a:extLst>
            <a:ext uri="{FF2B5EF4-FFF2-40B4-BE49-F238E27FC236}">
              <a16:creationId xmlns:a16="http://schemas.microsoft.com/office/drawing/2014/main" id="{00000000-0008-0000-0D00-0000AE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6351" name="Line 9">
          <a:extLst>
            <a:ext uri="{FF2B5EF4-FFF2-40B4-BE49-F238E27FC236}">
              <a16:creationId xmlns:a16="http://schemas.microsoft.com/office/drawing/2014/main" id="{00000000-0008-0000-0D00-0000AF70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2" name="Line 16">
          <a:extLst>
            <a:ext uri="{FF2B5EF4-FFF2-40B4-BE49-F238E27FC236}">
              <a16:creationId xmlns:a16="http://schemas.microsoft.com/office/drawing/2014/main" id="{00000000-0008-0000-0D00-0000B0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6353" name="Line 27">
          <a:extLst>
            <a:ext uri="{FF2B5EF4-FFF2-40B4-BE49-F238E27FC236}">
              <a16:creationId xmlns:a16="http://schemas.microsoft.com/office/drawing/2014/main" id="{00000000-0008-0000-0D00-0000B17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6354" name="Line 28">
          <a:extLst>
            <a:ext uri="{FF2B5EF4-FFF2-40B4-BE49-F238E27FC236}">
              <a16:creationId xmlns:a16="http://schemas.microsoft.com/office/drawing/2014/main" id="{00000000-0008-0000-0D00-0000B27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6355" name="Line 29">
          <a:extLst>
            <a:ext uri="{FF2B5EF4-FFF2-40B4-BE49-F238E27FC236}">
              <a16:creationId xmlns:a16="http://schemas.microsoft.com/office/drawing/2014/main" id="{00000000-0008-0000-0D00-0000B37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6" name="Line 77">
          <a:extLst>
            <a:ext uri="{FF2B5EF4-FFF2-40B4-BE49-F238E27FC236}">
              <a16:creationId xmlns:a16="http://schemas.microsoft.com/office/drawing/2014/main" id="{00000000-0008-0000-0D00-0000B4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7" name="Line 85">
          <a:extLst>
            <a:ext uri="{FF2B5EF4-FFF2-40B4-BE49-F238E27FC236}">
              <a16:creationId xmlns:a16="http://schemas.microsoft.com/office/drawing/2014/main" id="{00000000-0008-0000-0D00-0000B5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8" name="Line 108">
          <a:extLst>
            <a:ext uri="{FF2B5EF4-FFF2-40B4-BE49-F238E27FC236}">
              <a16:creationId xmlns:a16="http://schemas.microsoft.com/office/drawing/2014/main" id="{00000000-0008-0000-0D00-0000B6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9" name="Line 116">
          <a:extLst>
            <a:ext uri="{FF2B5EF4-FFF2-40B4-BE49-F238E27FC236}">
              <a16:creationId xmlns:a16="http://schemas.microsoft.com/office/drawing/2014/main" id="{00000000-0008-0000-0D00-0000B7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0" name="Line 139">
          <a:extLst>
            <a:ext uri="{FF2B5EF4-FFF2-40B4-BE49-F238E27FC236}">
              <a16:creationId xmlns:a16="http://schemas.microsoft.com/office/drawing/2014/main" id="{00000000-0008-0000-0D00-0000B8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1" name="Line 147">
          <a:extLst>
            <a:ext uri="{FF2B5EF4-FFF2-40B4-BE49-F238E27FC236}">
              <a16:creationId xmlns:a16="http://schemas.microsoft.com/office/drawing/2014/main" id="{00000000-0008-0000-0D00-0000B9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2" name="Line 170">
          <a:extLst>
            <a:ext uri="{FF2B5EF4-FFF2-40B4-BE49-F238E27FC236}">
              <a16:creationId xmlns:a16="http://schemas.microsoft.com/office/drawing/2014/main" id="{00000000-0008-0000-0D00-0000BA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3" name="Line 178">
          <a:extLst>
            <a:ext uri="{FF2B5EF4-FFF2-40B4-BE49-F238E27FC236}">
              <a16:creationId xmlns:a16="http://schemas.microsoft.com/office/drawing/2014/main" id="{00000000-0008-0000-0D00-0000BB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4" name="Line 201">
          <a:extLst>
            <a:ext uri="{FF2B5EF4-FFF2-40B4-BE49-F238E27FC236}">
              <a16:creationId xmlns:a16="http://schemas.microsoft.com/office/drawing/2014/main" id="{00000000-0008-0000-0D00-0000BC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6365" name="AutoShape 208">
          <a:extLst>
            <a:ext uri="{FF2B5EF4-FFF2-40B4-BE49-F238E27FC236}">
              <a16:creationId xmlns:a16="http://schemas.microsoft.com/office/drawing/2014/main" id="{00000000-0008-0000-0D00-0000BD70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6" name="Line 209">
          <a:extLst>
            <a:ext uri="{FF2B5EF4-FFF2-40B4-BE49-F238E27FC236}">
              <a16:creationId xmlns:a16="http://schemas.microsoft.com/office/drawing/2014/main" id="{00000000-0008-0000-0D00-0000BE70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46367" name="AutoShape 211">
          <a:extLst>
            <a:ext uri="{FF2B5EF4-FFF2-40B4-BE49-F238E27FC236}">
              <a16:creationId xmlns:a16="http://schemas.microsoft.com/office/drawing/2014/main" id="{00000000-0008-0000-0D00-0000BF70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6368" name="Line 212">
          <a:extLst>
            <a:ext uri="{FF2B5EF4-FFF2-40B4-BE49-F238E27FC236}">
              <a16:creationId xmlns:a16="http://schemas.microsoft.com/office/drawing/2014/main" id="{00000000-0008-0000-0D00-0000C070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6369" name="Line 223">
          <a:extLst>
            <a:ext uri="{FF2B5EF4-FFF2-40B4-BE49-F238E27FC236}">
              <a16:creationId xmlns:a16="http://schemas.microsoft.com/office/drawing/2014/main" id="{00000000-0008-0000-0D00-0000C170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6370" name="Line 221">
          <a:extLst>
            <a:ext uri="{FF2B5EF4-FFF2-40B4-BE49-F238E27FC236}">
              <a16:creationId xmlns:a16="http://schemas.microsoft.com/office/drawing/2014/main" id="{00000000-0008-0000-0D00-0000C270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133350</xdr:rowOff>
    </xdr:to>
    <xdr:grpSp>
      <xdr:nvGrpSpPr>
        <xdr:cNvPr id="946371" name="グループ化 41">
          <a:extLst>
            <a:ext uri="{FF2B5EF4-FFF2-40B4-BE49-F238E27FC236}">
              <a16:creationId xmlns:a16="http://schemas.microsoft.com/office/drawing/2014/main" id="{00000000-0008-0000-0D00-0000C3700E00}"/>
            </a:ext>
          </a:extLst>
        </xdr:cNvPr>
        <xdr:cNvGrpSpPr>
          <a:grpSpLocks/>
        </xdr:cNvGrpSpPr>
      </xdr:nvGrpSpPr>
      <xdr:grpSpPr bwMode="auto">
        <a:xfrm>
          <a:off x="1663700" y="2190750"/>
          <a:ext cx="585470" cy="635000"/>
          <a:chOff x="1447800" y="2171700"/>
          <a:chExt cx="58674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447800" y="28041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403681"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711408" y="21812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46372" name="Line 5">
          <a:extLst>
            <a:ext uri="{FF2B5EF4-FFF2-40B4-BE49-F238E27FC236}">
              <a16:creationId xmlns:a16="http://schemas.microsoft.com/office/drawing/2014/main" id="{00000000-0008-0000-0D00-0000C470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57150</xdr:rowOff>
    </xdr:from>
    <xdr:to>
      <xdr:col>5</xdr:col>
      <xdr:colOff>0</xdr:colOff>
      <xdr:row>10</xdr:row>
      <xdr:rowOff>57150</xdr:rowOff>
    </xdr:to>
    <xdr:sp macro="" textlink="">
      <xdr:nvSpPr>
        <xdr:cNvPr id="946373" name="Line 5">
          <a:extLst>
            <a:ext uri="{FF2B5EF4-FFF2-40B4-BE49-F238E27FC236}">
              <a16:creationId xmlns:a16="http://schemas.microsoft.com/office/drawing/2014/main" id="{00000000-0008-0000-0D00-0000C5700E00}"/>
            </a:ext>
          </a:extLst>
        </xdr:cNvPr>
        <xdr:cNvSpPr>
          <a:spLocks noChangeShapeType="1"/>
        </xdr:cNvSpPr>
      </xdr:nvSpPr>
      <xdr:spPr bwMode="auto">
        <a:xfrm rot="-5400000">
          <a:off x="2333625" y="25622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247650</xdr:rowOff>
    </xdr:from>
    <xdr:to>
      <xdr:col>23</xdr:col>
      <xdr:colOff>133350</xdr:colOff>
      <xdr:row>16</xdr:row>
      <xdr:rowOff>247650</xdr:rowOff>
    </xdr:to>
    <xdr:sp macro="" textlink="">
      <xdr:nvSpPr>
        <xdr:cNvPr id="946374" name="Line 223">
          <a:extLst>
            <a:ext uri="{FF2B5EF4-FFF2-40B4-BE49-F238E27FC236}">
              <a16:creationId xmlns:a16="http://schemas.microsoft.com/office/drawing/2014/main" id="{00000000-0008-0000-0D00-0000C6700E00}"/>
            </a:ext>
          </a:extLst>
        </xdr:cNvPr>
        <xdr:cNvSpPr>
          <a:spLocks noChangeShapeType="1"/>
        </xdr:cNvSpPr>
      </xdr:nvSpPr>
      <xdr:spPr bwMode="auto">
        <a:xfrm rot="-5400000">
          <a:off x="73533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6375" name="Line 1">
          <a:extLst>
            <a:ext uri="{FF2B5EF4-FFF2-40B4-BE49-F238E27FC236}">
              <a16:creationId xmlns:a16="http://schemas.microsoft.com/office/drawing/2014/main" id="{00000000-0008-0000-0D00-0000C770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6376" name="Line 1">
          <a:extLst>
            <a:ext uri="{FF2B5EF4-FFF2-40B4-BE49-F238E27FC236}">
              <a16:creationId xmlns:a16="http://schemas.microsoft.com/office/drawing/2014/main" id="{00000000-0008-0000-0D00-0000C870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3445" name="Line 1">
          <a:extLst>
            <a:ext uri="{FF2B5EF4-FFF2-40B4-BE49-F238E27FC236}">
              <a16:creationId xmlns:a16="http://schemas.microsoft.com/office/drawing/2014/main" id="{00000000-0008-0000-0E00-0000453E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3446" name="Line 2">
          <a:extLst>
            <a:ext uri="{FF2B5EF4-FFF2-40B4-BE49-F238E27FC236}">
              <a16:creationId xmlns:a16="http://schemas.microsoft.com/office/drawing/2014/main" id="{00000000-0008-0000-0E00-0000463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3447" name="Line 3">
          <a:extLst>
            <a:ext uri="{FF2B5EF4-FFF2-40B4-BE49-F238E27FC236}">
              <a16:creationId xmlns:a16="http://schemas.microsoft.com/office/drawing/2014/main" id="{00000000-0008-0000-0E00-0000473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3448" name="Line 4">
          <a:extLst>
            <a:ext uri="{FF2B5EF4-FFF2-40B4-BE49-F238E27FC236}">
              <a16:creationId xmlns:a16="http://schemas.microsoft.com/office/drawing/2014/main" id="{00000000-0008-0000-0E00-0000483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3449" name="Line 5">
          <a:extLst>
            <a:ext uri="{FF2B5EF4-FFF2-40B4-BE49-F238E27FC236}">
              <a16:creationId xmlns:a16="http://schemas.microsoft.com/office/drawing/2014/main" id="{00000000-0008-0000-0E00-0000493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3450" name="Line 6">
          <a:extLst>
            <a:ext uri="{FF2B5EF4-FFF2-40B4-BE49-F238E27FC236}">
              <a16:creationId xmlns:a16="http://schemas.microsoft.com/office/drawing/2014/main" id="{00000000-0008-0000-0E00-00004A3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3451" name="Line 7">
          <a:extLst>
            <a:ext uri="{FF2B5EF4-FFF2-40B4-BE49-F238E27FC236}">
              <a16:creationId xmlns:a16="http://schemas.microsoft.com/office/drawing/2014/main" id="{00000000-0008-0000-0E00-00004B3E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3452" name="Line 8">
          <a:extLst>
            <a:ext uri="{FF2B5EF4-FFF2-40B4-BE49-F238E27FC236}">
              <a16:creationId xmlns:a16="http://schemas.microsoft.com/office/drawing/2014/main" id="{00000000-0008-0000-0E00-00004C3E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3453" name="Line 9">
          <a:extLst>
            <a:ext uri="{FF2B5EF4-FFF2-40B4-BE49-F238E27FC236}">
              <a16:creationId xmlns:a16="http://schemas.microsoft.com/office/drawing/2014/main" id="{00000000-0008-0000-0E00-00004D3E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4" name="Line 16">
          <a:extLst>
            <a:ext uri="{FF2B5EF4-FFF2-40B4-BE49-F238E27FC236}">
              <a16:creationId xmlns:a16="http://schemas.microsoft.com/office/drawing/2014/main" id="{00000000-0008-0000-0E00-00004E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3455" name="Line 27">
          <a:extLst>
            <a:ext uri="{FF2B5EF4-FFF2-40B4-BE49-F238E27FC236}">
              <a16:creationId xmlns:a16="http://schemas.microsoft.com/office/drawing/2014/main" id="{00000000-0008-0000-0E00-00004F3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3456" name="Line 28">
          <a:extLst>
            <a:ext uri="{FF2B5EF4-FFF2-40B4-BE49-F238E27FC236}">
              <a16:creationId xmlns:a16="http://schemas.microsoft.com/office/drawing/2014/main" id="{00000000-0008-0000-0E00-0000503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3457" name="Line 29">
          <a:extLst>
            <a:ext uri="{FF2B5EF4-FFF2-40B4-BE49-F238E27FC236}">
              <a16:creationId xmlns:a16="http://schemas.microsoft.com/office/drawing/2014/main" id="{00000000-0008-0000-0E00-0000513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8" name="Line 85">
          <a:extLst>
            <a:ext uri="{FF2B5EF4-FFF2-40B4-BE49-F238E27FC236}">
              <a16:creationId xmlns:a16="http://schemas.microsoft.com/office/drawing/2014/main" id="{00000000-0008-0000-0E00-000052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9" name="Line 116">
          <a:extLst>
            <a:ext uri="{FF2B5EF4-FFF2-40B4-BE49-F238E27FC236}">
              <a16:creationId xmlns:a16="http://schemas.microsoft.com/office/drawing/2014/main" id="{00000000-0008-0000-0E00-000053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0" name="Line 147">
          <a:extLst>
            <a:ext uri="{FF2B5EF4-FFF2-40B4-BE49-F238E27FC236}">
              <a16:creationId xmlns:a16="http://schemas.microsoft.com/office/drawing/2014/main" id="{00000000-0008-0000-0E00-000054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1" name="Line 178">
          <a:extLst>
            <a:ext uri="{FF2B5EF4-FFF2-40B4-BE49-F238E27FC236}">
              <a16:creationId xmlns:a16="http://schemas.microsoft.com/office/drawing/2014/main" id="{00000000-0008-0000-0E00-000055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3462" name="AutoShape 208">
          <a:extLst>
            <a:ext uri="{FF2B5EF4-FFF2-40B4-BE49-F238E27FC236}">
              <a16:creationId xmlns:a16="http://schemas.microsoft.com/office/drawing/2014/main" id="{00000000-0008-0000-0E00-0000563E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3" name="Line 209">
          <a:extLst>
            <a:ext uri="{FF2B5EF4-FFF2-40B4-BE49-F238E27FC236}">
              <a16:creationId xmlns:a16="http://schemas.microsoft.com/office/drawing/2014/main" id="{00000000-0008-0000-0E00-0000573E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3464" name="AutoShape 211">
          <a:extLst>
            <a:ext uri="{FF2B5EF4-FFF2-40B4-BE49-F238E27FC236}">
              <a16:creationId xmlns:a16="http://schemas.microsoft.com/office/drawing/2014/main" id="{00000000-0008-0000-0E00-0000583E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3465" name="Line 212">
          <a:extLst>
            <a:ext uri="{FF2B5EF4-FFF2-40B4-BE49-F238E27FC236}">
              <a16:creationId xmlns:a16="http://schemas.microsoft.com/office/drawing/2014/main" id="{00000000-0008-0000-0E00-0000593E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33466" name="Line 223">
          <a:extLst>
            <a:ext uri="{FF2B5EF4-FFF2-40B4-BE49-F238E27FC236}">
              <a16:creationId xmlns:a16="http://schemas.microsoft.com/office/drawing/2014/main" id="{00000000-0008-0000-0E00-00005A3E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3467" name="Line 221">
          <a:extLst>
            <a:ext uri="{FF2B5EF4-FFF2-40B4-BE49-F238E27FC236}">
              <a16:creationId xmlns:a16="http://schemas.microsoft.com/office/drawing/2014/main" id="{00000000-0008-0000-0E00-00005B3E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33468" name="グループ化 36">
          <a:extLst>
            <a:ext uri="{FF2B5EF4-FFF2-40B4-BE49-F238E27FC236}">
              <a16:creationId xmlns:a16="http://schemas.microsoft.com/office/drawing/2014/main" id="{00000000-0008-0000-0E00-00005C3E0E00}"/>
            </a:ext>
          </a:extLst>
        </xdr:cNvPr>
        <xdr:cNvGrpSpPr>
          <a:grpSpLocks/>
        </xdr:cNvGrpSpPr>
      </xdr:nvGrpSpPr>
      <xdr:grpSpPr bwMode="auto">
        <a:xfrm>
          <a:off x="1663700" y="2219325"/>
          <a:ext cx="585470" cy="644525"/>
          <a:chOff x="1447800" y="2202180"/>
          <a:chExt cx="58674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33469" name="Line 5">
          <a:extLst>
            <a:ext uri="{FF2B5EF4-FFF2-40B4-BE49-F238E27FC236}">
              <a16:creationId xmlns:a16="http://schemas.microsoft.com/office/drawing/2014/main" id="{00000000-0008-0000-0E00-00005D3E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33470" name="Line 5">
          <a:extLst>
            <a:ext uri="{FF2B5EF4-FFF2-40B4-BE49-F238E27FC236}">
              <a16:creationId xmlns:a16="http://schemas.microsoft.com/office/drawing/2014/main" id="{00000000-0008-0000-0E00-00005E3E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33471" name="Line 223">
          <a:extLst>
            <a:ext uri="{FF2B5EF4-FFF2-40B4-BE49-F238E27FC236}">
              <a16:creationId xmlns:a16="http://schemas.microsoft.com/office/drawing/2014/main" id="{00000000-0008-0000-0E00-00005F3E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3472" name="Line 1">
          <a:extLst>
            <a:ext uri="{FF2B5EF4-FFF2-40B4-BE49-F238E27FC236}">
              <a16:creationId xmlns:a16="http://schemas.microsoft.com/office/drawing/2014/main" id="{00000000-0008-0000-0E00-0000603E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3473" name="Line 1">
          <a:extLst>
            <a:ext uri="{FF2B5EF4-FFF2-40B4-BE49-F238E27FC236}">
              <a16:creationId xmlns:a16="http://schemas.microsoft.com/office/drawing/2014/main" id="{00000000-0008-0000-0E00-0000613E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4464" name="Line 1">
          <a:extLst>
            <a:ext uri="{FF2B5EF4-FFF2-40B4-BE49-F238E27FC236}">
              <a16:creationId xmlns:a16="http://schemas.microsoft.com/office/drawing/2014/main" id="{00000000-0008-0000-0F00-00004042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4465" name="Line 2">
          <a:extLst>
            <a:ext uri="{FF2B5EF4-FFF2-40B4-BE49-F238E27FC236}">
              <a16:creationId xmlns:a16="http://schemas.microsoft.com/office/drawing/2014/main" id="{00000000-0008-0000-0F00-00004142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4466" name="Line 3">
          <a:extLst>
            <a:ext uri="{FF2B5EF4-FFF2-40B4-BE49-F238E27FC236}">
              <a16:creationId xmlns:a16="http://schemas.microsoft.com/office/drawing/2014/main" id="{00000000-0008-0000-0F00-0000424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4467" name="Line 4">
          <a:extLst>
            <a:ext uri="{FF2B5EF4-FFF2-40B4-BE49-F238E27FC236}">
              <a16:creationId xmlns:a16="http://schemas.microsoft.com/office/drawing/2014/main" id="{00000000-0008-0000-0F00-00004342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4468" name="Line 5">
          <a:extLst>
            <a:ext uri="{FF2B5EF4-FFF2-40B4-BE49-F238E27FC236}">
              <a16:creationId xmlns:a16="http://schemas.microsoft.com/office/drawing/2014/main" id="{00000000-0008-0000-0F00-00004442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4469" name="Line 6">
          <a:extLst>
            <a:ext uri="{FF2B5EF4-FFF2-40B4-BE49-F238E27FC236}">
              <a16:creationId xmlns:a16="http://schemas.microsoft.com/office/drawing/2014/main" id="{00000000-0008-0000-0F00-00004542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4470" name="Line 7">
          <a:extLst>
            <a:ext uri="{FF2B5EF4-FFF2-40B4-BE49-F238E27FC236}">
              <a16:creationId xmlns:a16="http://schemas.microsoft.com/office/drawing/2014/main" id="{00000000-0008-0000-0F00-00004642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4471" name="Line 8">
          <a:extLst>
            <a:ext uri="{FF2B5EF4-FFF2-40B4-BE49-F238E27FC236}">
              <a16:creationId xmlns:a16="http://schemas.microsoft.com/office/drawing/2014/main" id="{00000000-0008-0000-0F00-00004742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4472" name="Line 9">
          <a:extLst>
            <a:ext uri="{FF2B5EF4-FFF2-40B4-BE49-F238E27FC236}">
              <a16:creationId xmlns:a16="http://schemas.microsoft.com/office/drawing/2014/main" id="{00000000-0008-0000-0F00-00004842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3" name="Line 16">
          <a:extLst>
            <a:ext uri="{FF2B5EF4-FFF2-40B4-BE49-F238E27FC236}">
              <a16:creationId xmlns:a16="http://schemas.microsoft.com/office/drawing/2014/main" id="{00000000-0008-0000-0F00-000049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4474" name="Line 27">
          <a:extLst>
            <a:ext uri="{FF2B5EF4-FFF2-40B4-BE49-F238E27FC236}">
              <a16:creationId xmlns:a16="http://schemas.microsoft.com/office/drawing/2014/main" id="{00000000-0008-0000-0F00-00004A42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4475" name="Line 28">
          <a:extLst>
            <a:ext uri="{FF2B5EF4-FFF2-40B4-BE49-F238E27FC236}">
              <a16:creationId xmlns:a16="http://schemas.microsoft.com/office/drawing/2014/main" id="{00000000-0008-0000-0F00-00004B42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4476" name="Line 29">
          <a:extLst>
            <a:ext uri="{FF2B5EF4-FFF2-40B4-BE49-F238E27FC236}">
              <a16:creationId xmlns:a16="http://schemas.microsoft.com/office/drawing/2014/main" id="{00000000-0008-0000-0F00-00004C42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7" name="Line 85">
          <a:extLst>
            <a:ext uri="{FF2B5EF4-FFF2-40B4-BE49-F238E27FC236}">
              <a16:creationId xmlns:a16="http://schemas.microsoft.com/office/drawing/2014/main" id="{00000000-0008-0000-0F00-00004D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8" name="Line 116">
          <a:extLst>
            <a:ext uri="{FF2B5EF4-FFF2-40B4-BE49-F238E27FC236}">
              <a16:creationId xmlns:a16="http://schemas.microsoft.com/office/drawing/2014/main" id="{00000000-0008-0000-0F00-00004E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9" name="Line 147">
          <a:extLst>
            <a:ext uri="{FF2B5EF4-FFF2-40B4-BE49-F238E27FC236}">
              <a16:creationId xmlns:a16="http://schemas.microsoft.com/office/drawing/2014/main" id="{00000000-0008-0000-0F00-00004F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80" name="Line 178">
          <a:extLst>
            <a:ext uri="{FF2B5EF4-FFF2-40B4-BE49-F238E27FC236}">
              <a16:creationId xmlns:a16="http://schemas.microsoft.com/office/drawing/2014/main" id="{00000000-0008-0000-0F00-000050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4481" name="AutoShape 208">
          <a:extLst>
            <a:ext uri="{FF2B5EF4-FFF2-40B4-BE49-F238E27FC236}">
              <a16:creationId xmlns:a16="http://schemas.microsoft.com/office/drawing/2014/main" id="{00000000-0008-0000-0F00-00005142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82" name="Line 209">
          <a:extLst>
            <a:ext uri="{FF2B5EF4-FFF2-40B4-BE49-F238E27FC236}">
              <a16:creationId xmlns:a16="http://schemas.microsoft.com/office/drawing/2014/main" id="{00000000-0008-0000-0F00-00005242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34483" name="AutoShape 211">
          <a:extLst>
            <a:ext uri="{FF2B5EF4-FFF2-40B4-BE49-F238E27FC236}">
              <a16:creationId xmlns:a16="http://schemas.microsoft.com/office/drawing/2014/main" id="{00000000-0008-0000-0F00-00005342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4484" name="Line 212">
          <a:extLst>
            <a:ext uri="{FF2B5EF4-FFF2-40B4-BE49-F238E27FC236}">
              <a16:creationId xmlns:a16="http://schemas.microsoft.com/office/drawing/2014/main" id="{00000000-0008-0000-0F00-00005442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4485" name="Line 223">
          <a:extLst>
            <a:ext uri="{FF2B5EF4-FFF2-40B4-BE49-F238E27FC236}">
              <a16:creationId xmlns:a16="http://schemas.microsoft.com/office/drawing/2014/main" id="{00000000-0008-0000-0F00-00005542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34486" name="Line 221">
          <a:extLst>
            <a:ext uri="{FF2B5EF4-FFF2-40B4-BE49-F238E27FC236}">
              <a16:creationId xmlns:a16="http://schemas.microsoft.com/office/drawing/2014/main" id="{00000000-0008-0000-0F00-00005642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4487" name="グループ化 36">
          <a:extLst>
            <a:ext uri="{FF2B5EF4-FFF2-40B4-BE49-F238E27FC236}">
              <a16:creationId xmlns:a16="http://schemas.microsoft.com/office/drawing/2014/main" id="{00000000-0008-0000-0F00-000057420E00}"/>
            </a:ext>
          </a:extLst>
        </xdr:cNvPr>
        <xdr:cNvGrpSpPr>
          <a:grpSpLocks/>
        </xdr:cNvGrpSpPr>
      </xdr:nvGrpSpPr>
      <xdr:grpSpPr bwMode="auto">
        <a:xfrm>
          <a:off x="1653540" y="2209800"/>
          <a:ext cx="590550" cy="634365"/>
          <a:chOff x="1447800" y="2194560"/>
          <a:chExt cx="58674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4488" name="Line 5">
          <a:extLst>
            <a:ext uri="{FF2B5EF4-FFF2-40B4-BE49-F238E27FC236}">
              <a16:creationId xmlns:a16="http://schemas.microsoft.com/office/drawing/2014/main" id="{00000000-0008-0000-0F00-00005842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4489" name="Line 5">
          <a:extLst>
            <a:ext uri="{FF2B5EF4-FFF2-40B4-BE49-F238E27FC236}">
              <a16:creationId xmlns:a16="http://schemas.microsoft.com/office/drawing/2014/main" id="{00000000-0008-0000-0F00-00005942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276225</xdr:rowOff>
    </xdr:from>
    <xdr:to>
      <xdr:col>23</xdr:col>
      <xdr:colOff>142875</xdr:colOff>
      <xdr:row>16</xdr:row>
      <xdr:rowOff>276225</xdr:rowOff>
    </xdr:to>
    <xdr:sp macro="" textlink="">
      <xdr:nvSpPr>
        <xdr:cNvPr id="934490" name="Line 223">
          <a:extLst>
            <a:ext uri="{FF2B5EF4-FFF2-40B4-BE49-F238E27FC236}">
              <a16:creationId xmlns:a16="http://schemas.microsoft.com/office/drawing/2014/main" id="{00000000-0008-0000-0F00-00005A420E00}"/>
            </a:ext>
          </a:extLst>
        </xdr:cNvPr>
        <xdr:cNvSpPr>
          <a:spLocks noChangeShapeType="1"/>
        </xdr:cNvSpPr>
      </xdr:nvSpPr>
      <xdr:spPr bwMode="auto">
        <a:xfrm rot="-5400000">
          <a:off x="73628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4491" name="Line 1">
          <a:extLst>
            <a:ext uri="{FF2B5EF4-FFF2-40B4-BE49-F238E27FC236}">
              <a16:creationId xmlns:a16="http://schemas.microsoft.com/office/drawing/2014/main" id="{00000000-0008-0000-0F00-00005B42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4492" name="Line 1">
          <a:extLst>
            <a:ext uri="{FF2B5EF4-FFF2-40B4-BE49-F238E27FC236}">
              <a16:creationId xmlns:a16="http://schemas.microsoft.com/office/drawing/2014/main" id="{00000000-0008-0000-0F00-00005C42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7485" name="Line 1">
          <a:extLst>
            <a:ext uri="{FF2B5EF4-FFF2-40B4-BE49-F238E27FC236}">
              <a16:creationId xmlns:a16="http://schemas.microsoft.com/office/drawing/2014/main" id="{00000000-0008-0000-1000-00000D4E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7486" name="Line 2">
          <a:extLst>
            <a:ext uri="{FF2B5EF4-FFF2-40B4-BE49-F238E27FC236}">
              <a16:creationId xmlns:a16="http://schemas.microsoft.com/office/drawing/2014/main" id="{00000000-0008-0000-1000-00000E4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7487" name="Line 3">
          <a:extLst>
            <a:ext uri="{FF2B5EF4-FFF2-40B4-BE49-F238E27FC236}">
              <a16:creationId xmlns:a16="http://schemas.microsoft.com/office/drawing/2014/main" id="{00000000-0008-0000-1000-00000F4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7488" name="Line 4">
          <a:extLst>
            <a:ext uri="{FF2B5EF4-FFF2-40B4-BE49-F238E27FC236}">
              <a16:creationId xmlns:a16="http://schemas.microsoft.com/office/drawing/2014/main" id="{00000000-0008-0000-1000-0000104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7489" name="Line 5">
          <a:extLst>
            <a:ext uri="{FF2B5EF4-FFF2-40B4-BE49-F238E27FC236}">
              <a16:creationId xmlns:a16="http://schemas.microsoft.com/office/drawing/2014/main" id="{00000000-0008-0000-1000-0000114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7490" name="Line 6">
          <a:extLst>
            <a:ext uri="{FF2B5EF4-FFF2-40B4-BE49-F238E27FC236}">
              <a16:creationId xmlns:a16="http://schemas.microsoft.com/office/drawing/2014/main" id="{00000000-0008-0000-1000-0000124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7491" name="Line 7">
          <a:extLst>
            <a:ext uri="{FF2B5EF4-FFF2-40B4-BE49-F238E27FC236}">
              <a16:creationId xmlns:a16="http://schemas.microsoft.com/office/drawing/2014/main" id="{00000000-0008-0000-1000-0000134E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7492" name="Line 8">
          <a:extLst>
            <a:ext uri="{FF2B5EF4-FFF2-40B4-BE49-F238E27FC236}">
              <a16:creationId xmlns:a16="http://schemas.microsoft.com/office/drawing/2014/main" id="{00000000-0008-0000-1000-0000144E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7493" name="Line 9">
          <a:extLst>
            <a:ext uri="{FF2B5EF4-FFF2-40B4-BE49-F238E27FC236}">
              <a16:creationId xmlns:a16="http://schemas.microsoft.com/office/drawing/2014/main" id="{00000000-0008-0000-1000-0000154E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4" name="Line 16">
          <a:extLst>
            <a:ext uri="{FF2B5EF4-FFF2-40B4-BE49-F238E27FC236}">
              <a16:creationId xmlns:a16="http://schemas.microsoft.com/office/drawing/2014/main" id="{00000000-0008-0000-1000-000016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7495" name="Line 27">
          <a:extLst>
            <a:ext uri="{FF2B5EF4-FFF2-40B4-BE49-F238E27FC236}">
              <a16:creationId xmlns:a16="http://schemas.microsoft.com/office/drawing/2014/main" id="{00000000-0008-0000-1000-0000174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7496" name="Line 28">
          <a:extLst>
            <a:ext uri="{FF2B5EF4-FFF2-40B4-BE49-F238E27FC236}">
              <a16:creationId xmlns:a16="http://schemas.microsoft.com/office/drawing/2014/main" id="{00000000-0008-0000-1000-0000184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7497" name="Line 29">
          <a:extLst>
            <a:ext uri="{FF2B5EF4-FFF2-40B4-BE49-F238E27FC236}">
              <a16:creationId xmlns:a16="http://schemas.microsoft.com/office/drawing/2014/main" id="{00000000-0008-0000-1000-0000194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8" name="Line 85">
          <a:extLst>
            <a:ext uri="{FF2B5EF4-FFF2-40B4-BE49-F238E27FC236}">
              <a16:creationId xmlns:a16="http://schemas.microsoft.com/office/drawing/2014/main" id="{00000000-0008-0000-1000-00001A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9" name="Line 116">
          <a:extLst>
            <a:ext uri="{FF2B5EF4-FFF2-40B4-BE49-F238E27FC236}">
              <a16:creationId xmlns:a16="http://schemas.microsoft.com/office/drawing/2014/main" id="{00000000-0008-0000-1000-00001B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0" name="Line 147">
          <a:extLst>
            <a:ext uri="{FF2B5EF4-FFF2-40B4-BE49-F238E27FC236}">
              <a16:creationId xmlns:a16="http://schemas.microsoft.com/office/drawing/2014/main" id="{00000000-0008-0000-1000-00001C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1" name="Line 178">
          <a:extLst>
            <a:ext uri="{FF2B5EF4-FFF2-40B4-BE49-F238E27FC236}">
              <a16:creationId xmlns:a16="http://schemas.microsoft.com/office/drawing/2014/main" id="{00000000-0008-0000-1000-00001D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7502" name="AutoShape 208">
          <a:extLst>
            <a:ext uri="{FF2B5EF4-FFF2-40B4-BE49-F238E27FC236}">
              <a16:creationId xmlns:a16="http://schemas.microsoft.com/office/drawing/2014/main" id="{00000000-0008-0000-1000-00001E4E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3" name="Line 209">
          <a:extLst>
            <a:ext uri="{FF2B5EF4-FFF2-40B4-BE49-F238E27FC236}">
              <a16:creationId xmlns:a16="http://schemas.microsoft.com/office/drawing/2014/main" id="{00000000-0008-0000-1000-00001F4E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7504" name="AutoShape 211">
          <a:extLst>
            <a:ext uri="{FF2B5EF4-FFF2-40B4-BE49-F238E27FC236}">
              <a16:creationId xmlns:a16="http://schemas.microsoft.com/office/drawing/2014/main" id="{00000000-0008-0000-1000-0000204E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7505" name="Line 212">
          <a:extLst>
            <a:ext uri="{FF2B5EF4-FFF2-40B4-BE49-F238E27FC236}">
              <a16:creationId xmlns:a16="http://schemas.microsoft.com/office/drawing/2014/main" id="{00000000-0008-0000-1000-0000214E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37506" name="Line 223">
          <a:extLst>
            <a:ext uri="{FF2B5EF4-FFF2-40B4-BE49-F238E27FC236}">
              <a16:creationId xmlns:a16="http://schemas.microsoft.com/office/drawing/2014/main" id="{00000000-0008-0000-1000-0000224E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37507" name="Line 221">
          <a:extLst>
            <a:ext uri="{FF2B5EF4-FFF2-40B4-BE49-F238E27FC236}">
              <a16:creationId xmlns:a16="http://schemas.microsoft.com/office/drawing/2014/main" id="{00000000-0008-0000-1000-0000234E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7508" name="グループ化 46">
          <a:extLst>
            <a:ext uri="{FF2B5EF4-FFF2-40B4-BE49-F238E27FC236}">
              <a16:creationId xmlns:a16="http://schemas.microsoft.com/office/drawing/2014/main" id="{00000000-0008-0000-1000-0000244E0E00}"/>
            </a:ext>
          </a:extLst>
        </xdr:cNvPr>
        <xdr:cNvGrpSpPr>
          <a:grpSpLocks/>
        </xdr:cNvGrpSpPr>
      </xdr:nvGrpSpPr>
      <xdr:grpSpPr bwMode="auto">
        <a:xfrm>
          <a:off x="1663700" y="2209800"/>
          <a:ext cx="585470" cy="644525"/>
          <a:chOff x="1447800" y="2194560"/>
          <a:chExt cx="58674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7509" name="Line 5">
          <a:extLst>
            <a:ext uri="{FF2B5EF4-FFF2-40B4-BE49-F238E27FC236}">
              <a16:creationId xmlns:a16="http://schemas.microsoft.com/office/drawing/2014/main" id="{00000000-0008-0000-1000-0000254E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7510" name="Line 5">
          <a:extLst>
            <a:ext uri="{FF2B5EF4-FFF2-40B4-BE49-F238E27FC236}">
              <a16:creationId xmlns:a16="http://schemas.microsoft.com/office/drawing/2014/main" id="{00000000-0008-0000-1000-0000264E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257175</xdr:rowOff>
    </xdr:from>
    <xdr:to>
      <xdr:col>23</xdr:col>
      <xdr:colOff>142875</xdr:colOff>
      <xdr:row>16</xdr:row>
      <xdr:rowOff>257175</xdr:rowOff>
    </xdr:to>
    <xdr:sp macro="" textlink="">
      <xdr:nvSpPr>
        <xdr:cNvPr id="937511" name="Line 223">
          <a:extLst>
            <a:ext uri="{FF2B5EF4-FFF2-40B4-BE49-F238E27FC236}">
              <a16:creationId xmlns:a16="http://schemas.microsoft.com/office/drawing/2014/main" id="{00000000-0008-0000-1000-0000274E0E00}"/>
            </a:ext>
          </a:extLst>
        </xdr:cNvPr>
        <xdr:cNvSpPr>
          <a:spLocks noChangeShapeType="1"/>
        </xdr:cNvSpPr>
      </xdr:nvSpPr>
      <xdr:spPr bwMode="auto">
        <a:xfrm rot="-5400000">
          <a:off x="73628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7512" name="Line 1">
          <a:extLst>
            <a:ext uri="{FF2B5EF4-FFF2-40B4-BE49-F238E27FC236}">
              <a16:creationId xmlns:a16="http://schemas.microsoft.com/office/drawing/2014/main" id="{00000000-0008-0000-1000-0000284E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7513" name="Line 1">
          <a:extLst>
            <a:ext uri="{FF2B5EF4-FFF2-40B4-BE49-F238E27FC236}">
              <a16:creationId xmlns:a16="http://schemas.microsoft.com/office/drawing/2014/main" id="{00000000-0008-0000-1000-0000294E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2459" name="Line 1">
          <a:extLst>
            <a:ext uri="{FF2B5EF4-FFF2-40B4-BE49-F238E27FC236}">
              <a16:creationId xmlns:a16="http://schemas.microsoft.com/office/drawing/2014/main" id="{00000000-0008-0000-1100-00006B3A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2460" name="Line 2">
          <a:extLst>
            <a:ext uri="{FF2B5EF4-FFF2-40B4-BE49-F238E27FC236}">
              <a16:creationId xmlns:a16="http://schemas.microsoft.com/office/drawing/2014/main" id="{00000000-0008-0000-1100-00006C3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2461" name="Line 3">
          <a:extLst>
            <a:ext uri="{FF2B5EF4-FFF2-40B4-BE49-F238E27FC236}">
              <a16:creationId xmlns:a16="http://schemas.microsoft.com/office/drawing/2014/main" id="{00000000-0008-0000-1100-00006D3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2462" name="Line 4">
          <a:extLst>
            <a:ext uri="{FF2B5EF4-FFF2-40B4-BE49-F238E27FC236}">
              <a16:creationId xmlns:a16="http://schemas.microsoft.com/office/drawing/2014/main" id="{00000000-0008-0000-1100-00006E3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2463" name="Line 5">
          <a:extLst>
            <a:ext uri="{FF2B5EF4-FFF2-40B4-BE49-F238E27FC236}">
              <a16:creationId xmlns:a16="http://schemas.microsoft.com/office/drawing/2014/main" id="{00000000-0008-0000-1100-00006F3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2464" name="Line 6">
          <a:extLst>
            <a:ext uri="{FF2B5EF4-FFF2-40B4-BE49-F238E27FC236}">
              <a16:creationId xmlns:a16="http://schemas.microsoft.com/office/drawing/2014/main" id="{00000000-0008-0000-1100-0000703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2465" name="Line 7">
          <a:extLst>
            <a:ext uri="{FF2B5EF4-FFF2-40B4-BE49-F238E27FC236}">
              <a16:creationId xmlns:a16="http://schemas.microsoft.com/office/drawing/2014/main" id="{00000000-0008-0000-1100-0000713A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2466" name="Line 8">
          <a:extLst>
            <a:ext uri="{FF2B5EF4-FFF2-40B4-BE49-F238E27FC236}">
              <a16:creationId xmlns:a16="http://schemas.microsoft.com/office/drawing/2014/main" id="{00000000-0008-0000-1100-0000723A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2467" name="Line 9">
          <a:extLst>
            <a:ext uri="{FF2B5EF4-FFF2-40B4-BE49-F238E27FC236}">
              <a16:creationId xmlns:a16="http://schemas.microsoft.com/office/drawing/2014/main" id="{00000000-0008-0000-1100-0000733A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68" name="Line 16">
          <a:extLst>
            <a:ext uri="{FF2B5EF4-FFF2-40B4-BE49-F238E27FC236}">
              <a16:creationId xmlns:a16="http://schemas.microsoft.com/office/drawing/2014/main" id="{00000000-0008-0000-1100-000074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2469" name="Line 27">
          <a:extLst>
            <a:ext uri="{FF2B5EF4-FFF2-40B4-BE49-F238E27FC236}">
              <a16:creationId xmlns:a16="http://schemas.microsoft.com/office/drawing/2014/main" id="{00000000-0008-0000-1100-0000753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2470" name="Line 28">
          <a:extLst>
            <a:ext uri="{FF2B5EF4-FFF2-40B4-BE49-F238E27FC236}">
              <a16:creationId xmlns:a16="http://schemas.microsoft.com/office/drawing/2014/main" id="{00000000-0008-0000-1100-0000763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2471" name="Line 29">
          <a:extLst>
            <a:ext uri="{FF2B5EF4-FFF2-40B4-BE49-F238E27FC236}">
              <a16:creationId xmlns:a16="http://schemas.microsoft.com/office/drawing/2014/main" id="{00000000-0008-0000-1100-0000773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2" name="Line 85">
          <a:extLst>
            <a:ext uri="{FF2B5EF4-FFF2-40B4-BE49-F238E27FC236}">
              <a16:creationId xmlns:a16="http://schemas.microsoft.com/office/drawing/2014/main" id="{00000000-0008-0000-1100-000078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3" name="Line 116">
          <a:extLst>
            <a:ext uri="{FF2B5EF4-FFF2-40B4-BE49-F238E27FC236}">
              <a16:creationId xmlns:a16="http://schemas.microsoft.com/office/drawing/2014/main" id="{00000000-0008-0000-1100-000079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4" name="Line 147">
          <a:extLst>
            <a:ext uri="{FF2B5EF4-FFF2-40B4-BE49-F238E27FC236}">
              <a16:creationId xmlns:a16="http://schemas.microsoft.com/office/drawing/2014/main" id="{00000000-0008-0000-1100-00007A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5" name="Line 178">
          <a:extLst>
            <a:ext uri="{FF2B5EF4-FFF2-40B4-BE49-F238E27FC236}">
              <a16:creationId xmlns:a16="http://schemas.microsoft.com/office/drawing/2014/main" id="{00000000-0008-0000-1100-00007B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2476" name="AutoShape 208">
          <a:extLst>
            <a:ext uri="{FF2B5EF4-FFF2-40B4-BE49-F238E27FC236}">
              <a16:creationId xmlns:a16="http://schemas.microsoft.com/office/drawing/2014/main" id="{00000000-0008-0000-1100-00007C3A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7" name="Line 209">
          <a:extLst>
            <a:ext uri="{FF2B5EF4-FFF2-40B4-BE49-F238E27FC236}">
              <a16:creationId xmlns:a16="http://schemas.microsoft.com/office/drawing/2014/main" id="{00000000-0008-0000-1100-00007D3A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2478" name="AutoShape 211">
          <a:extLst>
            <a:ext uri="{FF2B5EF4-FFF2-40B4-BE49-F238E27FC236}">
              <a16:creationId xmlns:a16="http://schemas.microsoft.com/office/drawing/2014/main" id="{00000000-0008-0000-1100-00007E3A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2479" name="Line 212">
          <a:extLst>
            <a:ext uri="{FF2B5EF4-FFF2-40B4-BE49-F238E27FC236}">
              <a16:creationId xmlns:a16="http://schemas.microsoft.com/office/drawing/2014/main" id="{00000000-0008-0000-1100-00007F3A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32480" name="Line 223">
          <a:extLst>
            <a:ext uri="{FF2B5EF4-FFF2-40B4-BE49-F238E27FC236}">
              <a16:creationId xmlns:a16="http://schemas.microsoft.com/office/drawing/2014/main" id="{00000000-0008-0000-1100-0000803A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219075</xdr:rowOff>
    </xdr:from>
    <xdr:to>
      <xdr:col>33</xdr:col>
      <xdr:colOff>0</xdr:colOff>
      <xdr:row>13</xdr:row>
      <xdr:rowOff>219075</xdr:rowOff>
    </xdr:to>
    <xdr:sp macro="" textlink="">
      <xdr:nvSpPr>
        <xdr:cNvPr id="932481" name="Line 221">
          <a:extLst>
            <a:ext uri="{FF2B5EF4-FFF2-40B4-BE49-F238E27FC236}">
              <a16:creationId xmlns:a16="http://schemas.microsoft.com/office/drawing/2014/main" id="{00000000-0008-0000-1100-0000813A0E00}"/>
            </a:ext>
          </a:extLst>
        </xdr:cNvPr>
        <xdr:cNvSpPr>
          <a:spLocks noChangeShapeType="1"/>
        </xdr:cNvSpPr>
      </xdr:nvSpPr>
      <xdr:spPr bwMode="auto">
        <a:xfrm rot="-5400000">
          <a:off x="9720263" y="37766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32482" name="グループ化 36">
          <a:extLst>
            <a:ext uri="{FF2B5EF4-FFF2-40B4-BE49-F238E27FC236}">
              <a16:creationId xmlns:a16="http://schemas.microsoft.com/office/drawing/2014/main" id="{00000000-0008-0000-1100-0000823A0E00}"/>
            </a:ext>
          </a:extLst>
        </xdr:cNvPr>
        <xdr:cNvGrpSpPr>
          <a:grpSpLocks/>
        </xdr:cNvGrpSpPr>
      </xdr:nvGrpSpPr>
      <xdr:grpSpPr bwMode="auto">
        <a:xfrm>
          <a:off x="1653540" y="2219325"/>
          <a:ext cx="590550" cy="634365"/>
          <a:chOff x="1447800" y="2202180"/>
          <a:chExt cx="586740" cy="632460"/>
        </a:xfrm>
      </xdr:grpSpPr>
      <xdr:cxnSp macro="">
        <xdr:nvCxnSpPr>
          <xdr:cNvPr id="196" name="直線コネクタ 195">
            <a:extLst>
              <a:ext uri="{FF2B5EF4-FFF2-40B4-BE49-F238E27FC236}">
                <a16:creationId xmlns:a16="http://schemas.microsoft.com/office/drawing/2014/main" id="{00000000-0008-0000-11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1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32483" name="Line 5">
          <a:extLst>
            <a:ext uri="{FF2B5EF4-FFF2-40B4-BE49-F238E27FC236}">
              <a16:creationId xmlns:a16="http://schemas.microsoft.com/office/drawing/2014/main" id="{00000000-0008-0000-1100-0000833A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32484" name="Line 5">
          <a:extLst>
            <a:ext uri="{FF2B5EF4-FFF2-40B4-BE49-F238E27FC236}">
              <a16:creationId xmlns:a16="http://schemas.microsoft.com/office/drawing/2014/main" id="{00000000-0008-0000-1100-0000843A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932485" name="Line 223">
          <a:extLst>
            <a:ext uri="{FF2B5EF4-FFF2-40B4-BE49-F238E27FC236}">
              <a16:creationId xmlns:a16="http://schemas.microsoft.com/office/drawing/2014/main" id="{00000000-0008-0000-1100-0000853A0E00}"/>
            </a:ext>
          </a:extLst>
        </xdr:cNvPr>
        <xdr:cNvSpPr>
          <a:spLocks noChangeShapeType="1"/>
        </xdr:cNvSpPr>
      </xdr:nvSpPr>
      <xdr:spPr bwMode="auto">
        <a:xfrm rot="-5400000">
          <a:off x="73771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2486" name="Line 1">
          <a:extLst>
            <a:ext uri="{FF2B5EF4-FFF2-40B4-BE49-F238E27FC236}">
              <a16:creationId xmlns:a16="http://schemas.microsoft.com/office/drawing/2014/main" id="{00000000-0008-0000-1100-0000863A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2487" name="Line 1">
          <a:extLst>
            <a:ext uri="{FF2B5EF4-FFF2-40B4-BE49-F238E27FC236}">
              <a16:creationId xmlns:a16="http://schemas.microsoft.com/office/drawing/2014/main" id="{00000000-0008-0000-1100-0000873A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5502" name="Line 1">
          <a:extLst>
            <a:ext uri="{FF2B5EF4-FFF2-40B4-BE49-F238E27FC236}">
              <a16:creationId xmlns:a16="http://schemas.microsoft.com/office/drawing/2014/main" id="{00000000-0008-0000-1200-00004E46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5503" name="Line 2">
          <a:extLst>
            <a:ext uri="{FF2B5EF4-FFF2-40B4-BE49-F238E27FC236}">
              <a16:creationId xmlns:a16="http://schemas.microsoft.com/office/drawing/2014/main" id="{00000000-0008-0000-1200-00004F46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5504" name="Line 3">
          <a:extLst>
            <a:ext uri="{FF2B5EF4-FFF2-40B4-BE49-F238E27FC236}">
              <a16:creationId xmlns:a16="http://schemas.microsoft.com/office/drawing/2014/main" id="{00000000-0008-0000-1200-0000504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5505" name="Line 4">
          <a:extLst>
            <a:ext uri="{FF2B5EF4-FFF2-40B4-BE49-F238E27FC236}">
              <a16:creationId xmlns:a16="http://schemas.microsoft.com/office/drawing/2014/main" id="{00000000-0008-0000-1200-00005146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5506" name="Line 5">
          <a:extLst>
            <a:ext uri="{FF2B5EF4-FFF2-40B4-BE49-F238E27FC236}">
              <a16:creationId xmlns:a16="http://schemas.microsoft.com/office/drawing/2014/main" id="{00000000-0008-0000-1200-00005246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5507" name="Line 6">
          <a:extLst>
            <a:ext uri="{FF2B5EF4-FFF2-40B4-BE49-F238E27FC236}">
              <a16:creationId xmlns:a16="http://schemas.microsoft.com/office/drawing/2014/main" id="{00000000-0008-0000-1200-00005346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5508" name="Line 7">
          <a:extLst>
            <a:ext uri="{FF2B5EF4-FFF2-40B4-BE49-F238E27FC236}">
              <a16:creationId xmlns:a16="http://schemas.microsoft.com/office/drawing/2014/main" id="{00000000-0008-0000-1200-00005446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5509" name="Line 8">
          <a:extLst>
            <a:ext uri="{FF2B5EF4-FFF2-40B4-BE49-F238E27FC236}">
              <a16:creationId xmlns:a16="http://schemas.microsoft.com/office/drawing/2014/main" id="{00000000-0008-0000-1200-00005546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5510" name="Line 9">
          <a:extLst>
            <a:ext uri="{FF2B5EF4-FFF2-40B4-BE49-F238E27FC236}">
              <a16:creationId xmlns:a16="http://schemas.microsoft.com/office/drawing/2014/main" id="{00000000-0008-0000-1200-00005646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1" name="Line 16">
          <a:extLst>
            <a:ext uri="{FF2B5EF4-FFF2-40B4-BE49-F238E27FC236}">
              <a16:creationId xmlns:a16="http://schemas.microsoft.com/office/drawing/2014/main" id="{00000000-0008-0000-1200-000057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5512" name="Line 27">
          <a:extLst>
            <a:ext uri="{FF2B5EF4-FFF2-40B4-BE49-F238E27FC236}">
              <a16:creationId xmlns:a16="http://schemas.microsoft.com/office/drawing/2014/main" id="{00000000-0008-0000-1200-00005846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5513" name="Line 28">
          <a:extLst>
            <a:ext uri="{FF2B5EF4-FFF2-40B4-BE49-F238E27FC236}">
              <a16:creationId xmlns:a16="http://schemas.microsoft.com/office/drawing/2014/main" id="{00000000-0008-0000-1200-00005946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5514" name="Line 29">
          <a:extLst>
            <a:ext uri="{FF2B5EF4-FFF2-40B4-BE49-F238E27FC236}">
              <a16:creationId xmlns:a16="http://schemas.microsoft.com/office/drawing/2014/main" id="{00000000-0008-0000-1200-00005A46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5" name="Line 85">
          <a:extLst>
            <a:ext uri="{FF2B5EF4-FFF2-40B4-BE49-F238E27FC236}">
              <a16:creationId xmlns:a16="http://schemas.microsoft.com/office/drawing/2014/main" id="{00000000-0008-0000-1200-00005B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6" name="Line 116">
          <a:extLst>
            <a:ext uri="{FF2B5EF4-FFF2-40B4-BE49-F238E27FC236}">
              <a16:creationId xmlns:a16="http://schemas.microsoft.com/office/drawing/2014/main" id="{00000000-0008-0000-1200-00005C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7" name="Line 147">
          <a:extLst>
            <a:ext uri="{FF2B5EF4-FFF2-40B4-BE49-F238E27FC236}">
              <a16:creationId xmlns:a16="http://schemas.microsoft.com/office/drawing/2014/main" id="{00000000-0008-0000-1200-00005D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8" name="Line 178">
          <a:extLst>
            <a:ext uri="{FF2B5EF4-FFF2-40B4-BE49-F238E27FC236}">
              <a16:creationId xmlns:a16="http://schemas.microsoft.com/office/drawing/2014/main" id="{00000000-0008-0000-1200-00005E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5519" name="AutoShape 208">
          <a:extLst>
            <a:ext uri="{FF2B5EF4-FFF2-40B4-BE49-F238E27FC236}">
              <a16:creationId xmlns:a16="http://schemas.microsoft.com/office/drawing/2014/main" id="{00000000-0008-0000-1200-00005F46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20" name="Line 209">
          <a:extLst>
            <a:ext uri="{FF2B5EF4-FFF2-40B4-BE49-F238E27FC236}">
              <a16:creationId xmlns:a16="http://schemas.microsoft.com/office/drawing/2014/main" id="{00000000-0008-0000-1200-00006046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35521" name="AutoShape 211">
          <a:extLst>
            <a:ext uri="{FF2B5EF4-FFF2-40B4-BE49-F238E27FC236}">
              <a16:creationId xmlns:a16="http://schemas.microsoft.com/office/drawing/2014/main" id="{00000000-0008-0000-1200-00006146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5522" name="Line 212">
          <a:extLst>
            <a:ext uri="{FF2B5EF4-FFF2-40B4-BE49-F238E27FC236}">
              <a16:creationId xmlns:a16="http://schemas.microsoft.com/office/drawing/2014/main" id="{00000000-0008-0000-1200-00006246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5523" name="Line 223">
          <a:extLst>
            <a:ext uri="{FF2B5EF4-FFF2-40B4-BE49-F238E27FC236}">
              <a16:creationId xmlns:a16="http://schemas.microsoft.com/office/drawing/2014/main" id="{00000000-0008-0000-1200-00006346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5524" name="Line 221">
          <a:extLst>
            <a:ext uri="{FF2B5EF4-FFF2-40B4-BE49-F238E27FC236}">
              <a16:creationId xmlns:a16="http://schemas.microsoft.com/office/drawing/2014/main" id="{00000000-0008-0000-1200-00006446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5525" name="グループ化 36">
          <a:extLst>
            <a:ext uri="{FF2B5EF4-FFF2-40B4-BE49-F238E27FC236}">
              <a16:creationId xmlns:a16="http://schemas.microsoft.com/office/drawing/2014/main" id="{00000000-0008-0000-1200-000065460E00}"/>
            </a:ext>
          </a:extLst>
        </xdr:cNvPr>
        <xdr:cNvGrpSpPr>
          <a:grpSpLocks/>
        </xdr:cNvGrpSpPr>
      </xdr:nvGrpSpPr>
      <xdr:grpSpPr bwMode="auto">
        <a:xfrm>
          <a:off x="1653540" y="2209800"/>
          <a:ext cx="590550" cy="634365"/>
          <a:chOff x="1447800" y="2194560"/>
          <a:chExt cx="586740" cy="632460"/>
        </a:xfrm>
      </xdr:grpSpPr>
      <xdr:cxnSp macro="">
        <xdr:nvCxnSpPr>
          <xdr:cNvPr id="196" name="直線コネクタ 195">
            <a:extLst>
              <a:ext uri="{FF2B5EF4-FFF2-40B4-BE49-F238E27FC236}">
                <a16:creationId xmlns:a16="http://schemas.microsoft.com/office/drawing/2014/main" id="{00000000-0008-0000-12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2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5526" name="Line 5">
          <a:extLst>
            <a:ext uri="{FF2B5EF4-FFF2-40B4-BE49-F238E27FC236}">
              <a16:creationId xmlns:a16="http://schemas.microsoft.com/office/drawing/2014/main" id="{00000000-0008-0000-1200-00006646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5527" name="Line 5">
          <a:extLst>
            <a:ext uri="{FF2B5EF4-FFF2-40B4-BE49-F238E27FC236}">
              <a16:creationId xmlns:a16="http://schemas.microsoft.com/office/drawing/2014/main" id="{00000000-0008-0000-1200-00006746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247650</xdr:rowOff>
    </xdr:from>
    <xdr:to>
      <xdr:col>23</xdr:col>
      <xdr:colOff>114300</xdr:colOff>
      <xdr:row>16</xdr:row>
      <xdr:rowOff>247650</xdr:rowOff>
    </xdr:to>
    <xdr:sp macro="" textlink="">
      <xdr:nvSpPr>
        <xdr:cNvPr id="935528" name="Line 223">
          <a:extLst>
            <a:ext uri="{FF2B5EF4-FFF2-40B4-BE49-F238E27FC236}">
              <a16:creationId xmlns:a16="http://schemas.microsoft.com/office/drawing/2014/main" id="{00000000-0008-0000-1200-000068460E00}"/>
            </a:ext>
          </a:extLst>
        </xdr:cNvPr>
        <xdr:cNvSpPr>
          <a:spLocks noChangeShapeType="1"/>
        </xdr:cNvSpPr>
      </xdr:nvSpPr>
      <xdr:spPr bwMode="auto">
        <a:xfrm rot="-5400000">
          <a:off x="733425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5529" name="Line 1">
          <a:extLst>
            <a:ext uri="{FF2B5EF4-FFF2-40B4-BE49-F238E27FC236}">
              <a16:creationId xmlns:a16="http://schemas.microsoft.com/office/drawing/2014/main" id="{00000000-0008-0000-1200-00006946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5530" name="Line 1">
          <a:extLst>
            <a:ext uri="{FF2B5EF4-FFF2-40B4-BE49-F238E27FC236}">
              <a16:creationId xmlns:a16="http://schemas.microsoft.com/office/drawing/2014/main" id="{00000000-0008-0000-1200-00006A46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6517" name="Line 1">
          <a:extLst>
            <a:ext uri="{FF2B5EF4-FFF2-40B4-BE49-F238E27FC236}">
              <a16:creationId xmlns:a16="http://schemas.microsoft.com/office/drawing/2014/main" id="{00000000-0008-0000-1300-0000454A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6518" name="Line 2">
          <a:extLst>
            <a:ext uri="{FF2B5EF4-FFF2-40B4-BE49-F238E27FC236}">
              <a16:creationId xmlns:a16="http://schemas.microsoft.com/office/drawing/2014/main" id="{00000000-0008-0000-1300-0000464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6519" name="Line 3">
          <a:extLst>
            <a:ext uri="{FF2B5EF4-FFF2-40B4-BE49-F238E27FC236}">
              <a16:creationId xmlns:a16="http://schemas.microsoft.com/office/drawing/2014/main" id="{00000000-0008-0000-1300-0000474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6520" name="Line 4">
          <a:extLst>
            <a:ext uri="{FF2B5EF4-FFF2-40B4-BE49-F238E27FC236}">
              <a16:creationId xmlns:a16="http://schemas.microsoft.com/office/drawing/2014/main" id="{00000000-0008-0000-1300-0000484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6521" name="Line 5">
          <a:extLst>
            <a:ext uri="{FF2B5EF4-FFF2-40B4-BE49-F238E27FC236}">
              <a16:creationId xmlns:a16="http://schemas.microsoft.com/office/drawing/2014/main" id="{00000000-0008-0000-1300-0000494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6522" name="Line 6">
          <a:extLst>
            <a:ext uri="{FF2B5EF4-FFF2-40B4-BE49-F238E27FC236}">
              <a16:creationId xmlns:a16="http://schemas.microsoft.com/office/drawing/2014/main" id="{00000000-0008-0000-1300-00004A4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6523" name="Line 7">
          <a:extLst>
            <a:ext uri="{FF2B5EF4-FFF2-40B4-BE49-F238E27FC236}">
              <a16:creationId xmlns:a16="http://schemas.microsoft.com/office/drawing/2014/main" id="{00000000-0008-0000-1300-00004B4A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6524" name="Line 8">
          <a:extLst>
            <a:ext uri="{FF2B5EF4-FFF2-40B4-BE49-F238E27FC236}">
              <a16:creationId xmlns:a16="http://schemas.microsoft.com/office/drawing/2014/main" id="{00000000-0008-0000-1300-00004C4A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6525" name="Line 9">
          <a:extLst>
            <a:ext uri="{FF2B5EF4-FFF2-40B4-BE49-F238E27FC236}">
              <a16:creationId xmlns:a16="http://schemas.microsoft.com/office/drawing/2014/main" id="{00000000-0008-0000-1300-00004D4A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26" name="Line 16">
          <a:extLst>
            <a:ext uri="{FF2B5EF4-FFF2-40B4-BE49-F238E27FC236}">
              <a16:creationId xmlns:a16="http://schemas.microsoft.com/office/drawing/2014/main" id="{00000000-0008-0000-1300-00004E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6527" name="Line 27">
          <a:extLst>
            <a:ext uri="{FF2B5EF4-FFF2-40B4-BE49-F238E27FC236}">
              <a16:creationId xmlns:a16="http://schemas.microsoft.com/office/drawing/2014/main" id="{00000000-0008-0000-1300-00004F4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6528" name="Line 28">
          <a:extLst>
            <a:ext uri="{FF2B5EF4-FFF2-40B4-BE49-F238E27FC236}">
              <a16:creationId xmlns:a16="http://schemas.microsoft.com/office/drawing/2014/main" id="{00000000-0008-0000-1300-0000504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6529" name="Line 29">
          <a:extLst>
            <a:ext uri="{FF2B5EF4-FFF2-40B4-BE49-F238E27FC236}">
              <a16:creationId xmlns:a16="http://schemas.microsoft.com/office/drawing/2014/main" id="{00000000-0008-0000-1300-0000514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0" name="Line 85">
          <a:extLst>
            <a:ext uri="{FF2B5EF4-FFF2-40B4-BE49-F238E27FC236}">
              <a16:creationId xmlns:a16="http://schemas.microsoft.com/office/drawing/2014/main" id="{00000000-0008-0000-1300-000052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1" name="Line 116">
          <a:extLst>
            <a:ext uri="{FF2B5EF4-FFF2-40B4-BE49-F238E27FC236}">
              <a16:creationId xmlns:a16="http://schemas.microsoft.com/office/drawing/2014/main" id="{00000000-0008-0000-1300-000053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2" name="Line 147">
          <a:extLst>
            <a:ext uri="{FF2B5EF4-FFF2-40B4-BE49-F238E27FC236}">
              <a16:creationId xmlns:a16="http://schemas.microsoft.com/office/drawing/2014/main" id="{00000000-0008-0000-1300-000054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3" name="Line 178">
          <a:extLst>
            <a:ext uri="{FF2B5EF4-FFF2-40B4-BE49-F238E27FC236}">
              <a16:creationId xmlns:a16="http://schemas.microsoft.com/office/drawing/2014/main" id="{00000000-0008-0000-1300-000055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6534" name="AutoShape 208">
          <a:extLst>
            <a:ext uri="{FF2B5EF4-FFF2-40B4-BE49-F238E27FC236}">
              <a16:creationId xmlns:a16="http://schemas.microsoft.com/office/drawing/2014/main" id="{00000000-0008-0000-1300-0000564A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5" name="Line 209">
          <a:extLst>
            <a:ext uri="{FF2B5EF4-FFF2-40B4-BE49-F238E27FC236}">
              <a16:creationId xmlns:a16="http://schemas.microsoft.com/office/drawing/2014/main" id="{00000000-0008-0000-1300-0000574A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36536" name="AutoShape 211">
          <a:extLst>
            <a:ext uri="{FF2B5EF4-FFF2-40B4-BE49-F238E27FC236}">
              <a16:creationId xmlns:a16="http://schemas.microsoft.com/office/drawing/2014/main" id="{00000000-0008-0000-1300-0000584A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36537" name="Line 212">
          <a:extLst>
            <a:ext uri="{FF2B5EF4-FFF2-40B4-BE49-F238E27FC236}">
              <a16:creationId xmlns:a16="http://schemas.microsoft.com/office/drawing/2014/main" id="{00000000-0008-0000-1300-0000594A0E00}"/>
            </a:ext>
          </a:extLst>
        </xdr:cNvPr>
        <xdr:cNvSpPr>
          <a:spLocks noChangeShapeType="1"/>
        </xdr:cNvSpPr>
      </xdr:nvSpPr>
      <xdr:spPr bwMode="auto">
        <a:xfrm flipH="1">
          <a:off x="132111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247650</xdr:rowOff>
    </xdr:from>
    <xdr:to>
      <xdr:col>32</xdr:col>
      <xdr:colOff>114300</xdr:colOff>
      <xdr:row>16</xdr:row>
      <xdr:rowOff>247650</xdr:rowOff>
    </xdr:to>
    <xdr:sp macro="" textlink="">
      <xdr:nvSpPr>
        <xdr:cNvPr id="936538" name="Line 223">
          <a:extLst>
            <a:ext uri="{FF2B5EF4-FFF2-40B4-BE49-F238E27FC236}">
              <a16:creationId xmlns:a16="http://schemas.microsoft.com/office/drawing/2014/main" id="{00000000-0008-0000-1300-00005A4A0E00}"/>
            </a:ext>
          </a:extLst>
        </xdr:cNvPr>
        <xdr:cNvSpPr>
          <a:spLocks noChangeShapeType="1"/>
        </xdr:cNvSpPr>
      </xdr:nvSpPr>
      <xdr:spPr bwMode="auto">
        <a:xfrm rot="-5400000">
          <a:off x="9629775"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209550</xdr:rowOff>
    </xdr:from>
    <xdr:to>
      <xdr:col>33</xdr:col>
      <xdr:colOff>0</xdr:colOff>
      <xdr:row>13</xdr:row>
      <xdr:rowOff>209550</xdr:rowOff>
    </xdr:to>
    <xdr:sp macro="" textlink="">
      <xdr:nvSpPr>
        <xdr:cNvPr id="936539" name="Line 221">
          <a:extLst>
            <a:ext uri="{FF2B5EF4-FFF2-40B4-BE49-F238E27FC236}">
              <a16:creationId xmlns:a16="http://schemas.microsoft.com/office/drawing/2014/main" id="{00000000-0008-0000-1300-00005B4A0E00}"/>
            </a:ext>
          </a:extLst>
        </xdr:cNvPr>
        <xdr:cNvSpPr>
          <a:spLocks noChangeShapeType="1"/>
        </xdr:cNvSpPr>
      </xdr:nvSpPr>
      <xdr:spPr bwMode="auto">
        <a:xfrm rot="-5400000">
          <a:off x="9720263" y="37671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36540" name="グループ化 36">
          <a:extLst>
            <a:ext uri="{FF2B5EF4-FFF2-40B4-BE49-F238E27FC236}">
              <a16:creationId xmlns:a16="http://schemas.microsoft.com/office/drawing/2014/main" id="{00000000-0008-0000-1300-00005C4A0E00}"/>
            </a:ext>
          </a:extLst>
        </xdr:cNvPr>
        <xdr:cNvGrpSpPr>
          <a:grpSpLocks/>
        </xdr:cNvGrpSpPr>
      </xdr:nvGrpSpPr>
      <xdr:grpSpPr bwMode="auto">
        <a:xfrm>
          <a:off x="1653540" y="2200275"/>
          <a:ext cx="590550" cy="634365"/>
          <a:chOff x="1447800" y="2186940"/>
          <a:chExt cx="586740" cy="632460"/>
        </a:xfrm>
      </xdr:grpSpPr>
      <xdr:cxnSp macro="">
        <xdr:nvCxnSpPr>
          <xdr:cNvPr id="196" name="直線コネクタ 195">
            <a:extLst>
              <a:ext uri="{FF2B5EF4-FFF2-40B4-BE49-F238E27FC236}">
                <a16:creationId xmlns:a16="http://schemas.microsoft.com/office/drawing/2014/main" id="{00000000-0008-0000-13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3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36541" name="Line 5">
          <a:extLst>
            <a:ext uri="{FF2B5EF4-FFF2-40B4-BE49-F238E27FC236}">
              <a16:creationId xmlns:a16="http://schemas.microsoft.com/office/drawing/2014/main" id="{00000000-0008-0000-1300-00005D4A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36542" name="Line 5">
          <a:extLst>
            <a:ext uri="{FF2B5EF4-FFF2-40B4-BE49-F238E27FC236}">
              <a16:creationId xmlns:a16="http://schemas.microsoft.com/office/drawing/2014/main" id="{00000000-0008-0000-1300-00005E4A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238125</xdr:rowOff>
    </xdr:from>
    <xdr:to>
      <xdr:col>23</xdr:col>
      <xdr:colOff>152400</xdr:colOff>
      <xdr:row>16</xdr:row>
      <xdr:rowOff>238125</xdr:rowOff>
    </xdr:to>
    <xdr:sp macro="" textlink="">
      <xdr:nvSpPr>
        <xdr:cNvPr id="936543" name="Line 223">
          <a:extLst>
            <a:ext uri="{FF2B5EF4-FFF2-40B4-BE49-F238E27FC236}">
              <a16:creationId xmlns:a16="http://schemas.microsoft.com/office/drawing/2014/main" id="{00000000-0008-0000-1300-00005F4A0E00}"/>
            </a:ext>
          </a:extLst>
        </xdr:cNvPr>
        <xdr:cNvSpPr>
          <a:spLocks noChangeShapeType="1"/>
        </xdr:cNvSpPr>
      </xdr:nvSpPr>
      <xdr:spPr bwMode="auto">
        <a:xfrm rot="-5400000">
          <a:off x="7377113" y="47482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6544" name="Line 1">
          <a:extLst>
            <a:ext uri="{FF2B5EF4-FFF2-40B4-BE49-F238E27FC236}">
              <a16:creationId xmlns:a16="http://schemas.microsoft.com/office/drawing/2014/main" id="{00000000-0008-0000-1300-0000604A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6545" name="Line 1">
          <a:extLst>
            <a:ext uri="{FF2B5EF4-FFF2-40B4-BE49-F238E27FC236}">
              <a16:creationId xmlns:a16="http://schemas.microsoft.com/office/drawing/2014/main" id="{00000000-0008-0000-1300-0000614A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21535" name="Line 1">
          <a:extLst>
            <a:ext uri="{FF2B5EF4-FFF2-40B4-BE49-F238E27FC236}">
              <a16:creationId xmlns:a16="http://schemas.microsoft.com/office/drawing/2014/main" id="{00000000-0008-0000-0200-0000BF0F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21536" name="Line 2">
          <a:extLst>
            <a:ext uri="{FF2B5EF4-FFF2-40B4-BE49-F238E27FC236}">
              <a16:creationId xmlns:a16="http://schemas.microsoft.com/office/drawing/2014/main" id="{00000000-0008-0000-0200-0000C00F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21537" name="Line 3">
          <a:extLst>
            <a:ext uri="{FF2B5EF4-FFF2-40B4-BE49-F238E27FC236}">
              <a16:creationId xmlns:a16="http://schemas.microsoft.com/office/drawing/2014/main" id="{00000000-0008-0000-0200-0000C10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21538" name="Line 4">
          <a:extLst>
            <a:ext uri="{FF2B5EF4-FFF2-40B4-BE49-F238E27FC236}">
              <a16:creationId xmlns:a16="http://schemas.microsoft.com/office/drawing/2014/main" id="{00000000-0008-0000-0200-0000C20F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21539" name="Line 5">
          <a:extLst>
            <a:ext uri="{FF2B5EF4-FFF2-40B4-BE49-F238E27FC236}">
              <a16:creationId xmlns:a16="http://schemas.microsoft.com/office/drawing/2014/main" id="{00000000-0008-0000-0200-0000C30F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21540" name="Line 6">
          <a:extLst>
            <a:ext uri="{FF2B5EF4-FFF2-40B4-BE49-F238E27FC236}">
              <a16:creationId xmlns:a16="http://schemas.microsoft.com/office/drawing/2014/main" id="{00000000-0008-0000-0200-0000C40F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21541" name="Line 7">
          <a:extLst>
            <a:ext uri="{FF2B5EF4-FFF2-40B4-BE49-F238E27FC236}">
              <a16:creationId xmlns:a16="http://schemas.microsoft.com/office/drawing/2014/main" id="{00000000-0008-0000-0200-0000C50F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21542" name="Line 8">
          <a:extLst>
            <a:ext uri="{FF2B5EF4-FFF2-40B4-BE49-F238E27FC236}">
              <a16:creationId xmlns:a16="http://schemas.microsoft.com/office/drawing/2014/main" id="{00000000-0008-0000-0200-0000C60F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21543" name="Line 9">
          <a:extLst>
            <a:ext uri="{FF2B5EF4-FFF2-40B4-BE49-F238E27FC236}">
              <a16:creationId xmlns:a16="http://schemas.microsoft.com/office/drawing/2014/main" id="{00000000-0008-0000-0200-0000C70F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21544" name="Line 16">
          <a:extLst>
            <a:ext uri="{FF2B5EF4-FFF2-40B4-BE49-F238E27FC236}">
              <a16:creationId xmlns:a16="http://schemas.microsoft.com/office/drawing/2014/main" id="{00000000-0008-0000-0200-0000C80F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21545" name="Line 27">
          <a:extLst>
            <a:ext uri="{FF2B5EF4-FFF2-40B4-BE49-F238E27FC236}">
              <a16:creationId xmlns:a16="http://schemas.microsoft.com/office/drawing/2014/main" id="{00000000-0008-0000-0200-0000C90F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21546" name="Line 28">
          <a:extLst>
            <a:ext uri="{FF2B5EF4-FFF2-40B4-BE49-F238E27FC236}">
              <a16:creationId xmlns:a16="http://schemas.microsoft.com/office/drawing/2014/main" id="{00000000-0008-0000-0200-0000CA0F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21547" name="Line 29">
          <a:extLst>
            <a:ext uri="{FF2B5EF4-FFF2-40B4-BE49-F238E27FC236}">
              <a16:creationId xmlns:a16="http://schemas.microsoft.com/office/drawing/2014/main" id="{00000000-0008-0000-0200-0000CB0F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21548" name="Line 79">
          <a:extLst>
            <a:ext uri="{FF2B5EF4-FFF2-40B4-BE49-F238E27FC236}">
              <a16:creationId xmlns:a16="http://schemas.microsoft.com/office/drawing/2014/main" id="{00000000-0008-0000-0200-0000CC0F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21549" name="AutoShape 86">
          <a:extLst>
            <a:ext uri="{FF2B5EF4-FFF2-40B4-BE49-F238E27FC236}">
              <a16:creationId xmlns:a16="http://schemas.microsoft.com/office/drawing/2014/main" id="{00000000-0008-0000-0200-0000CD0F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21550" name="Line 87">
          <a:extLst>
            <a:ext uri="{FF2B5EF4-FFF2-40B4-BE49-F238E27FC236}">
              <a16:creationId xmlns:a16="http://schemas.microsoft.com/office/drawing/2014/main" id="{00000000-0008-0000-0200-0000CE0F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21551" name="AutoShape 89">
          <a:extLst>
            <a:ext uri="{FF2B5EF4-FFF2-40B4-BE49-F238E27FC236}">
              <a16:creationId xmlns:a16="http://schemas.microsoft.com/office/drawing/2014/main" id="{00000000-0008-0000-0200-0000CF0F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85725</xdr:colOff>
      <xdr:row>16</xdr:row>
      <xdr:rowOff>257175</xdr:rowOff>
    </xdr:from>
    <xdr:to>
      <xdr:col>32</xdr:col>
      <xdr:colOff>133350</xdr:colOff>
      <xdr:row>16</xdr:row>
      <xdr:rowOff>257175</xdr:rowOff>
    </xdr:to>
    <xdr:sp macro="" textlink="">
      <xdr:nvSpPr>
        <xdr:cNvPr id="921552" name="Line 101">
          <a:extLst>
            <a:ext uri="{FF2B5EF4-FFF2-40B4-BE49-F238E27FC236}">
              <a16:creationId xmlns:a16="http://schemas.microsoft.com/office/drawing/2014/main" id="{00000000-0008-0000-0200-0000D00F0E00}"/>
            </a:ext>
          </a:extLst>
        </xdr:cNvPr>
        <xdr:cNvSpPr>
          <a:spLocks noChangeShapeType="1"/>
        </xdr:cNvSpPr>
      </xdr:nvSpPr>
      <xdr:spPr bwMode="auto">
        <a:xfrm rot="-5400000">
          <a:off x="96488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21553" name="Line 99">
          <a:extLst>
            <a:ext uri="{FF2B5EF4-FFF2-40B4-BE49-F238E27FC236}">
              <a16:creationId xmlns:a16="http://schemas.microsoft.com/office/drawing/2014/main" id="{00000000-0008-0000-0200-0000D10F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21554" name="グループ化 33">
          <a:extLst>
            <a:ext uri="{FF2B5EF4-FFF2-40B4-BE49-F238E27FC236}">
              <a16:creationId xmlns:a16="http://schemas.microsoft.com/office/drawing/2014/main" id="{00000000-0008-0000-0200-0000D20F0E00}"/>
            </a:ext>
          </a:extLst>
        </xdr:cNvPr>
        <xdr:cNvGrpSpPr>
          <a:grpSpLocks/>
        </xdr:cNvGrpSpPr>
      </xdr:nvGrpSpPr>
      <xdr:grpSpPr bwMode="auto">
        <a:xfrm>
          <a:off x="1663700" y="2200275"/>
          <a:ext cx="585470" cy="644525"/>
          <a:chOff x="1447800" y="2186940"/>
          <a:chExt cx="58674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21555" name="Line 5">
          <a:extLst>
            <a:ext uri="{FF2B5EF4-FFF2-40B4-BE49-F238E27FC236}">
              <a16:creationId xmlns:a16="http://schemas.microsoft.com/office/drawing/2014/main" id="{00000000-0008-0000-0200-0000D30F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21556" name="Line 5">
          <a:extLst>
            <a:ext uri="{FF2B5EF4-FFF2-40B4-BE49-F238E27FC236}">
              <a16:creationId xmlns:a16="http://schemas.microsoft.com/office/drawing/2014/main" id="{00000000-0008-0000-0200-0000D40F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21557" name="Line 90">
          <a:extLst>
            <a:ext uri="{FF2B5EF4-FFF2-40B4-BE49-F238E27FC236}">
              <a16:creationId xmlns:a16="http://schemas.microsoft.com/office/drawing/2014/main" id="{00000000-0008-0000-0200-0000D50F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266700</xdr:rowOff>
    </xdr:from>
    <xdr:to>
      <xdr:col>23</xdr:col>
      <xdr:colOff>152400</xdr:colOff>
      <xdr:row>16</xdr:row>
      <xdr:rowOff>266700</xdr:rowOff>
    </xdr:to>
    <xdr:sp macro="" textlink="">
      <xdr:nvSpPr>
        <xdr:cNvPr id="921558" name="Line 101">
          <a:extLst>
            <a:ext uri="{FF2B5EF4-FFF2-40B4-BE49-F238E27FC236}">
              <a16:creationId xmlns:a16="http://schemas.microsoft.com/office/drawing/2014/main" id="{00000000-0008-0000-0200-0000D60F0E00}"/>
            </a:ext>
          </a:extLst>
        </xdr:cNvPr>
        <xdr:cNvSpPr>
          <a:spLocks noChangeShapeType="1"/>
        </xdr:cNvSpPr>
      </xdr:nvSpPr>
      <xdr:spPr bwMode="auto">
        <a:xfrm rot="-5400000">
          <a:off x="73771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21559" name="Line 1">
          <a:extLst>
            <a:ext uri="{FF2B5EF4-FFF2-40B4-BE49-F238E27FC236}">
              <a16:creationId xmlns:a16="http://schemas.microsoft.com/office/drawing/2014/main" id="{00000000-0008-0000-0200-0000D70F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21560" name="Line 1">
          <a:extLst>
            <a:ext uri="{FF2B5EF4-FFF2-40B4-BE49-F238E27FC236}">
              <a16:creationId xmlns:a16="http://schemas.microsoft.com/office/drawing/2014/main" id="{00000000-0008-0000-0200-0000D80F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1659" name="Line 1">
          <a:extLst>
            <a:ext uri="{FF2B5EF4-FFF2-40B4-BE49-F238E27FC236}">
              <a16:creationId xmlns:a16="http://schemas.microsoft.com/office/drawing/2014/main" id="{00000000-0008-0000-1400-00004B37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1660" name="Line 2">
          <a:extLst>
            <a:ext uri="{FF2B5EF4-FFF2-40B4-BE49-F238E27FC236}">
              <a16:creationId xmlns:a16="http://schemas.microsoft.com/office/drawing/2014/main" id="{00000000-0008-0000-1400-00004C37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1661" name="Line 3">
          <a:extLst>
            <a:ext uri="{FF2B5EF4-FFF2-40B4-BE49-F238E27FC236}">
              <a16:creationId xmlns:a16="http://schemas.microsoft.com/office/drawing/2014/main" id="{00000000-0008-0000-1400-00004D3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1662" name="Line 4">
          <a:extLst>
            <a:ext uri="{FF2B5EF4-FFF2-40B4-BE49-F238E27FC236}">
              <a16:creationId xmlns:a16="http://schemas.microsoft.com/office/drawing/2014/main" id="{00000000-0008-0000-1400-00004E37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1663" name="Line 5">
          <a:extLst>
            <a:ext uri="{FF2B5EF4-FFF2-40B4-BE49-F238E27FC236}">
              <a16:creationId xmlns:a16="http://schemas.microsoft.com/office/drawing/2014/main" id="{00000000-0008-0000-1400-00004F37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1664" name="Line 6">
          <a:extLst>
            <a:ext uri="{FF2B5EF4-FFF2-40B4-BE49-F238E27FC236}">
              <a16:creationId xmlns:a16="http://schemas.microsoft.com/office/drawing/2014/main" id="{00000000-0008-0000-1400-00005037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1665" name="Line 7">
          <a:extLst>
            <a:ext uri="{FF2B5EF4-FFF2-40B4-BE49-F238E27FC236}">
              <a16:creationId xmlns:a16="http://schemas.microsoft.com/office/drawing/2014/main" id="{00000000-0008-0000-1400-00005137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1666" name="Line 8">
          <a:extLst>
            <a:ext uri="{FF2B5EF4-FFF2-40B4-BE49-F238E27FC236}">
              <a16:creationId xmlns:a16="http://schemas.microsoft.com/office/drawing/2014/main" id="{00000000-0008-0000-1400-00005237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1667" name="Line 9">
          <a:extLst>
            <a:ext uri="{FF2B5EF4-FFF2-40B4-BE49-F238E27FC236}">
              <a16:creationId xmlns:a16="http://schemas.microsoft.com/office/drawing/2014/main" id="{00000000-0008-0000-1400-00005337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68" name="Line 16">
          <a:extLst>
            <a:ext uri="{FF2B5EF4-FFF2-40B4-BE49-F238E27FC236}">
              <a16:creationId xmlns:a16="http://schemas.microsoft.com/office/drawing/2014/main" id="{00000000-0008-0000-1400-000054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1669" name="Line 27">
          <a:extLst>
            <a:ext uri="{FF2B5EF4-FFF2-40B4-BE49-F238E27FC236}">
              <a16:creationId xmlns:a16="http://schemas.microsoft.com/office/drawing/2014/main" id="{00000000-0008-0000-1400-00005537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1670" name="Line 28">
          <a:extLst>
            <a:ext uri="{FF2B5EF4-FFF2-40B4-BE49-F238E27FC236}">
              <a16:creationId xmlns:a16="http://schemas.microsoft.com/office/drawing/2014/main" id="{00000000-0008-0000-1400-00005637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1671" name="Line 29">
          <a:extLst>
            <a:ext uri="{FF2B5EF4-FFF2-40B4-BE49-F238E27FC236}">
              <a16:creationId xmlns:a16="http://schemas.microsoft.com/office/drawing/2014/main" id="{00000000-0008-0000-1400-00005737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2" name="Line 85">
          <a:extLst>
            <a:ext uri="{FF2B5EF4-FFF2-40B4-BE49-F238E27FC236}">
              <a16:creationId xmlns:a16="http://schemas.microsoft.com/office/drawing/2014/main" id="{00000000-0008-0000-1400-000058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3" name="Line 116">
          <a:extLst>
            <a:ext uri="{FF2B5EF4-FFF2-40B4-BE49-F238E27FC236}">
              <a16:creationId xmlns:a16="http://schemas.microsoft.com/office/drawing/2014/main" id="{00000000-0008-0000-1400-000059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4" name="Line 147">
          <a:extLst>
            <a:ext uri="{FF2B5EF4-FFF2-40B4-BE49-F238E27FC236}">
              <a16:creationId xmlns:a16="http://schemas.microsoft.com/office/drawing/2014/main" id="{00000000-0008-0000-1400-00005A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5" name="Line 178">
          <a:extLst>
            <a:ext uri="{FF2B5EF4-FFF2-40B4-BE49-F238E27FC236}">
              <a16:creationId xmlns:a16="http://schemas.microsoft.com/office/drawing/2014/main" id="{00000000-0008-0000-1400-00005B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1676" name="AutoShape 208">
          <a:extLst>
            <a:ext uri="{FF2B5EF4-FFF2-40B4-BE49-F238E27FC236}">
              <a16:creationId xmlns:a16="http://schemas.microsoft.com/office/drawing/2014/main" id="{00000000-0008-0000-1400-00005C37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7" name="Line 209">
          <a:extLst>
            <a:ext uri="{FF2B5EF4-FFF2-40B4-BE49-F238E27FC236}">
              <a16:creationId xmlns:a16="http://schemas.microsoft.com/office/drawing/2014/main" id="{00000000-0008-0000-1400-00005D37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31678" name="AutoShape 211">
          <a:extLst>
            <a:ext uri="{FF2B5EF4-FFF2-40B4-BE49-F238E27FC236}">
              <a16:creationId xmlns:a16="http://schemas.microsoft.com/office/drawing/2014/main" id="{00000000-0008-0000-1400-00005E37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31679" name="Line 212">
          <a:extLst>
            <a:ext uri="{FF2B5EF4-FFF2-40B4-BE49-F238E27FC236}">
              <a16:creationId xmlns:a16="http://schemas.microsoft.com/office/drawing/2014/main" id="{00000000-0008-0000-1400-00005F37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31680" name="Line 223">
          <a:extLst>
            <a:ext uri="{FF2B5EF4-FFF2-40B4-BE49-F238E27FC236}">
              <a16:creationId xmlns:a16="http://schemas.microsoft.com/office/drawing/2014/main" id="{00000000-0008-0000-1400-00006037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31681" name="Line 221">
          <a:extLst>
            <a:ext uri="{FF2B5EF4-FFF2-40B4-BE49-F238E27FC236}">
              <a16:creationId xmlns:a16="http://schemas.microsoft.com/office/drawing/2014/main" id="{00000000-0008-0000-1400-00006137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31682" name="グループ化 36">
          <a:extLst>
            <a:ext uri="{FF2B5EF4-FFF2-40B4-BE49-F238E27FC236}">
              <a16:creationId xmlns:a16="http://schemas.microsoft.com/office/drawing/2014/main" id="{00000000-0008-0000-1400-000062370E00}"/>
            </a:ext>
          </a:extLst>
        </xdr:cNvPr>
        <xdr:cNvGrpSpPr>
          <a:grpSpLocks/>
        </xdr:cNvGrpSpPr>
      </xdr:nvGrpSpPr>
      <xdr:grpSpPr bwMode="auto">
        <a:xfrm>
          <a:off x="1663700" y="2190750"/>
          <a:ext cx="585470" cy="644525"/>
          <a:chOff x="1447800" y="2179320"/>
          <a:chExt cx="586740" cy="632460"/>
        </a:xfrm>
      </xdr:grpSpPr>
      <xdr:cxnSp macro="">
        <xdr:nvCxnSpPr>
          <xdr:cNvPr id="196" name="直線コネクタ 195">
            <a:extLst>
              <a:ext uri="{FF2B5EF4-FFF2-40B4-BE49-F238E27FC236}">
                <a16:creationId xmlns:a16="http://schemas.microsoft.com/office/drawing/2014/main" id="{00000000-0008-0000-1400-0000C4000000}"/>
              </a:ext>
            </a:extLst>
          </xdr:cNvPr>
          <xdr:cNvCxnSpPr/>
        </xdr:nvCxnSpPr>
        <xdr:spPr bwMode="auto">
          <a:xfrm>
            <a:off x="144780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40368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400-0000C6000000}"/>
              </a:ext>
            </a:extLst>
          </xdr:cNvPr>
          <xdr:cNvCxnSpPr/>
        </xdr:nvCxnSpPr>
        <xdr:spPr bwMode="auto">
          <a:xfrm>
            <a:off x="171140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31683" name="Line 5">
          <a:extLst>
            <a:ext uri="{FF2B5EF4-FFF2-40B4-BE49-F238E27FC236}">
              <a16:creationId xmlns:a16="http://schemas.microsoft.com/office/drawing/2014/main" id="{00000000-0008-0000-1400-00006337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31684" name="Line 5">
          <a:extLst>
            <a:ext uri="{FF2B5EF4-FFF2-40B4-BE49-F238E27FC236}">
              <a16:creationId xmlns:a16="http://schemas.microsoft.com/office/drawing/2014/main" id="{00000000-0008-0000-1400-00006437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931685" name="Line 223">
          <a:extLst>
            <a:ext uri="{FF2B5EF4-FFF2-40B4-BE49-F238E27FC236}">
              <a16:creationId xmlns:a16="http://schemas.microsoft.com/office/drawing/2014/main" id="{00000000-0008-0000-1400-000065370E00}"/>
            </a:ext>
          </a:extLst>
        </xdr:cNvPr>
        <xdr:cNvSpPr>
          <a:spLocks noChangeShapeType="1"/>
        </xdr:cNvSpPr>
      </xdr:nvSpPr>
      <xdr:spPr bwMode="auto">
        <a:xfrm rot="-5400000">
          <a:off x="73771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1686" name="Line 1">
          <a:extLst>
            <a:ext uri="{FF2B5EF4-FFF2-40B4-BE49-F238E27FC236}">
              <a16:creationId xmlns:a16="http://schemas.microsoft.com/office/drawing/2014/main" id="{00000000-0008-0000-1400-00006637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1687" name="Line 1">
          <a:extLst>
            <a:ext uri="{FF2B5EF4-FFF2-40B4-BE49-F238E27FC236}">
              <a16:creationId xmlns:a16="http://schemas.microsoft.com/office/drawing/2014/main" id="{00000000-0008-0000-1400-00006737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123825</xdr:colOff>
      <xdr:row>1</xdr:row>
      <xdr:rowOff>66675</xdr:rowOff>
    </xdr:from>
    <xdr:to>
      <xdr:col>3</xdr:col>
      <xdr:colOff>266700</xdr:colOff>
      <xdr:row>1</xdr:row>
      <xdr:rowOff>266700</xdr:rowOff>
    </xdr:to>
    <xdr:sp macro="" textlink="">
      <xdr:nvSpPr>
        <xdr:cNvPr id="414751" name="Rectangle 1">
          <a:extLst>
            <a:ext uri="{FF2B5EF4-FFF2-40B4-BE49-F238E27FC236}">
              <a16:creationId xmlns:a16="http://schemas.microsoft.com/office/drawing/2014/main" id="{00000000-0008-0000-1500-00001F540600}"/>
            </a:ext>
          </a:extLst>
        </xdr:cNvPr>
        <xdr:cNvSpPr>
          <a:spLocks noChangeArrowheads="1"/>
        </xdr:cNvSpPr>
      </xdr:nvSpPr>
      <xdr:spPr bwMode="auto">
        <a:xfrm>
          <a:off x="600075" y="333375"/>
          <a:ext cx="428625" cy="200025"/>
        </a:xfrm>
        <a:prstGeom prst="rect">
          <a:avLst/>
        </a:prstGeom>
        <a:solidFill>
          <a:srgbClr val="FF0000"/>
        </a:solidFill>
        <a:ln w="9525">
          <a:solidFill>
            <a:srgbClr val="000000"/>
          </a:solid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8433" name="Line 1">
          <a:extLst>
            <a:ext uri="{FF2B5EF4-FFF2-40B4-BE49-F238E27FC236}">
              <a16:creationId xmlns:a16="http://schemas.microsoft.com/office/drawing/2014/main" id="{00000000-0008-0000-0300-0000C151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8434" name="Line 2">
          <a:extLst>
            <a:ext uri="{FF2B5EF4-FFF2-40B4-BE49-F238E27FC236}">
              <a16:creationId xmlns:a16="http://schemas.microsoft.com/office/drawing/2014/main" id="{00000000-0008-0000-0300-0000C251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8435" name="Line 3">
          <a:extLst>
            <a:ext uri="{FF2B5EF4-FFF2-40B4-BE49-F238E27FC236}">
              <a16:creationId xmlns:a16="http://schemas.microsoft.com/office/drawing/2014/main" id="{00000000-0008-0000-0300-0000C351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8436" name="Line 4">
          <a:extLst>
            <a:ext uri="{FF2B5EF4-FFF2-40B4-BE49-F238E27FC236}">
              <a16:creationId xmlns:a16="http://schemas.microsoft.com/office/drawing/2014/main" id="{00000000-0008-0000-0300-0000C451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8437" name="Line 5">
          <a:extLst>
            <a:ext uri="{FF2B5EF4-FFF2-40B4-BE49-F238E27FC236}">
              <a16:creationId xmlns:a16="http://schemas.microsoft.com/office/drawing/2014/main" id="{00000000-0008-0000-0300-0000C551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8438" name="Line 6">
          <a:extLst>
            <a:ext uri="{FF2B5EF4-FFF2-40B4-BE49-F238E27FC236}">
              <a16:creationId xmlns:a16="http://schemas.microsoft.com/office/drawing/2014/main" id="{00000000-0008-0000-0300-0000C651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8439" name="Line 7">
          <a:extLst>
            <a:ext uri="{FF2B5EF4-FFF2-40B4-BE49-F238E27FC236}">
              <a16:creationId xmlns:a16="http://schemas.microsoft.com/office/drawing/2014/main" id="{00000000-0008-0000-0300-0000C751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0" name="Line 8">
          <a:extLst>
            <a:ext uri="{FF2B5EF4-FFF2-40B4-BE49-F238E27FC236}">
              <a16:creationId xmlns:a16="http://schemas.microsoft.com/office/drawing/2014/main" id="{00000000-0008-0000-0300-0000C8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8441" name="Line 9">
          <a:extLst>
            <a:ext uri="{FF2B5EF4-FFF2-40B4-BE49-F238E27FC236}">
              <a16:creationId xmlns:a16="http://schemas.microsoft.com/office/drawing/2014/main" id="{00000000-0008-0000-0300-0000C951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2" name="Line 16">
          <a:extLst>
            <a:ext uri="{FF2B5EF4-FFF2-40B4-BE49-F238E27FC236}">
              <a16:creationId xmlns:a16="http://schemas.microsoft.com/office/drawing/2014/main" id="{00000000-0008-0000-0300-0000CA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8443" name="Line 27">
          <a:extLst>
            <a:ext uri="{FF2B5EF4-FFF2-40B4-BE49-F238E27FC236}">
              <a16:creationId xmlns:a16="http://schemas.microsoft.com/office/drawing/2014/main" id="{00000000-0008-0000-0300-0000CB51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8444" name="Line 28">
          <a:extLst>
            <a:ext uri="{FF2B5EF4-FFF2-40B4-BE49-F238E27FC236}">
              <a16:creationId xmlns:a16="http://schemas.microsoft.com/office/drawing/2014/main" id="{00000000-0008-0000-0300-0000CC51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8445" name="Line 29">
          <a:extLst>
            <a:ext uri="{FF2B5EF4-FFF2-40B4-BE49-F238E27FC236}">
              <a16:creationId xmlns:a16="http://schemas.microsoft.com/office/drawing/2014/main" id="{00000000-0008-0000-0300-0000CD51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6" name="Line 78">
          <a:extLst>
            <a:ext uri="{FF2B5EF4-FFF2-40B4-BE49-F238E27FC236}">
              <a16:creationId xmlns:a16="http://schemas.microsoft.com/office/drawing/2014/main" id="{00000000-0008-0000-0300-0000CE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7" name="Line 86">
          <a:extLst>
            <a:ext uri="{FF2B5EF4-FFF2-40B4-BE49-F238E27FC236}">
              <a16:creationId xmlns:a16="http://schemas.microsoft.com/office/drawing/2014/main" id="{00000000-0008-0000-0300-0000CF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8" name="Line 109">
          <a:extLst>
            <a:ext uri="{FF2B5EF4-FFF2-40B4-BE49-F238E27FC236}">
              <a16:creationId xmlns:a16="http://schemas.microsoft.com/office/drawing/2014/main" id="{00000000-0008-0000-0300-0000D0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9" name="Line 117">
          <a:extLst>
            <a:ext uri="{FF2B5EF4-FFF2-40B4-BE49-F238E27FC236}">
              <a16:creationId xmlns:a16="http://schemas.microsoft.com/office/drawing/2014/main" id="{00000000-0008-0000-0300-0000D1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50" name="Line 176">
          <a:extLst>
            <a:ext uri="{FF2B5EF4-FFF2-40B4-BE49-F238E27FC236}">
              <a16:creationId xmlns:a16="http://schemas.microsoft.com/office/drawing/2014/main" id="{00000000-0008-0000-0300-0000D2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51" name="Line 184">
          <a:extLst>
            <a:ext uri="{FF2B5EF4-FFF2-40B4-BE49-F238E27FC236}">
              <a16:creationId xmlns:a16="http://schemas.microsoft.com/office/drawing/2014/main" id="{00000000-0008-0000-0300-0000D3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52" name="Line 207">
          <a:extLst>
            <a:ext uri="{FF2B5EF4-FFF2-40B4-BE49-F238E27FC236}">
              <a16:creationId xmlns:a16="http://schemas.microsoft.com/office/drawing/2014/main" id="{00000000-0008-0000-0300-0000D4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8453" name="AutoShape 214">
          <a:extLst>
            <a:ext uri="{FF2B5EF4-FFF2-40B4-BE49-F238E27FC236}">
              <a16:creationId xmlns:a16="http://schemas.microsoft.com/office/drawing/2014/main" id="{00000000-0008-0000-0300-0000D551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54" name="Line 215">
          <a:extLst>
            <a:ext uri="{FF2B5EF4-FFF2-40B4-BE49-F238E27FC236}">
              <a16:creationId xmlns:a16="http://schemas.microsoft.com/office/drawing/2014/main" id="{00000000-0008-0000-0300-0000D651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38455" name="AutoShape 217">
          <a:extLst>
            <a:ext uri="{FF2B5EF4-FFF2-40B4-BE49-F238E27FC236}">
              <a16:creationId xmlns:a16="http://schemas.microsoft.com/office/drawing/2014/main" id="{00000000-0008-0000-0300-0000D751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8456" name="Line 229">
          <a:extLst>
            <a:ext uri="{FF2B5EF4-FFF2-40B4-BE49-F238E27FC236}">
              <a16:creationId xmlns:a16="http://schemas.microsoft.com/office/drawing/2014/main" id="{00000000-0008-0000-0300-0000D851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38457" name="Line 227">
          <a:extLst>
            <a:ext uri="{FF2B5EF4-FFF2-40B4-BE49-F238E27FC236}">
              <a16:creationId xmlns:a16="http://schemas.microsoft.com/office/drawing/2014/main" id="{00000000-0008-0000-0300-0000D951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8458" name="グループ化 39">
          <a:extLst>
            <a:ext uri="{FF2B5EF4-FFF2-40B4-BE49-F238E27FC236}">
              <a16:creationId xmlns:a16="http://schemas.microsoft.com/office/drawing/2014/main" id="{00000000-0008-0000-0300-0000DA510E00}"/>
            </a:ext>
          </a:extLst>
        </xdr:cNvPr>
        <xdr:cNvGrpSpPr>
          <a:grpSpLocks/>
        </xdr:cNvGrpSpPr>
      </xdr:nvGrpSpPr>
      <xdr:grpSpPr bwMode="auto">
        <a:xfrm>
          <a:off x="1653540" y="2209800"/>
          <a:ext cx="590550" cy="634365"/>
          <a:chOff x="1447800" y="2194560"/>
          <a:chExt cx="58674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8459" name="Line 5">
          <a:extLst>
            <a:ext uri="{FF2B5EF4-FFF2-40B4-BE49-F238E27FC236}">
              <a16:creationId xmlns:a16="http://schemas.microsoft.com/office/drawing/2014/main" id="{00000000-0008-0000-0300-0000DB51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8460" name="Line 5">
          <a:extLst>
            <a:ext uri="{FF2B5EF4-FFF2-40B4-BE49-F238E27FC236}">
              <a16:creationId xmlns:a16="http://schemas.microsoft.com/office/drawing/2014/main" id="{00000000-0008-0000-0300-0000DC51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38461" name="Line 218">
          <a:extLst>
            <a:ext uri="{FF2B5EF4-FFF2-40B4-BE49-F238E27FC236}">
              <a16:creationId xmlns:a16="http://schemas.microsoft.com/office/drawing/2014/main" id="{00000000-0008-0000-0300-0000DD51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38462" name="Line 229">
          <a:extLst>
            <a:ext uri="{FF2B5EF4-FFF2-40B4-BE49-F238E27FC236}">
              <a16:creationId xmlns:a16="http://schemas.microsoft.com/office/drawing/2014/main" id="{00000000-0008-0000-0300-0000DE510E00}"/>
            </a:ext>
          </a:extLst>
        </xdr:cNvPr>
        <xdr:cNvSpPr>
          <a:spLocks noChangeShapeType="1"/>
        </xdr:cNvSpPr>
      </xdr:nvSpPr>
      <xdr:spPr bwMode="auto">
        <a:xfrm rot="-5400000">
          <a:off x="7343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8463" name="Line 1">
          <a:extLst>
            <a:ext uri="{FF2B5EF4-FFF2-40B4-BE49-F238E27FC236}">
              <a16:creationId xmlns:a16="http://schemas.microsoft.com/office/drawing/2014/main" id="{00000000-0008-0000-0300-0000DF51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8464" name="Line 1">
          <a:extLst>
            <a:ext uri="{FF2B5EF4-FFF2-40B4-BE49-F238E27FC236}">
              <a16:creationId xmlns:a16="http://schemas.microsoft.com/office/drawing/2014/main" id="{00000000-0008-0000-0300-0000E051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8382" name="Line 1">
          <a:extLst>
            <a:ext uri="{FF2B5EF4-FFF2-40B4-BE49-F238E27FC236}">
              <a16:creationId xmlns:a16="http://schemas.microsoft.com/office/drawing/2014/main" id="{00000000-0008-0000-0400-00009E7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8383" name="Line 2">
          <a:extLst>
            <a:ext uri="{FF2B5EF4-FFF2-40B4-BE49-F238E27FC236}">
              <a16:creationId xmlns:a16="http://schemas.microsoft.com/office/drawing/2014/main" id="{00000000-0008-0000-0400-00009F7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8384" name="Line 3">
          <a:extLst>
            <a:ext uri="{FF2B5EF4-FFF2-40B4-BE49-F238E27FC236}">
              <a16:creationId xmlns:a16="http://schemas.microsoft.com/office/drawing/2014/main" id="{00000000-0008-0000-0400-0000A07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8385" name="Line 4">
          <a:extLst>
            <a:ext uri="{FF2B5EF4-FFF2-40B4-BE49-F238E27FC236}">
              <a16:creationId xmlns:a16="http://schemas.microsoft.com/office/drawing/2014/main" id="{00000000-0008-0000-0400-0000A17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8386" name="Line 5">
          <a:extLst>
            <a:ext uri="{FF2B5EF4-FFF2-40B4-BE49-F238E27FC236}">
              <a16:creationId xmlns:a16="http://schemas.microsoft.com/office/drawing/2014/main" id="{00000000-0008-0000-0400-0000A27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8387" name="Line 6">
          <a:extLst>
            <a:ext uri="{FF2B5EF4-FFF2-40B4-BE49-F238E27FC236}">
              <a16:creationId xmlns:a16="http://schemas.microsoft.com/office/drawing/2014/main" id="{00000000-0008-0000-0400-0000A37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8388" name="Line 7">
          <a:extLst>
            <a:ext uri="{FF2B5EF4-FFF2-40B4-BE49-F238E27FC236}">
              <a16:creationId xmlns:a16="http://schemas.microsoft.com/office/drawing/2014/main" id="{00000000-0008-0000-0400-0000A47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89" name="Line 8">
          <a:extLst>
            <a:ext uri="{FF2B5EF4-FFF2-40B4-BE49-F238E27FC236}">
              <a16:creationId xmlns:a16="http://schemas.microsoft.com/office/drawing/2014/main" id="{00000000-0008-0000-0400-0000A5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8390" name="Line 9">
          <a:extLst>
            <a:ext uri="{FF2B5EF4-FFF2-40B4-BE49-F238E27FC236}">
              <a16:creationId xmlns:a16="http://schemas.microsoft.com/office/drawing/2014/main" id="{00000000-0008-0000-0400-0000A67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1" name="Line 16">
          <a:extLst>
            <a:ext uri="{FF2B5EF4-FFF2-40B4-BE49-F238E27FC236}">
              <a16:creationId xmlns:a16="http://schemas.microsoft.com/office/drawing/2014/main" id="{00000000-0008-0000-0400-0000A7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8392" name="Line 27">
          <a:extLst>
            <a:ext uri="{FF2B5EF4-FFF2-40B4-BE49-F238E27FC236}">
              <a16:creationId xmlns:a16="http://schemas.microsoft.com/office/drawing/2014/main" id="{00000000-0008-0000-0400-0000A87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8393" name="Line 28">
          <a:extLst>
            <a:ext uri="{FF2B5EF4-FFF2-40B4-BE49-F238E27FC236}">
              <a16:creationId xmlns:a16="http://schemas.microsoft.com/office/drawing/2014/main" id="{00000000-0008-0000-0400-0000A97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8394" name="Line 29">
          <a:extLst>
            <a:ext uri="{FF2B5EF4-FFF2-40B4-BE49-F238E27FC236}">
              <a16:creationId xmlns:a16="http://schemas.microsoft.com/office/drawing/2014/main" id="{00000000-0008-0000-0400-0000AA7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5" name="Line 78">
          <a:extLst>
            <a:ext uri="{FF2B5EF4-FFF2-40B4-BE49-F238E27FC236}">
              <a16:creationId xmlns:a16="http://schemas.microsoft.com/office/drawing/2014/main" id="{00000000-0008-0000-0400-0000AB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6" name="Line 86">
          <a:extLst>
            <a:ext uri="{FF2B5EF4-FFF2-40B4-BE49-F238E27FC236}">
              <a16:creationId xmlns:a16="http://schemas.microsoft.com/office/drawing/2014/main" id="{00000000-0008-0000-0400-0000AC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7" name="Line 109">
          <a:extLst>
            <a:ext uri="{FF2B5EF4-FFF2-40B4-BE49-F238E27FC236}">
              <a16:creationId xmlns:a16="http://schemas.microsoft.com/office/drawing/2014/main" id="{00000000-0008-0000-0400-0000AD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8" name="Line 117">
          <a:extLst>
            <a:ext uri="{FF2B5EF4-FFF2-40B4-BE49-F238E27FC236}">
              <a16:creationId xmlns:a16="http://schemas.microsoft.com/office/drawing/2014/main" id="{00000000-0008-0000-0400-0000AE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9" name="Line 140">
          <a:extLst>
            <a:ext uri="{FF2B5EF4-FFF2-40B4-BE49-F238E27FC236}">
              <a16:creationId xmlns:a16="http://schemas.microsoft.com/office/drawing/2014/main" id="{00000000-0008-0000-0400-0000AF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0" name="Line 148">
          <a:extLst>
            <a:ext uri="{FF2B5EF4-FFF2-40B4-BE49-F238E27FC236}">
              <a16:creationId xmlns:a16="http://schemas.microsoft.com/office/drawing/2014/main" id="{00000000-0008-0000-0400-0000B0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401" name="Line 171">
          <a:extLst>
            <a:ext uri="{FF2B5EF4-FFF2-40B4-BE49-F238E27FC236}">
              <a16:creationId xmlns:a16="http://schemas.microsoft.com/office/drawing/2014/main" id="{00000000-0008-0000-0400-0000B1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2" name="Line 179">
          <a:extLst>
            <a:ext uri="{FF2B5EF4-FFF2-40B4-BE49-F238E27FC236}">
              <a16:creationId xmlns:a16="http://schemas.microsoft.com/office/drawing/2014/main" id="{00000000-0008-0000-0400-0000B2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403" name="Line 202">
          <a:extLst>
            <a:ext uri="{FF2B5EF4-FFF2-40B4-BE49-F238E27FC236}">
              <a16:creationId xmlns:a16="http://schemas.microsoft.com/office/drawing/2014/main" id="{00000000-0008-0000-0400-0000B3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8404" name="AutoShape 209">
          <a:extLst>
            <a:ext uri="{FF2B5EF4-FFF2-40B4-BE49-F238E27FC236}">
              <a16:creationId xmlns:a16="http://schemas.microsoft.com/office/drawing/2014/main" id="{00000000-0008-0000-0400-0000B47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5" name="Line 210">
          <a:extLst>
            <a:ext uri="{FF2B5EF4-FFF2-40B4-BE49-F238E27FC236}">
              <a16:creationId xmlns:a16="http://schemas.microsoft.com/office/drawing/2014/main" id="{00000000-0008-0000-0400-0000B57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171450</xdr:rowOff>
    </xdr:to>
    <xdr:sp macro="" textlink="">
      <xdr:nvSpPr>
        <xdr:cNvPr id="948406" name="AutoShape 212">
          <a:extLst>
            <a:ext uri="{FF2B5EF4-FFF2-40B4-BE49-F238E27FC236}">
              <a16:creationId xmlns:a16="http://schemas.microsoft.com/office/drawing/2014/main" id="{00000000-0008-0000-0400-0000B6780E00}"/>
            </a:ext>
          </a:extLst>
        </xdr:cNvPr>
        <xdr:cNvSpPr>
          <a:spLocks/>
        </xdr:cNvSpPr>
      </xdr:nvSpPr>
      <xdr:spPr bwMode="auto">
        <a:xfrm>
          <a:off x="132111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8407" name="Line 213">
          <a:extLst>
            <a:ext uri="{FF2B5EF4-FFF2-40B4-BE49-F238E27FC236}">
              <a16:creationId xmlns:a16="http://schemas.microsoft.com/office/drawing/2014/main" id="{00000000-0008-0000-0400-0000B778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8408" name="Line 224">
          <a:extLst>
            <a:ext uri="{FF2B5EF4-FFF2-40B4-BE49-F238E27FC236}">
              <a16:creationId xmlns:a16="http://schemas.microsoft.com/office/drawing/2014/main" id="{00000000-0008-0000-0400-0000B878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8409" name="Line 222">
          <a:extLst>
            <a:ext uri="{FF2B5EF4-FFF2-40B4-BE49-F238E27FC236}">
              <a16:creationId xmlns:a16="http://schemas.microsoft.com/office/drawing/2014/main" id="{00000000-0008-0000-0400-0000B97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48410" name="グループ化 41">
          <a:extLst>
            <a:ext uri="{FF2B5EF4-FFF2-40B4-BE49-F238E27FC236}">
              <a16:creationId xmlns:a16="http://schemas.microsoft.com/office/drawing/2014/main" id="{00000000-0008-0000-0400-0000BA780E00}"/>
            </a:ext>
          </a:extLst>
        </xdr:cNvPr>
        <xdr:cNvGrpSpPr>
          <a:grpSpLocks/>
        </xdr:cNvGrpSpPr>
      </xdr:nvGrpSpPr>
      <xdr:grpSpPr bwMode="auto">
        <a:xfrm>
          <a:off x="1653540" y="2190750"/>
          <a:ext cx="590550" cy="634365"/>
          <a:chOff x="1447800" y="2179320"/>
          <a:chExt cx="58674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44780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40368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71140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48411" name="Line 5">
          <a:extLst>
            <a:ext uri="{FF2B5EF4-FFF2-40B4-BE49-F238E27FC236}">
              <a16:creationId xmlns:a16="http://schemas.microsoft.com/office/drawing/2014/main" id="{00000000-0008-0000-0400-0000BB78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48412" name="Line 5">
          <a:extLst>
            <a:ext uri="{FF2B5EF4-FFF2-40B4-BE49-F238E27FC236}">
              <a16:creationId xmlns:a16="http://schemas.microsoft.com/office/drawing/2014/main" id="{00000000-0008-0000-0400-0000BC78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276225</xdr:rowOff>
    </xdr:from>
    <xdr:to>
      <xdr:col>23</xdr:col>
      <xdr:colOff>133350</xdr:colOff>
      <xdr:row>16</xdr:row>
      <xdr:rowOff>276225</xdr:rowOff>
    </xdr:to>
    <xdr:sp macro="" textlink="">
      <xdr:nvSpPr>
        <xdr:cNvPr id="948413" name="Line 224">
          <a:extLst>
            <a:ext uri="{FF2B5EF4-FFF2-40B4-BE49-F238E27FC236}">
              <a16:creationId xmlns:a16="http://schemas.microsoft.com/office/drawing/2014/main" id="{00000000-0008-0000-0400-0000BD780E00}"/>
            </a:ext>
          </a:extLst>
        </xdr:cNvPr>
        <xdr:cNvSpPr>
          <a:spLocks noChangeShapeType="1"/>
        </xdr:cNvSpPr>
      </xdr:nvSpPr>
      <xdr:spPr bwMode="auto">
        <a:xfrm rot="-5400000">
          <a:off x="73533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8414" name="Line 1">
          <a:extLst>
            <a:ext uri="{FF2B5EF4-FFF2-40B4-BE49-F238E27FC236}">
              <a16:creationId xmlns:a16="http://schemas.microsoft.com/office/drawing/2014/main" id="{00000000-0008-0000-0400-0000BE7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8415" name="Line 1">
          <a:extLst>
            <a:ext uri="{FF2B5EF4-FFF2-40B4-BE49-F238E27FC236}">
              <a16:creationId xmlns:a16="http://schemas.microsoft.com/office/drawing/2014/main" id="{00000000-0008-0000-0400-0000BF7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0191" name="Line 1">
          <a:extLst>
            <a:ext uri="{FF2B5EF4-FFF2-40B4-BE49-F238E27FC236}">
              <a16:creationId xmlns:a16="http://schemas.microsoft.com/office/drawing/2014/main" id="{00000000-0008-0000-0500-00009F5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0192" name="Line 2">
          <a:extLst>
            <a:ext uri="{FF2B5EF4-FFF2-40B4-BE49-F238E27FC236}">
              <a16:creationId xmlns:a16="http://schemas.microsoft.com/office/drawing/2014/main" id="{00000000-0008-0000-0500-0000A05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0193" name="Line 3">
          <a:extLst>
            <a:ext uri="{FF2B5EF4-FFF2-40B4-BE49-F238E27FC236}">
              <a16:creationId xmlns:a16="http://schemas.microsoft.com/office/drawing/2014/main" id="{00000000-0008-0000-0500-0000A15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0194" name="Line 4">
          <a:extLst>
            <a:ext uri="{FF2B5EF4-FFF2-40B4-BE49-F238E27FC236}">
              <a16:creationId xmlns:a16="http://schemas.microsoft.com/office/drawing/2014/main" id="{00000000-0008-0000-0500-0000A25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0195" name="Line 5">
          <a:extLst>
            <a:ext uri="{FF2B5EF4-FFF2-40B4-BE49-F238E27FC236}">
              <a16:creationId xmlns:a16="http://schemas.microsoft.com/office/drawing/2014/main" id="{00000000-0008-0000-0500-0000A35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0196" name="Line 6">
          <a:extLst>
            <a:ext uri="{FF2B5EF4-FFF2-40B4-BE49-F238E27FC236}">
              <a16:creationId xmlns:a16="http://schemas.microsoft.com/office/drawing/2014/main" id="{00000000-0008-0000-0500-0000A45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0197" name="Line 7">
          <a:extLst>
            <a:ext uri="{FF2B5EF4-FFF2-40B4-BE49-F238E27FC236}">
              <a16:creationId xmlns:a16="http://schemas.microsoft.com/office/drawing/2014/main" id="{00000000-0008-0000-0500-0000A55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198" name="Line 8">
          <a:extLst>
            <a:ext uri="{FF2B5EF4-FFF2-40B4-BE49-F238E27FC236}">
              <a16:creationId xmlns:a16="http://schemas.microsoft.com/office/drawing/2014/main" id="{00000000-0008-0000-0500-0000A6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0199" name="Line 9">
          <a:extLst>
            <a:ext uri="{FF2B5EF4-FFF2-40B4-BE49-F238E27FC236}">
              <a16:creationId xmlns:a16="http://schemas.microsoft.com/office/drawing/2014/main" id="{00000000-0008-0000-0500-0000A75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0" name="Line 16">
          <a:extLst>
            <a:ext uri="{FF2B5EF4-FFF2-40B4-BE49-F238E27FC236}">
              <a16:creationId xmlns:a16="http://schemas.microsoft.com/office/drawing/2014/main" id="{00000000-0008-0000-0500-0000A8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0201" name="Line 27">
          <a:extLst>
            <a:ext uri="{FF2B5EF4-FFF2-40B4-BE49-F238E27FC236}">
              <a16:creationId xmlns:a16="http://schemas.microsoft.com/office/drawing/2014/main" id="{00000000-0008-0000-0500-0000A95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0202" name="Line 28">
          <a:extLst>
            <a:ext uri="{FF2B5EF4-FFF2-40B4-BE49-F238E27FC236}">
              <a16:creationId xmlns:a16="http://schemas.microsoft.com/office/drawing/2014/main" id="{00000000-0008-0000-0500-0000AA5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0203" name="Line 29">
          <a:extLst>
            <a:ext uri="{FF2B5EF4-FFF2-40B4-BE49-F238E27FC236}">
              <a16:creationId xmlns:a16="http://schemas.microsoft.com/office/drawing/2014/main" id="{00000000-0008-0000-0500-0000AB5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4" name="Line 78">
          <a:extLst>
            <a:ext uri="{FF2B5EF4-FFF2-40B4-BE49-F238E27FC236}">
              <a16:creationId xmlns:a16="http://schemas.microsoft.com/office/drawing/2014/main" id="{00000000-0008-0000-0500-0000AC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5" name="Line 86">
          <a:extLst>
            <a:ext uri="{FF2B5EF4-FFF2-40B4-BE49-F238E27FC236}">
              <a16:creationId xmlns:a16="http://schemas.microsoft.com/office/drawing/2014/main" id="{00000000-0008-0000-0500-0000AD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6" name="Line 109">
          <a:extLst>
            <a:ext uri="{FF2B5EF4-FFF2-40B4-BE49-F238E27FC236}">
              <a16:creationId xmlns:a16="http://schemas.microsoft.com/office/drawing/2014/main" id="{00000000-0008-0000-0500-0000AE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7" name="Line 117">
          <a:extLst>
            <a:ext uri="{FF2B5EF4-FFF2-40B4-BE49-F238E27FC236}">
              <a16:creationId xmlns:a16="http://schemas.microsoft.com/office/drawing/2014/main" id="{00000000-0008-0000-0500-0000AF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8" name="Line 140">
          <a:extLst>
            <a:ext uri="{FF2B5EF4-FFF2-40B4-BE49-F238E27FC236}">
              <a16:creationId xmlns:a16="http://schemas.microsoft.com/office/drawing/2014/main" id="{00000000-0008-0000-0500-0000B0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9" name="Line 148">
          <a:extLst>
            <a:ext uri="{FF2B5EF4-FFF2-40B4-BE49-F238E27FC236}">
              <a16:creationId xmlns:a16="http://schemas.microsoft.com/office/drawing/2014/main" id="{00000000-0008-0000-0500-0000B1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10" name="Line 171">
          <a:extLst>
            <a:ext uri="{FF2B5EF4-FFF2-40B4-BE49-F238E27FC236}">
              <a16:creationId xmlns:a16="http://schemas.microsoft.com/office/drawing/2014/main" id="{00000000-0008-0000-0500-0000B2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11" name="Line 179">
          <a:extLst>
            <a:ext uri="{FF2B5EF4-FFF2-40B4-BE49-F238E27FC236}">
              <a16:creationId xmlns:a16="http://schemas.microsoft.com/office/drawing/2014/main" id="{00000000-0008-0000-0500-0000B3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12" name="Line 202">
          <a:extLst>
            <a:ext uri="{FF2B5EF4-FFF2-40B4-BE49-F238E27FC236}">
              <a16:creationId xmlns:a16="http://schemas.microsoft.com/office/drawing/2014/main" id="{00000000-0008-0000-0500-0000B4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0213" name="AutoShape 209">
          <a:extLst>
            <a:ext uri="{FF2B5EF4-FFF2-40B4-BE49-F238E27FC236}">
              <a16:creationId xmlns:a16="http://schemas.microsoft.com/office/drawing/2014/main" id="{00000000-0008-0000-0500-0000B55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14" name="Line 210">
          <a:extLst>
            <a:ext uri="{FF2B5EF4-FFF2-40B4-BE49-F238E27FC236}">
              <a16:creationId xmlns:a16="http://schemas.microsoft.com/office/drawing/2014/main" id="{00000000-0008-0000-0500-0000B65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40215" name="AutoShape 212">
          <a:extLst>
            <a:ext uri="{FF2B5EF4-FFF2-40B4-BE49-F238E27FC236}">
              <a16:creationId xmlns:a16="http://schemas.microsoft.com/office/drawing/2014/main" id="{00000000-0008-0000-0500-0000B758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40216" name="Line 213">
          <a:extLst>
            <a:ext uri="{FF2B5EF4-FFF2-40B4-BE49-F238E27FC236}">
              <a16:creationId xmlns:a16="http://schemas.microsoft.com/office/drawing/2014/main" id="{00000000-0008-0000-0500-0000B858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0217" name="Line 224">
          <a:extLst>
            <a:ext uri="{FF2B5EF4-FFF2-40B4-BE49-F238E27FC236}">
              <a16:creationId xmlns:a16="http://schemas.microsoft.com/office/drawing/2014/main" id="{00000000-0008-0000-0500-0000B958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0218" name="Line 222">
          <a:extLst>
            <a:ext uri="{FF2B5EF4-FFF2-40B4-BE49-F238E27FC236}">
              <a16:creationId xmlns:a16="http://schemas.microsoft.com/office/drawing/2014/main" id="{00000000-0008-0000-0500-0000BA5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323850</xdr:colOff>
      <xdr:row>10</xdr:row>
      <xdr:rowOff>171450</xdr:rowOff>
    </xdr:to>
    <xdr:grpSp>
      <xdr:nvGrpSpPr>
        <xdr:cNvPr id="940219" name="グループ化 41">
          <a:extLst>
            <a:ext uri="{FF2B5EF4-FFF2-40B4-BE49-F238E27FC236}">
              <a16:creationId xmlns:a16="http://schemas.microsoft.com/office/drawing/2014/main" id="{00000000-0008-0000-0500-0000BB580E00}"/>
            </a:ext>
          </a:extLst>
        </xdr:cNvPr>
        <xdr:cNvGrpSpPr>
          <a:grpSpLocks/>
        </xdr:cNvGrpSpPr>
      </xdr:nvGrpSpPr>
      <xdr:grpSpPr bwMode="auto">
        <a:xfrm>
          <a:off x="1653540" y="2228850"/>
          <a:ext cx="590550" cy="624840"/>
          <a:chOff x="1447800" y="2209800"/>
          <a:chExt cx="58674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447800" y="28422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403681"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711408" y="22193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95250</xdr:rowOff>
    </xdr:from>
    <xdr:to>
      <xdr:col>5</xdr:col>
      <xdr:colOff>0</xdr:colOff>
      <xdr:row>8</xdr:row>
      <xdr:rowOff>95250</xdr:rowOff>
    </xdr:to>
    <xdr:sp macro="" textlink="">
      <xdr:nvSpPr>
        <xdr:cNvPr id="940220" name="Line 5">
          <a:extLst>
            <a:ext uri="{FF2B5EF4-FFF2-40B4-BE49-F238E27FC236}">
              <a16:creationId xmlns:a16="http://schemas.microsoft.com/office/drawing/2014/main" id="{00000000-0008-0000-0500-0000BC580E00}"/>
            </a:ext>
          </a:extLst>
        </xdr:cNvPr>
        <xdr:cNvSpPr>
          <a:spLocks noChangeShapeType="1"/>
        </xdr:cNvSpPr>
      </xdr:nvSpPr>
      <xdr:spPr bwMode="auto">
        <a:xfrm rot="-5400000">
          <a:off x="2333625" y="19716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0221" name="Line 5">
          <a:extLst>
            <a:ext uri="{FF2B5EF4-FFF2-40B4-BE49-F238E27FC236}">
              <a16:creationId xmlns:a16="http://schemas.microsoft.com/office/drawing/2014/main" id="{00000000-0008-0000-0500-0000BD58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276225</xdr:rowOff>
    </xdr:from>
    <xdr:to>
      <xdr:col>23</xdr:col>
      <xdr:colOff>114300</xdr:colOff>
      <xdr:row>16</xdr:row>
      <xdr:rowOff>276225</xdr:rowOff>
    </xdr:to>
    <xdr:sp macro="" textlink="">
      <xdr:nvSpPr>
        <xdr:cNvPr id="940222" name="Line 224">
          <a:extLst>
            <a:ext uri="{FF2B5EF4-FFF2-40B4-BE49-F238E27FC236}">
              <a16:creationId xmlns:a16="http://schemas.microsoft.com/office/drawing/2014/main" id="{00000000-0008-0000-0500-0000BE580E00}"/>
            </a:ext>
          </a:extLst>
        </xdr:cNvPr>
        <xdr:cNvSpPr>
          <a:spLocks noChangeShapeType="1"/>
        </xdr:cNvSpPr>
      </xdr:nvSpPr>
      <xdr:spPr bwMode="auto">
        <a:xfrm rot="-5400000">
          <a:off x="73342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0223" name="Line 1">
          <a:extLst>
            <a:ext uri="{FF2B5EF4-FFF2-40B4-BE49-F238E27FC236}">
              <a16:creationId xmlns:a16="http://schemas.microsoft.com/office/drawing/2014/main" id="{00000000-0008-0000-0500-0000BF5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0224" name="Line 1">
          <a:extLst>
            <a:ext uri="{FF2B5EF4-FFF2-40B4-BE49-F238E27FC236}">
              <a16:creationId xmlns:a16="http://schemas.microsoft.com/office/drawing/2014/main" id="{00000000-0008-0000-0500-0000C05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9405" name="Line 1">
          <a:extLst>
            <a:ext uri="{FF2B5EF4-FFF2-40B4-BE49-F238E27FC236}">
              <a16:creationId xmlns:a16="http://schemas.microsoft.com/office/drawing/2014/main" id="{00000000-0008-0000-0600-00009D7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9406" name="Line 2">
          <a:extLst>
            <a:ext uri="{FF2B5EF4-FFF2-40B4-BE49-F238E27FC236}">
              <a16:creationId xmlns:a16="http://schemas.microsoft.com/office/drawing/2014/main" id="{00000000-0008-0000-0600-00009E7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9407" name="Line 3">
          <a:extLst>
            <a:ext uri="{FF2B5EF4-FFF2-40B4-BE49-F238E27FC236}">
              <a16:creationId xmlns:a16="http://schemas.microsoft.com/office/drawing/2014/main" id="{00000000-0008-0000-0600-00009F7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9408" name="Line 4">
          <a:extLst>
            <a:ext uri="{FF2B5EF4-FFF2-40B4-BE49-F238E27FC236}">
              <a16:creationId xmlns:a16="http://schemas.microsoft.com/office/drawing/2014/main" id="{00000000-0008-0000-0600-0000A07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9409" name="Line 5">
          <a:extLst>
            <a:ext uri="{FF2B5EF4-FFF2-40B4-BE49-F238E27FC236}">
              <a16:creationId xmlns:a16="http://schemas.microsoft.com/office/drawing/2014/main" id="{00000000-0008-0000-0600-0000A17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9410" name="Line 6">
          <a:extLst>
            <a:ext uri="{FF2B5EF4-FFF2-40B4-BE49-F238E27FC236}">
              <a16:creationId xmlns:a16="http://schemas.microsoft.com/office/drawing/2014/main" id="{00000000-0008-0000-0600-0000A27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9411" name="Line 7">
          <a:extLst>
            <a:ext uri="{FF2B5EF4-FFF2-40B4-BE49-F238E27FC236}">
              <a16:creationId xmlns:a16="http://schemas.microsoft.com/office/drawing/2014/main" id="{00000000-0008-0000-0600-0000A37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12" name="Line 8">
          <a:extLst>
            <a:ext uri="{FF2B5EF4-FFF2-40B4-BE49-F238E27FC236}">
              <a16:creationId xmlns:a16="http://schemas.microsoft.com/office/drawing/2014/main" id="{00000000-0008-0000-0600-0000A4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9413" name="Line 9">
          <a:extLst>
            <a:ext uri="{FF2B5EF4-FFF2-40B4-BE49-F238E27FC236}">
              <a16:creationId xmlns:a16="http://schemas.microsoft.com/office/drawing/2014/main" id="{00000000-0008-0000-0600-0000A57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14" name="Line 16">
          <a:extLst>
            <a:ext uri="{FF2B5EF4-FFF2-40B4-BE49-F238E27FC236}">
              <a16:creationId xmlns:a16="http://schemas.microsoft.com/office/drawing/2014/main" id="{00000000-0008-0000-0600-0000A6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9415" name="Line 27">
          <a:extLst>
            <a:ext uri="{FF2B5EF4-FFF2-40B4-BE49-F238E27FC236}">
              <a16:creationId xmlns:a16="http://schemas.microsoft.com/office/drawing/2014/main" id="{00000000-0008-0000-0600-0000A77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9416" name="Line 28">
          <a:extLst>
            <a:ext uri="{FF2B5EF4-FFF2-40B4-BE49-F238E27FC236}">
              <a16:creationId xmlns:a16="http://schemas.microsoft.com/office/drawing/2014/main" id="{00000000-0008-0000-0600-0000A87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9417" name="Line 29">
          <a:extLst>
            <a:ext uri="{FF2B5EF4-FFF2-40B4-BE49-F238E27FC236}">
              <a16:creationId xmlns:a16="http://schemas.microsoft.com/office/drawing/2014/main" id="{00000000-0008-0000-0600-0000A97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18" name="Line 77">
          <a:extLst>
            <a:ext uri="{FF2B5EF4-FFF2-40B4-BE49-F238E27FC236}">
              <a16:creationId xmlns:a16="http://schemas.microsoft.com/office/drawing/2014/main" id="{00000000-0008-0000-0600-0000AA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19" name="Line 85">
          <a:extLst>
            <a:ext uri="{FF2B5EF4-FFF2-40B4-BE49-F238E27FC236}">
              <a16:creationId xmlns:a16="http://schemas.microsoft.com/office/drawing/2014/main" id="{00000000-0008-0000-0600-0000AB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0" name="Line 108">
          <a:extLst>
            <a:ext uri="{FF2B5EF4-FFF2-40B4-BE49-F238E27FC236}">
              <a16:creationId xmlns:a16="http://schemas.microsoft.com/office/drawing/2014/main" id="{00000000-0008-0000-0600-0000AC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1" name="Line 116">
          <a:extLst>
            <a:ext uri="{FF2B5EF4-FFF2-40B4-BE49-F238E27FC236}">
              <a16:creationId xmlns:a16="http://schemas.microsoft.com/office/drawing/2014/main" id="{00000000-0008-0000-0600-0000AD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2" name="Line 139">
          <a:extLst>
            <a:ext uri="{FF2B5EF4-FFF2-40B4-BE49-F238E27FC236}">
              <a16:creationId xmlns:a16="http://schemas.microsoft.com/office/drawing/2014/main" id="{00000000-0008-0000-0600-0000AE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3" name="Line 147">
          <a:extLst>
            <a:ext uri="{FF2B5EF4-FFF2-40B4-BE49-F238E27FC236}">
              <a16:creationId xmlns:a16="http://schemas.microsoft.com/office/drawing/2014/main" id="{00000000-0008-0000-0600-0000AF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4" name="Line 170">
          <a:extLst>
            <a:ext uri="{FF2B5EF4-FFF2-40B4-BE49-F238E27FC236}">
              <a16:creationId xmlns:a16="http://schemas.microsoft.com/office/drawing/2014/main" id="{00000000-0008-0000-0600-0000B0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5" name="Line 178">
          <a:extLst>
            <a:ext uri="{FF2B5EF4-FFF2-40B4-BE49-F238E27FC236}">
              <a16:creationId xmlns:a16="http://schemas.microsoft.com/office/drawing/2014/main" id="{00000000-0008-0000-0600-0000B1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6" name="Line 201">
          <a:extLst>
            <a:ext uri="{FF2B5EF4-FFF2-40B4-BE49-F238E27FC236}">
              <a16:creationId xmlns:a16="http://schemas.microsoft.com/office/drawing/2014/main" id="{00000000-0008-0000-0600-0000B2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9427" name="AutoShape 208">
          <a:extLst>
            <a:ext uri="{FF2B5EF4-FFF2-40B4-BE49-F238E27FC236}">
              <a16:creationId xmlns:a16="http://schemas.microsoft.com/office/drawing/2014/main" id="{00000000-0008-0000-0600-0000B37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8" name="Line 209">
          <a:extLst>
            <a:ext uri="{FF2B5EF4-FFF2-40B4-BE49-F238E27FC236}">
              <a16:creationId xmlns:a16="http://schemas.microsoft.com/office/drawing/2014/main" id="{00000000-0008-0000-0600-0000B47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49431" name="Line 223">
          <a:extLst>
            <a:ext uri="{FF2B5EF4-FFF2-40B4-BE49-F238E27FC236}">
              <a16:creationId xmlns:a16="http://schemas.microsoft.com/office/drawing/2014/main" id="{00000000-0008-0000-0600-0000B77C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9432" name="Line 221">
          <a:extLst>
            <a:ext uri="{FF2B5EF4-FFF2-40B4-BE49-F238E27FC236}">
              <a16:creationId xmlns:a16="http://schemas.microsoft.com/office/drawing/2014/main" id="{00000000-0008-0000-0600-0000B87C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9433" name="グループ化 41">
          <a:extLst>
            <a:ext uri="{FF2B5EF4-FFF2-40B4-BE49-F238E27FC236}">
              <a16:creationId xmlns:a16="http://schemas.microsoft.com/office/drawing/2014/main" id="{00000000-0008-0000-0600-0000B97C0E00}"/>
            </a:ext>
          </a:extLst>
        </xdr:cNvPr>
        <xdr:cNvGrpSpPr>
          <a:grpSpLocks/>
        </xdr:cNvGrpSpPr>
      </xdr:nvGrpSpPr>
      <xdr:grpSpPr bwMode="auto">
        <a:xfrm>
          <a:off x="1663700" y="2219325"/>
          <a:ext cx="585470" cy="644525"/>
          <a:chOff x="1447800" y="2202180"/>
          <a:chExt cx="58674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9434" name="Line 5">
          <a:extLst>
            <a:ext uri="{FF2B5EF4-FFF2-40B4-BE49-F238E27FC236}">
              <a16:creationId xmlns:a16="http://schemas.microsoft.com/office/drawing/2014/main" id="{00000000-0008-0000-0600-0000BA7C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9435" name="Line 5">
          <a:extLst>
            <a:ext uri="{FF2B5EF4-FFF2-40B4-BE49-F238E27FC236}">
              <a16:creationId xmlns:a16="http://schemas.microsoft.com/office/drawing/2014/main" id="{00000000-0008-0000-0600-0000BB7C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49436" name="Line 223">
          <a:extLst>
            <a:ext uri="{FF2B5EF4-FFF2-40B4-BE49-F238E27FC236}">
              <a16:creationId xmlns:a16="http://schemas.microsoft.com/office/drawing/2014/main" id="{00000000-0008-0000-0600-0000BC7C0E00}"/>
            </a:ext>
          </a:extLst>
        </xdr:cNvPr>
        <xdr:cNvSpPr>
          <a:spLocks noChangeShapeType="1"/>
        </xdr:cNvSpPr>
      </xdr:nvSpPr>
      <xdr:spPr bwMode="auto">
        <a:xfrm rot="-5400000">
          <a:off x="7343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9437" name="Line 1">
          <a:extLst>
            <a:ext uri="{FF2B5EF4-FFF2-40B4-BE49-F238E27FC236}">
              <a16:creationId xmlns:a16="http://schemas.microsoft.com/office/drawing/2014/main" id="{00000000-0008-0000-0600-0000BD7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9438" name="Line 1">
          <a:extLst>
            <a:ext uri="{FF2B5EF4-FFF2-40B4-BE49-F238E27FC236}">
              <a16:creationId xmlns:a16="http://schemas.microsoft.com/office/drawing/2014/main" id="{00000000-0008-0000-0600-0000BE7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10693</xdr:colOff>
      <xdr:row>12</xdr:row>
      <xdr:rowOff>210718</xdr:rowOff>
    </xdr:from>
    <xdr:to>
      <xdr:col>43</xdr:col>
      <xdr:colOff>162847</xdr:colOff>
      <xdr:row>14</xdr:row>
      <xdr:rowOff>214089</xdr:rowOff>
    </xdr:to>
    <xdr:sp macro="" textlink="">
      <xdr:nvSpPr>
        <xdr:cNvPr id="2" name="AutoShape 18">
          <a:extLst>
            <a:ext uri="{FF2B5EF4-FFF2-40B4-BE49-F238E27FC236}">
              <a16:creationId xmlns:a16="http://schemas.microsoft.com/office/drawing/2014/main" id="{8200165E-AA9E-4FC4-A933-82FDCB2D65E7}"/>
            </a:ext>
          </a:extLst>
        </xdr:cNvPr>
        <xdr:cNvSpPr>
          <a:spLocks/>
        </xdr:cNvSpPr>
      </xdr:nvSpPr>
      <xdr:spPr bwMode="auto">
        <a:xfrm>
          <a:off x="11886217" y="3565976"/>
          <a:ext cx="152154" cy="660903"/>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39</xdr:col>
      <xdr:colOff>199776</xdr:colOff>
      <xdr:row>7</xdr:row>
      <xdr:rowOff>343843</xdr:rowOff>
    </xdr:from>
    <xdr:to>
      <xdr:col>41</xdr:col>
      <xdr:colOff>68292</xdr:colOff>
      <xdr:row>7</xdr:row>
      <xdr:rowOff>348650</xdr:rowOff>
    </xdr:to>
    <xdr:sp macro="" textlink="">
      <xdr:nvSpPr>
        <xdr:cNvPr id="5" name="Line 16">
          <a:extLst>
            <a:ext uri="{FF2B5EF4-FFF2-40B4-BE49-F238E27FC236}">
              <a16:creationId xmlns:a16="http://schemas.microsoft.com/office/drawing/2014/main" id="{E9672CC3-754E-4869-B92D-8DC56E0EAFD2}"/>
            </a:ext>
          </a:extLst>
        </xdr:cNvPr>
        <xdr:cNvSpPr>
          <a:spLocks noChangeShapeType="1"/>
        </xdr:cNvSpPr>
      </xdr:nvSpPr>
      <xdr:spPr bwMode="auto">
        <a:xfrm flipH="1" flipV="1">
          <a:off x="10770729" y="2047560"/>
          <a:ext cx="813827" cy="4807"/>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66534</xdr:colOff>
      <xdr:row>6</xdr:row>
      <xdr:rowOff>205539</xdr:rowOff>
    </xdr:from>
    <xdr:to>
      <xdr:col>42</xdr:col>
      <xdr:colOff>135277</xdr:colOff>
      <xdr:row>9</xdr:row>
      <xdr:rowOff>178568</xdr:rowOff>
    </xdr:to>
    <xdr:sp macro="" textlink="">
      <xdr:nvSpPr>
        <xdr:cNvPr id="6" name="AutoShape 15">
          <a:extLst>
            <a:ext uri="{FF2B5EF4-FFF2-40B4-BE49-F238E27FC236}">
              <a16:creationId xmlns:a16="http://schemas.microsoft.com/office/drawing/2014/main" id="{CB29171A-352C-4CD4-A907-49523AF04189}"/>
            </a:ext>
          </a:extLst>
        </xdr:cNvPr>
        <xdr:cNvSpPr>
          <a:spLocks/>
        </xdr:cNvSpPr>
      </xdr:nvSpPr>
      <xdr:spPr bwMode="auto">
        <a:xfrm>
          <a:off x="11576745" y="1544052"/>
          <a:ext cx="269269" cy="1010753"/>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41</xdr:col>
      <xdr:colOff>65208</xdr:colOff>
      <xdr:row>7</xdr:row>
      <xdr:rowOff>170708</xdr:rowOff>
    </xdr:from>
    <xdr:to>
      <xdr:col>43</xdr:col>
      <xdr:colOff>3595</xdr:colOff>
      <xdr:row>7</xdr:row>
      <xdr:rowOff>172528</xdr:rowOff>
    </xdr:to>
    <xdr:sp macro="" textlink="">
      <xdr:nvSpPr>
        <xdr:cNvPr id="7" name="Line 16">
          <a:extLst>
            <a:ext uri="{FF2B5EF4-FFF2-40B4-BE49-F238E27FC236}">
              <a16:creationId xmlns:a16="http://schemas.microsoft.com/office/drawing/2014/main" id="{4EE331F3-30E8-4118-A6FD-436A7DFA0DDF}"/>
            </a:ext>
          </a:extLst>
        </xdr:cNvPr>
        <xdr:cNvSpPr>
          <a:spLocks noChangeShapeType="1"/>
        </xdr:cNvSpPr>
      </xdr:nvSpPr>
      <xdr:spPr bwMode="auto">
        <a:xfrm flipH="1" flipV="1">
          <a:off x="11581472" y="1874425"/>
          <a:ext cx="312198" cy="182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66548</xdr:colOff>
      <xdr:row>8</xdr:row>
      <xdr:rowOff>169741</xdr:rowOff>
    </xdr:from>
    <xdr:to>
      <xdr:col>43</xdr:col>
      <xdr:colOff>6972</xdr:colOff>
      <xdr:row>8</xdr:row>
      <xdr:rowOff>174217</xdr:rowOff>
    </xdr:to>
    <xdr:sp macro="" textlink="">
      <xdr:nvSpPr>
        <xdr:cNvPr id="8" name="Line 16">
          <a:extLst>
            <a:ext uri="{FF2B5EF4-FFF2-40B4-BE49-F238E27FC236}">
              <a16:creationId xmlns:a16="http://schemas.microsoft.com/office/drawing/2014/main" id="{63385FD9-2B8A-4410-A33F-D4AA64D8AAB5}"/>
            </a:ext>
          </a:extLst>
        </xdr:cNvPr>
        <xdr:cNvSpPr>
          <a:spLocks noChangeShapeType="1"/>
        </xdr:cNvSpPr>
      </xdr:nvSpPr>
      <xdr:spPr bwMode="auto">
        <a:xfrm flipH="1" flipV="1">
          <a:off x="11582812" y="2236486"/>
          <a:ext cx="314235" cy="4476"/>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2211</xdr:colOff>
      <xdr:row>13</xdr:row>
      <xdr:rowOff>170950</xdr:rowOff>
    </xdr:from>
    <xdr:to>
      <xdr:col>44</xdr:col>
      <xdr:colOff>12632</xdr:colOff>
      <xdr:row>16</xdr:row>
      <xdr:rowOff>257176</xdr:rowOff>
    </xdr:to>
    <xdr:sp macro="" textlink="">
      <xdr:nvSpPr>
        <xdr:cNvPr id="11" name="フリーフォーム: 図形 10">
          <a:extLst>
            <a:ext uri="{FF2B5EF4-FFF2-40B4-BE49-F238E27FC236}">
              <a16:creationId xmlns:a16="http://schemas.microsoft.com/office/drawing/2014/main" id="{98211635-A41D-8886-7BAB-3C8EEC571E89}"/>
            </a:ext>
          </a:extLst>
        </xdr:cNvPr>
        <xdr:cNvSpPr/>
      </xdr:nvSpPr>
      <xdr:spPr bwMode="auto">
        <a:xfrm>
          <a:off x="11708436" y="3838075"/>
          <a:ext cx="353321" cy="1057776"/>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Lst>
          <a:ahLst/>
          <a:cxnLst>
            <a:cxn ang="0">
              <a:pos x="connsiteX0" y="connsiteY0"/>
            </a:cxn>
            <a:cxn ang="0">
              <a:pos x="connsiteX1" y="connsiteY1"/>
            </a:cxn>
            <a:cxn ang="0">
              <a:pos x="connsiteX2" y="connsiteY2"/>
            </a:cxn>
            <a:cxn ang="0">
              <a:pos x="connsiteX3" y="connsiteY3"/>
            </a:cxn>
          </a:cxnLst>
          <a:rect l="l" t="t" r="r" b="b"/>
          <a:pathLst>
            <a:path w="386013" h="1025483">
              <a:moveTo>
                <a:pt x="0" y="1022684"/>
              </a:moveTo>
              <a:lnTo>
                <a:pt x="205302" y="1025483"/>
              </a:lnTo>
              <a:lnTo>
                <a:pt x="198393" y="0"/>
              </a:lnTo>
              <a:lnTo>
                <a:pt x="386013" y="0"/>
              </a:lnTo>
            </a:path>
          </a:pathLst>
        </a:custGeom>
        <a:noFill/>
        <a:ln w="22225">
          <a:solidFill>
            <a:srgbClr val="000000"/>
          </a:solidFill>
          <a:round/>
          <a:headEnd/>
          <a:tailEnd/>
        </a:ln>
        <a:extLst>
          <a:ext uri="{909E8E84-426E-40DD-AFC4-6F175D3DCCD1}">
            <a14:hiddenFill xmlns:a14="http://schemas.microsoft.com/office/drawing/2010/main">
              <a:noFill/>
            </a14:hiddenFill>
          </a:ext>
        </a:extLst>
      </xdr:spPr>
      <xdr:txBody>
        <a:bodyPr vertOverflow="clip" horzOverflow="clip" rtlCol="0" anchor="t"/>
        <a:lstStyle/>
        <a:p>
          <a:pPr algn="l"/>
          <a:endParaRPr kumimoji="1" lang="ja-JP" altLang="en-US" sz="1100"/>
        </a:p>
      </xdr:txBody>
    </xdr:sp>
    <xdr:clientData/>
  </xdr:twoCellAnchor>
  <xdr:twoCellAnchor>
    <xdr:from>
      <xdr:col>48</xdr:col>
      <xdr:colOff>46927</xdr:colOff>
      <xdr:row>18</xdr:row>
      <xdr:rowOff>310916</xdr:rowOff>
    </xdr:from>
    <xdr:to>
      <xdr:col>49</xdr:col>
      <xdr:colOff>103862</xdr:colOff>
      <xdr:row>23</xdr:row>
      <xdr:rowOff>1773</xdr:rowOff>
    </xdr:to>
    <xdr:sp macro="" textlink="">
      <xdr:nvSpPr>
        <xdr:cNvPr id="12" name="フリーフォーム: 図形 11">
          <a:extLst>
            <a:ext uri="{FF2B5EF4-FFF2-40B4-BE49-F238E27FC236}">
              <a16:creationId xmlns:a16="http://schemas.microsoft.com/office/drawing/2014/main" id="{D7500C81-60CA-49B6-995B-1EA9D3D210F3}"/>
            </a:ext>
          </a:extLst>
        </xdr:cNvPr>
        <xdr:cNvSpPr/>
      </xdr:nvSpPr>
      <xdr:spPr bwMode="auto">
        <a:xfrm>
          <a:off x="13773710" y="5591001"/>
          <a:ext cx="419963" cy="1333470"/>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 name="connsiteX0" fmla="*/ 17320 w 222623"/>
            <a:gd name="connsiteY0" fmla="*/ 1026114 h 1028913"/>
            <a:gd name="connsiteX1" fmla="*/ 222622 w 222623"/>
            <a:gd name="connsiteY1" fmla="*/ 1028913 h 1028913"/>
            <a:gd name="connsiteX2" fmla="*/ 215713 w 222623"/>
            <a:gd name="connsiteY2" fmla="*/ 3430 h 1028913"/>
            <a:gd name="connsiteX3" fmla="*/ 0 w 222623"/>
            <a:gd name="connsiteY3" fmla="*/ 0 h 1028913"/>
            <a:gd name="connsiteX0" fmla="*/ 0 w 205302"/>
            <a:gd name="connsiteY0" fmla="*/ 1022684 h 1025483"/>
            <a:gd name="connsiteX1" fmla="*/ 205302 w 205302"/>
            <a:gd name="connsiteY1" fmla="*/ 1025483 h 1025483"/>
            <a:gd name="connsiteX2" fmla="*/ 198393 w 205302"/>
            <a:gd name="connsiteY2" fmla="*/ 0 h 1025483"/>
            <a:gd name="connsiteX3" fmla="*/ 74050 w 205302"/>
            <a:gd name="connsiteY3" fmla="*/ 2099 h 1025483"/>
          </a:gdLst>
          <a:ahLst/>
          <a:cxnLst>
            <a:cxn ang="0">
              <a:pos x="connsiteX0" y="connsiteY0"/>
            </a:cxn>
            <a:cxn ang="0">
              <a:pos x="connsiteX1" y="connsiteY1"/>
            </a:cxn>
            <a:cxn ang="0">
              <a:pos x="connsiteX2" y="connsiteY2"/>
            </a:cxn>
            <a:cxn ang="0">
              <a:pos x="connsiteX3" y="connsiteY3"/>
            </a:cxn>
          </a:cxnLst>
          <a:rect l="l" t="t" r="r" b="b"/>
          <a:pathLst>
            <a:path w="205302" h="1025483">
              <a:moveTo>
                <a:pt x="0" y="1022684"/>
              </a:moveTo>
              <a:lnTo>
                <a:pt x="205302" y="1025483"/>
              </a:lnTo>
              <a:lnTo>
                <a:pt x="198393" y="0"/>
              </a:lnTo>
              <a:lnTo>
                <a:pt x="74050" y="2099"/>
              </a:lnTo>
            </a:path>
          </a:pathLst>
        </a:custGeom>
        <a:noFill/>
        <a:ln w="22225">
          <a:solidFill>
            <a:srgbClr val="000000"/>
          </a:solidFill>
          <a:round/>
          <a:headEnd/>
          <a:tailEnd/>
        </a:ln>
        <a:extLst>
          <a:ext uri="{909E8E84-426E-40DD-AFC4-6F175D3DCCD1}">
            <a14:hiddenFill xmlns:a14="http://schemas.microsoft.com/office/drawing/2010/main">
              <a:noFill/>
            </a14:hiddenFill>
          </a:ext>
        </a:extLst>
      </xdr:spPr>
      <xdr:txBody>
        <a:bodyPr vertOverflow="clip" horzOverflow="clip" rtlCol="0" anchor="t"/>
        <a:lstStyle/>
        <a:p>
          <a:pPr algn="l"/>
          <a:endParaRPr kumimoji="1" lang="ja-JP" altLang="en-US" sz="1100"/>
        </a:p>
      </xdr:txBody>
    </xdr:sp>
    <xdr:clientData/>
  </xdr:twoCellAnchor>
  <xdr:twoCellAnchor>
    <xdr:from>
      <xdr:col>48</xdr:col>
      <xdr:colOff>0</xdr:colOff>
      <xdr:row>17</xdr:row>
      <xdr:rowOff>153865</xdr:rowOff>
    </xdr:from>
    <xdr:to>
      <xdr:col>48</xdr:col>
      <xdr:colOff>208963</xdr:colOff>
      <xdr:row>20</xdr:row>
      <xdr:rowOff>163098</xdr:rowOff>
    </xdr:to>
    <xdr:sp macro="" textlink="">
      <xdr:nvSpPr>
        <xdr:cNvPr id="13" name="AutoShape 18">
          <a:extLst>
            <a:ext uri="{FF2B5EF4-FFF2-40B4-BE49-F238E27FC236}">
              <a16:creationId xmlns:a16="http://schemas.microsoft.com/office/drawing/2014/main" id="{8B8BA415-68F0-448F-8953-3302227CB7E6}"/>
            </a:ext>
          </a:extLst>
        </xdr:cNvPr>
        <xdr:cNvSpPr>
          <a:spLocks/>
        </xdr:cNvSpPr>
      </xdr:nvSpPr>
      <xdr:spPr bwMode="auto">
        <a:xfrm flipH="1">
          <a:off x="13664712" y="5136173"/>
          <a:ext cx="208963" cy="983713"/>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18541</xdr:colOff>
      <xdr:row>19</xdr:row>
      <xdr:rowOff>185161</xdr:rowOff>
    </xdr:from>
    <xdr:to>
      <xdr:col>48</xdr:col>
      <xdr:colOff>209929</xdr:colOff>
      <xdr:row>19</xdr:row>
      <xdr:rowOff>185161</xdr:rowOff>
    </xdr:to>
    <xdr:sp macro="" textlink="">
      <xdr:nvSpPr>
        <xdr:cNvPr id="14" name="Line 16">
          <a:extLst>
            <a:ext uri="{FF2B5EF4-FFF2-40B4-BE49-F238E27FC236}">
              <a16:creationId xmlns:a16="http://schemas.microsoft.com/office/drawing/2014/main" id="{7238D1EA-0A39-471B-915C-766F323D8BAB}"/>
            </a:ext>
          </a:extLst>
        </xdr:cNvPr>
        <xdr:cNvSpPr>
          <a:spLocks noChangeShapeType="1"/>
        </xdr:cNvSpPr>
      </xdr:nvSpPr>
      <xdr:spPr bwMode="auto">
        <a:xfrm flipH="1" flipV="1">
          <a:off x="13745324" y="5777953"/>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48</xdr:col>
      <xdr:colOff>17972</xdr:colOff>
      <xdr:row>18</xdr:row>
      <xdr:rowOff>179718</xdr:rowOff>
    </xdr:from>
    <xdr:to>
      <xdr:col>48</xdr:col>
      <xdr:colOff>209360</xdr:colOff>
      <xdr:row>18</xdr:row>
      <xdr:rowOff>179718</xdr:rowOff>
    </xdr:to>
    <xdr:sp macro="" textlink="">
      <xdr:nvSpPr>
        <xdr:cNvPr id="15" name="Line 16">
          <a:extLst>
            <a:ext uri="{FF2B5EF4-FFF2-40B4-BE49-F238E27FC236}">
              <a16:creationId xmlns:a16="http://schemas.microsoft.com/office/drawing/2014/main" id="{DC397565-E512-42B2-AFAA-C1EC1740D748}"/>
            </a:ext>
          </a:extLst>
        </xdr:cNvPr>
        <xdr:cNvSpPr>
          <a:spLocks noChangeShapeType="1"/>
        </xdr:cNvSpPr>
      </xdr:nvSpPr>
      <xdr:spPr bwMode="auto">
        <a:xfrm flipH="1" flipV="1">
          <a:off x="13744755" y="5459803"/>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1225" name="Line 1">
          <a:extLst>
            <a:ext uri="{FF2B5EF4-FFF2-40B4-BE49-F238E27FC236}">
              <a16:creationId xmlns:a16="http://schemas.microsoft.com/office/drawing/2014/main" id="{00000000-0008-0000-0700-0000A95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1226" name="Line 2">
          <a:extLst>
            <a:ext uri="{FF2B5EF4-FFF2-40B4-BE49-F238E27FC236}">
              <a16:creationId xmlns:a16="http://schemas.microsoft.com/office/drawing/2014/main" id="{00000000-0008-0000-0700-0000AA5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1227" name="Line 3">
          <a:extLst>
            <a:ext uri="{FF2B5EF4-FFF2-40B4-BE49-F238E27FC236}">
              <a16:creationId xmlns:a16="http://schemas.microsoft.com/office/drawing/2014/main" id="{00000000-0008-0000-0700-0000AB5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1228" name="Line 4">
          <a:extLst>
            <a:ext uri="{FF2B5EF4-FFF2-40B4-BE49-F238E27FC236}">
              <a16:creationId xmlns:a16="http://schemas.microsoft.com/office/drawing/2014/main" id="{00000000-0008-0000-0700-0000AC5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1229" name="Line 5">
          <a:extLst>
            <a:ext uri="{FF2B5EF4-FFF2-40B4-BE49-F238E27FC236}">
              <a16:creationId xmlns:a16="http://schemas.microsoft.com/office/drawing/2014/main" id="{00000000-0008-0000-0700-0000AD5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1230" name="Line 6">
          <a:extLst>
            <a:ext uri="{FF2B5EF4-FFF2-40B4-BE49-F238E27FC236}">
              <a16:creationId xmlns:a16="http://schemas.microsoft.com/office/drawing/2014/main" id="{00000000-0008-0000-0700-0000AE5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1231" name="Line 7">
          <a:extLst>
            <a:ext uri="{FF2B5EF4-FFF2-40B4-BE49-F238E27FC236}">
              <a16:creationId xmlns:a16="http://schemas.microsoft.com/office/drawing/2014/main" id="{00000000-0008-0000-0700-0000AF5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32" name="Line 8">
          <a:extLst>
            <a:ext uri="{FF2B5EF4-FFF2-40B4-BE49-F238E27FC236}">
              <a16:creationId xmlns:a16="http://schemas.microsoft.com/office/drawing/2014/main" id="{00000000-0008-0000-0700-0000B0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1233" name="Line 9">
          <a:extLst>
            <a:ext uri="{FF2B5EF4-FFF2-40B4-BE49-F238E27FC236}">
              <a16:creationId xmlns:a16="http://schemas.microsoft.com/office/drawing/2014/main" id="{00000000-0008-0000-0700-0000B15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34" name="Line 16">
          <a:extLst>
            <a:ext uri="{FF2B5EF4-FFF2-40B4-BE49-F238E27FC236}">
              <a16:creationId xmlns:a16="http://schemas.microsoft.com/office/drawing/2014/main" id="{00000000-0008-0000-0700-0000B2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1235" name="Line 27">
          <a:extLst>
            <a:ext uri="{FF2B5EF4-FFF2-40B4-BE49-F238E27FC236}">
              <a16:creationId xmlns:a16="http://schemas.microsoft.com/office/drawing/2014/main" id="{00000000-0008-0000-0700-0000B35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1236" name="Line 28">
          <a:extLst>
            <a:ext uri="{FF2B5EF4-FFF2-40B4-BE49-F238E27FC236}">
              <a16:creationId xmlns:a16="http://schemas.microsoft.com/office/drawing/2014/main" id="{00000000-0008-0000-0700-0000B45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1237" name="Line 29">
          <a:extLst>
            <a:ext uri="{FF2B5EF4-FFF2-40B4-BE49-F238E27FC236}">
              <a16:creationId xmlns:a16="http://schemas.microsoft.com/office/drawing/2014/main" id="{00000000-0008-0000-0700-0000B55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38" name="Line 78">
          <a:extLst>
            <a:ext uri="{FF2B5EF4-FFF2-40B4-BE49-F238E27FC236}">
              <a16:creationId xmlns:a16="http://schemas.microsoft.com/office/drawing/2014/main" id="{00000000-0008-0000-0700-0000B6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39" name="Line 86">
          <a:extLst>
            <a:ext uri="{FF2B5EF4-FFF2-40B4-BE49-F238E27FC236}">
              <a16:creationId xmlns:a16="http://schemas.microsoft.com/office/drawing/2014/main" id="{00000000-0008-0000-0700-0000B7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0" name="Line 109">
          <a:extLst>
            <a:ext uri="{FF2B5EF4-FFF2-40B4-BE49-F238E27FC236}">
              <a16:creationId xmlns:a16="http://schemas.microsoft.com/office/drawing/2014/main" id="{00000000-0008-0000-0700-0000B8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1" name="Line 117">
          <a:extLst>
            <a:ext uri="{FF2B5EF4-FFF2-40B4-BE49-F238E27FC236}">
              <a16:creationId xmlns:a16="http://schemas.microsoft.com/office/drawing/2014/main" id="{00000000-0008-0000-0700-0000B9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2" name="Line 140">
          <a:extLst>
            <a:ext uri="{FF2B5EF4-FFF2-40B4-BE49-F238E27FC236}">
              <a16:creationId xmlns:a16="http://schemas.microsoft.com/office/drawing/2014/main" id="{00000000-0008-0000-0700-0000BA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3" name="Line 148">
          <a:extLst>
            <a:ext uri="{FF2B5EF4-FFF2-40B4-BE49-F238E27FC236}">
              <a16:creationId xmlns:a16="http://schemas.microsoft.com/office/drawing/2014/main" id="{00000000-0008-0000-0700-0000BB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4" name="Line 171">
          <a:extLst>
            <a:ext uri="{FF2B5EF4-FFF2-40B4-BE49-F238E27FC236}">
              <a16:creationId xmlns:a16="http://schemas.microsoft.com/office/drawing/2014/main" id="{00000000-0008-0000-0700-0000BC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5" name="Line 179">
          <a:extLst>
            <a:ext uri="{FF2B5EF4-FFF2-40B4-BE49-F238E27FC236}">
              <a16:creationId xmlns:a16="http://schemas.microsoft.com/office/drawing/2014/main" id="{00000000-0008-0000-0700-0000BD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6" name="Line 202">
          <a:extLst>
            <a:ext uri="{FF2B5EF4-FFF2-40B4-BE49-F238E27FC236}">
              <a16:creationId xmlns:a16="http://schemas.microsoft.com/office/drawing/2014/main" id="{00000000-0008-0000-0700-0000BE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1247" name="AutoShape 209">
          <a:extLst>
            <a:ext uri="{FF2B5EF4-FFF2-40B4-BE49-F238E27FC236}">
              <a16:creationId xmlns:a16="http://schemas.microsoft.com/office/drawing/2014/main" id="{00000000-0008-0000-0700-0000BF5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8" name="Line 210">
          <a:extLst>
            <a:ext uri="{FF2B5EF4-FFF2-40B4-BE49-F238E27FC236}">
              <a16:creationId xmlns:a16="http://schemas.microsoft.com/office/drawing/2014/main" id="{00000000-0008-0000-0700-0000C05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41249" name="AutoShape 212">
          <a:extLst>
            <a:ext uri="{FF2B5EF4-FFF2-40B4-BE49-F238E27FC236}">
              <a16:creationId xmlns:a16="http://schemas.microsoft.com/office/drawing/2014/main" id="{00000000-0008-0000-0700-0000C15C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190500</xdr:rowOff>
    </xdr:from>
    <xdr:to>
      <xdr:col>44</xdr:col>
      <xdr:colOff>0</xdr:colOff>
      <xdr:row>16</xdr:row>
      <xdr:rowOff>190500</xdr:rowOff>
    </xdr:to>
    <xdr:sp macro="" textlink="">
      <xdr:nvSpPr>
        <xdr:cNvPr id="941250" name="Line 213">
          <a:extLst>
            <a:ext uri="{FF2B5EF4-FFF2-40B4-BE49-F238E27FC236}">
              <a16:creationId xmlns:a16="http://schemas.microsoft.com/office/drawing/2014/main" id="{00000000-0008-0000-0700-0000C25C0E00}"/>
            </a:ext>
          </a:extLst>
        </xdr:cNvPr>
        <xdr:cNvSpPr>
          <a:spLocks noChangeShapeType="1"/>
        </xdr:cNvSpPr>
      </xdr:nvSpPr>
      <xdr:spPr bwMode="auto">
        <a:xfrm flipH="1">
          <a:off x="132111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41251" name="Line 224">
          <a:extLst>
            <a:ext uri="{FF2B5EF4-FFF2-40B4-BE49-F238E27FC236}">
              <a16:creationId xmlns:a16="http://schemas.microsoft.com/office/drawing/2014/main" id="{00000000-0008-0000-0700-0000C35C0E00}"/>
            </a:ext>
          </a:extLst>
        </xdr:cNvPr>
        <xdr:cNvSpPr>
          <a:spLocks noChangeShapeType="1"/>
        </xdr:cNvSpPr>
      </xdr:nvSpPr>
      <xdr:spPr bwMode="auto">
        <a:xfrm rot="-5400000">
          <a:off x="96297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41252" name="Line 222">
          <a:extLst>
            <a:ext uri="{FF2B5EF4-FFF2-40B4-BE49-F238E27FC236}">
              <a16:creationId xmlns:a16="http://schemas.microsoft.com/office/drawing/2014/main" id="{00000000-0008-0000-0700-0000C45C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1253" name="グループ化 41">
          <a:extLst>
            <a:ext uri="{FF2B5EF4-FFF2-40B4-BE49-F238E27FC236}">
              <a16:creationId xmlns:a16="http://schemas.microsoft.com/office/drawing/2014/main" id="{00000000-0008-0000-0700-0000C55C0E00}"/>
            </a:ext>
          </a:extLst>
        </xdr:cNvPr>
        <xdr:cNvGrpSpPr>
          <a:grpSpLocks/>
        </xdr:cNvGrpSpPr>
      </xdr:nvGrpSpPr>
      <xdr:grpSpPr bwMode="auto">
        <a:xfrm>
          <a:off x="1663700" y="2200275"/>
          <a:ext cx="585470" cy="644525"/>
          <a:chOff x="1447800" y="2186940"/>
          <a:chExt cx="58674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1254" name="Line 5">
          <a:extLst>
            <a:ext uri="{FF2B5EF4-FFF2-40B4-BE49-F238E27FC236}">
              <a16:creationId xmlns:a16="http://schemas.microsoft.com/office/drawing/2014/main" id="{00000000-0008-0000-0700-0000C65C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1255" name="Line 5">
          <a:extLst>
            <a:ext uri="{FF2B5EF4-FFF2-40B4-BE49-F238E27FC236}">
              <a16:creationId xmlns:a16="http://schemas.microsoft.com/office/drawing/2014/main" id="{00000000-0008-0000-0700-0000C75C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257175</xdr:rowOff>
    </xdr:from>
    <xdr:to>
      <xdr:col>23</xdr:col>
      <xdr:colOff>133350</xdr:colOff>
      <xdr:row>16</xdr:row>
      <xdr:rowOff>257175</xdr:rowOff>
    </xdr:to>
    <xdr:sp macro="" textlink="">
      <xdr:nvSpPr>
        <xdr:cNvPr id="941256" name="Line 224">
          <a:extLst>
            <a:ext uri="{FF2B5EF4-FFF2-40B4-BE49-F238E27FC236}">
              <a16:creationId xmlns:a16="http://schemas.microsoft.com/office/drawing/2014/main" id="{00000000-0008-0000-0700-0000C85C0E00}"/>
            </a:ext>
          </a:extLst>
        </xdr:cNvPr>
        <xdr:cNvSpPr>
          <a:spLocks noChangeShapeType="1"/>
        </xdr:cNvSpPr>
      </xdr:nvSpPr>
      <xdr:spPr bwMode="auto">
        <a:xfrm rot="-5400000">
          <a:off x="73533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1257" name="Line 1">
          <a:extLst>
            <a:ext uri="{FF2B5EF4-FFF2-40B4-BE49-F238E27FC236}">
              <a16:creationId xmlns:a16="http://schemas.microsoft.com/office/drawing/2014/main" id="{00000000-0008-0000-0700-0000C95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1258" name="Line 1">
          <a:extLst>
            <a:ext uri="{FF2B5EF4-FFF2-40B4-BE49-F238E27FC236}">
              <a16:creationId xmlns:a16="http://schemas.microsoft.com/office/drawing/2014/main" id="{00000000-0008-0000-0700-0000CA5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9221" name="Line 1">
          <a:extLst>
            <a:ext uri="{FF2B5EF4-FFF2-40B4-BE49-F238E27FC236}">
              <a16:creationId xmlns:a16="http://schemas.microsoft.com/office/drawing/2014/main" id="{00000000-0008-0000-0800-0000D55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9222" name="Line 2">
          <a:extLst>
            <a:ext uri="{FF2B5EF4-FFF2-40B4-BE49-F238E27FC236}">
              <a16:creationId xmlns:a16="http://schemas.microsoft.com/office/drawing/2014/main" id="{00000000-0008-0000-0800-0000D65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9223" name="Line 3">
          <a:extLst>
            <a:ext uri="{FF2B5EF4-FFF2-40B4-BE49-F238E27FC236}">
              <a16:creationId xmlns:a16="http://schemas.microsoft.com/office/drawing/2014/main" id="{00000000-0008-0000-0800-0000D75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9224" name="Line 4">
          <a:extLst>
            <a:ext uri="{FF2B5EF4-FFF2-40B4-BE49-F238E27FC236}">
              <a16:creationId xmlns:a16="http://schemas.microsoft.com/office/drawing/2014/main" id="{00000000-0008-0000-0800-0000D85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9225" name="Line 5">
          <a:extLst>
            <a:ext uri="{FF2B5EF4-FFF2-40B4-BE49-F238E27FC236}">
              <a16:creationId xmlns:a16="http://schemas.microsoft.com/office/drawing/2014/main" id="{00000000-0008-0000-0800-0000D95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9226" name="Line 6">
          <a:extLst>
            <a:ext uri="{FF2B5EF4-FFF2-40B4-BE49-F238E27FC236}">
              <a16:creationId xmlns:a16="http://schemas.microsoft.com/office/drawing/2014/main" id="{00000000-0008-0000-0800-0000DA5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9227" name="Line 7">
          <a:extLst>
            <a:ext uri="{FF2B5EF4-FFF2-40B4-BE49-F238E27FC236}">
              <a16:creationId xmlns:a16="http://schemas.microsoft.com/office/drawing/2014/main" id="{00000000-0008-0000-0800-0000DB5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28" name="Line 8">
          <a:extLst>
            <a:ext uri="{FF2B5EF4-FFF2-40B4-BE49-F238E27FC236}">
              <a16:creationId xmlns:a16="http://schemas.microsoft.com/office/drawing/2014/main" id="{00000000-0008-0000-0800-0000DC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9229" name="Line 9">
          <a:extLst>
            <a:ext uri="{FF2B5EF4-FFF2-40B4-BE49-F238E27FC236}">
              <a16:creationId xmlns:a16="http://schemas.microsoft.com/office/drawing/2014/main" id="{00000000-0008-0000-0800-0000DD5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0" name="Line 16">
          <a:extLst>
            <a:ext uri="{FF2B5EF4-FFF2-40B4-BE49-F238E27FC236}">
              <a16:creationId xmlns:a16="http://schemas.microsoft.com/office/drawing/2014/main" id="{00000000-0008-0000-0800-0000DE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9231" name="Line 27">
          <a:extLst>
            <a:ext uri="{FF2B5EF4-FFF2-40B4-BE49-F238E27FC236}">
              <a16:creationId xmlns:a16="http://schemas.microsoft.com/office/drawing/2014/main" id="{00000000-0008-0000-0800-0000DF5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9232" name="Line 28">
          <a:extLst>
            <a:ext uri="{FF2B5EF4-FFF2-40B4-BE49-F238E27FC236}">
              <a16:creationId xmlns:a16="http://schemas.microsoft.com/office/drawing/2014/main" id="{00000000-0008-0000-0800-0000E05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9233" name="Line 29">
          <a:extLst>
            <a:ext uri="{FF2B5EF4-FFF2-40B4-BE49-F238E27FC236}">
              <a16:creationId xmlns:a16="http://schemas.microsoft.com/office/drawing/2014/main" id="{00000000-0008-0000-0800-0000E15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4" name="Line 77">
          <a:extLst>
            <a:ext uri="{FF2B5EF4-FFF2-40B4-BE49-F238E27FC236}">
              <a16:creationId xmlns:a16="http://schemas.microsoft.com/office/drawing/2014/main" id="{00000000-0008-0000-0800-0000E2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5" name="Line 85">
          <a:extLst>
            <a:ext uri="{FF2B5EF4-FFF2-40B4-BE49-F238E27FC236}">
              <a16:creationId xmlns:a16="http://schemas.microsoft.com/office/drawing/2014/main" id="{00000000-0008-0000-0800-0000E3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6" name="Line 108">
          <a:extLst>
            <a:ext uri="{FF2B5EF4-FFF2-40B4-BE49-F238E27FC236}">
              <a16:creationId xmlns:a16="http://schemas.microsoft.com/office/drawing/2014/main" id="{00000000-0008-0000-0800-0000E4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7" name="Line 116">
          <a:extLst>
            <a:ext uri="{FF2B5EF4-FFF2-40B4-BE49-F238E27FC236}">
              <a16:creationId xmlns:a16="http://schemas.microsoft.com/office/drawing/2014/main" id="{00000000-0008-0000-0800-0000E5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8" name="Line 139">
          <a:extLst>
            <a:ext uri="{FF2B5EF4-FFF2-40B4-BE49-F238E27FC236}">
              <a16:creationId xmlns:a16="http://schemas.microsoft.com/office/drawing/2014/main" id="{00000000-0008-0000-0800-0000E6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9" name="Line 147">
          <a:extLst>
            <a:ext uri="{FF2B5EF4-FFF2-40B4-BE49-F238E27FC236}">
              <a16:creationId xmlns:a16="http://schemas.microsoft.com/office/drawing/2014/main" id="{00000000-0008-0000-0800-0000E7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40" name="Line 170">
          <a:extLst>
            <a:ext uri="{FF2B5EF4-FFF2-40B4-BE49-F238E27FC236}">
              <a16:creationId xmlns:a16="http://schemas.microsoft.com/office/drawing/2014/main" id="{00000000-0008-0000-0800-0000E8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41" name="Line 178">
          <a:extLst>
            <a:ext uri="{FF2B5EF4-FFF2-40B4-BE49-F238E27FC236}">
              <a16:creationId xmlns:a16="http://schemas.microsoft.com/office/drawing/2014/main" id="{00000000-0008-0000-0800-0000E9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42" name="Line 201">
          <a:extLst>
            <a:ext uri="{FF2B5EF4-FFF2-40B4-BE49-F238E27FC236}">
              <a16:creationId xmlns:a16="http://schemas.microsoft.com/office/drawing/2014/main" id="{00000000-0008-0000-0800-0000EA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9243" name="AutoShape 208">
          <a:extLst>
            <a:ext uri="{FF2B5EF4-FFF2-40B4-BE49-F238E27FC236}">
              <a16:creationId xmlns:a16="http://schemas.microsoft.com/office/drawing/2014/main" id="{00000000-0008-0000-0800-0000EB5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44" name="Line 209">
          <a:extLst>
            <a:ext uri="{FF2B5EF4-FFF2-40B4-BE49-F238E27FC236}">
              <a16:creationId xmlns:a16="http://schemas.microsoft.com/office/drawing/2014/main" id="{00000000-0008-0000-0800-0000EC5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114300</xdr:rowOff>
    </xdr:from>
    <xdr:to>
      <xdr:col>44</xdr:col>
      <xdr:colOff>0</xdr:colOff>
      <xdr:row>17</xdr:row>
      <xdr:rowOff>104775</xdr:rowOff>
    </xdr:to>
    <xdr:sp macro="" textlink="">
      <xdr:nvSpPr>
        <xdr:cNvPr id="939245" name="AutoShape 211">
          <a:extLst>
            <a:ext uri="{FF2B5EF4-FFF2-40B4-BE49-F238E27FC236}">
              <a16:creationId xmlns:a16="http://schemas.microsoft.com/office/drawing/2014/main" id="{00000000-0008-0000-0800-0000ED540E00}"/>
            </a:ext>
          </a:extLst>
        </xdr:cNvPr>
        <xdr:cNvSpPr>
          <a:spLocks/>
        </xdr:cNvSpPr>
      </xdr:nvSpPr>
      <xdr:spPr bwMode="auto">
        <a:xfrm>
          <a:off x="132111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9246" name="Line 212">
          <a:extLst>
            <a:ext uri="{FF2B5EF4-FFF2-40B4-BE49-F238E27FC236}">
              <a16:creationId xmlns:a16="http://schemas.microsoft.com/office/drawing/2014/main" id="{00000000-0008-0000-0800-0000EE54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39247" name="Line 223">
          <a:extLst>
            <a:ext uri="{FF2B5EF4-FFF2-40B4-BE49-F238E27FC236}">
              <a16:creationId xmlns:a16="http://schemas.microsoft.com/office/drawing/2014/main" id="{00000000-0008-0000-0800-0000EF540E00}"/>
            </a:ext>
          </a:extLst>
        </xdr:cNvPr>
        <xdr:cNvSpPr>
          <a:spLocks noChangeShapeType="1"/>
        </xdr:cNvSpPr>
      </xdr:nvSpPr>
      <xdr:spPr bwMode="auto">
        <a:xfrm rot="-5400000">
          <a:off x="96297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9248" name="Line 221">
          <a:extLst>
            <a:ext uri="{FF2B5EF4-FFF2-40B4-BE49-F238E27FC236}">
              <a16:creationId xmlns:a16="http://schemas.microsoft.com/office/drawing/2014/main" id="{00000000-0008-0000-0800-0000F054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39249" name="グループ化 41">
          <a:extLst>
            <a:ext uri="{FF2B5EF4-FFF2-40B4-BE49-F238E27FC236}">
              <a16:creationId xmlns:a16="http://schemas.microsoft.com/office/drawing/2014/main" id="{00000000-0008-0000-0800-0000F1540E00}"/>
            </a:ext>
          </a:extLst>
        </xdr:cNvPr>
        <xdr:cNvGrpSpPr>
          <a:grpSpLocks/>
        </xdr:cNvGrpSpPr>
      </xdr:nvGrpSpPr>
      <xdr:grpSpPr bwMode="auto">
        <a:xfrm>
          <a:off x="1663700" y="2200275"/>
          <a:ext cx="585470" cy="644525"/>
          <a:chOff x="1447800" y="2186940"/>
          <a:chExt cx="58674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39250" name="Line 5">
          <a:extLst>
            <a:ext uri="{FF2B5EF4-FFF2-40B4-BE49-F238E27FC236}">
              <a16:creationId xmlns:a16="http://schemas.microsoft.com/office/drawing/2014/main" id="{00000000-0008-0000-0800-0000F25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39251" name="Line 5">
          <a:extLst>
            <a:ext uri="{FF2B5EF4-FFF2-40B4-BE49-F238E27FC236}">
              <a16:creationId xmlns:a16="http://schemas.microsoft.com/office/drawing/2014/main" id="{00000000-0008-0000-0800-0000F35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133350</xdr:colOff>
      <xdr:row>16</xdr:row>
      <xdr:rowOff>276225</xdr:rowOff>
    </xdr:from>
    <xdr:to>
      <xdr:col>23</xdr:col>
      <xdr:colOff>161925</xdr:colOff>
      <xdr:row>16</xdr:row>
      <xdr:rowOff>276225</xdr:rowOff>
    </xdr:to>
    <xdr:sp macro="" textlink="">
      <xdr:nvSpPr>
        <xdr:cNvPr id="939252" name="Line 223">
          <a:extLst>
            <a:ext uri="{FF2B5EF4-FFF2-40B4-BE49-F238E27FC236}">
              <a16:creationId xmlns:a16="http://schemas.microsoft.com/office/drawing/2014/main" id="{00000000-0008-0000-0800-0000F4540E00}"/>
            </a:ext>
          </a:extLst>
        </xdr:cNvPr>
        <xdr:cNvSpPr>
          <a:spLocks noChangeShapeType="1"/>
        </xdr:cNvSpPr>
      </xdr:nvSpPr>
      <xdr:spPr bwMode="auto">
        <a:xfrm rot="-5400000">
          <a:off x="73866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9253" name="Line 1">
          <a:extLst>
            <a:ext uri="{FF2B5EF4-FFF2-40B4-BE49-F238E27FC236}">
              <a16:creationId xmlns:a16="http://schemas.microsoft.com/office/drawing/2014/main" id="{00000000-0008-0000-0800-0000F55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9254" name="Line 1">
          <a:extLst>
            <a:ext uri="{FF2B5EF4-FFF2-40B4-BE49-F238E27FC236}">
              <a16:creationId xmlns:a16="http://schemas.microsoft.com/office/drawing/2014/main" id="{00000000-0008-0000-0800-0000F65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2247" name="Line 1">
          <a:extLst>
            <a:ext uri="{FF2B5EF4-FFF2-40B4-BE49-F238E27FC236}">
              <a16:creationId xmlns:a16="http://schemas.microsoft.com/office/drawing/2014/main" id="{00000000-0008-0000-0900-0000A760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2248" name="Line 2">
          <a:extLst>
            <a:ext uri="{FF2B5EF4-FFF2-40B4-BE49-F238E27FC236}">
              <a16:creationId xmlns:a16="http://schemas.microsoft.com/office/drawing/2014/main" id="{00000000-0008-0000-0900-0000A86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2249" name="Line 3">
          <a:extLst>
            <a:ext uri="{FF2B5EF4-FFF2-40B4-BE49-F238E27FC236}">
              <a16:creationId xmlns:a16="http://schemas.microsoft.com/office/drawing/2014/main" id="{00000000-0008-0000-0900-0000A96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2250" name="Line 4">
          <a:extLst>
            <a:ext uri="{FF2B5EF4-FFF2-40B4-BE49-F238E27FC236}">
              <a16:creationId xmlns:a16="http://schemas.microsoft.com/office/drawing/2014/main" id="{00000000-0008-0000-0900-0000AA6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2251" name="Line 5">
          <a:extLst>
            <a:ext uri="{FF2B5EF4-FFF2-40B4-BE49-F238E27FC236}">
              <a16:creationId xmlns:a16="http://schemas.microsoft.com/office/drawing/2014/main" id="{00000000-0008-0000-0900-0000AB6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2252" name="Line 6">
          <a:extLst>
            <a:ext uri="{FF2B5EF4-FFF2-40B4-BE49-F238E27FC236}">
              <a16:creationId xmlns:a16="http://schemas.microsoft.com/office/drawing/2014/main" id="{00000000-0008-0000-0900-0000AC6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2253" name="Line 7">
          <a:extLst>
            <a:ext uri="{FF2B5EF4-FFF2-40B4-BE49-F238E27FC236}">
              <a16:creationId xmlns:a16="http://schemas.microsoft.com/office/drawing/2014/main" id="{00000000-0008-0000-0900-0000AD60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54" name="Line 8">
          <a:extLst>
            <a:ext uri="{FF2B5EF4-FFF2-40B4-BE49-F238E27FC236}">
              <a16:creationId xmlns:a16="http://schemas.microsoft.com/office/drawing/2014/main" id="{00000000-0008-0000-0900-0000AE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2255" name="Line 9">
          <a:extLst>
            <a:ext uri="{FF2B5EF4-FFF2-40B4-BE49-F238E27FC236}">
              <a16:creationId xmlns:a16="http://schemas.microsoft.com/office/drawing/2014/main" id="{00000000-0008-0000-0900-0000AF60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56" name="Line 16">
          <a:extLst>
            <a:ext uri="{FF2B5EF4-FFF2-40B4-BE49-F238E27FC236}">
              <a16:creationId xmlns:a16="http://schemas.microsoft.com/office/drawing/2014/main" id="{00000000-0008-0000-0900-0000B0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2257" name="Line 27">
          <a:extLst>
            <a:ext uri="{FF2B5EF4-FFF2-40B4-BE49-F238E27FC236}">
              <a16:creationId xmlns:a16="http://schemas.microsoft.com/office/drawing/2014/main" id="{00000000-0008-0000-0900-0000B16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2258" name="Line 28">
          <a:extLst>
            <a:ext uri="{FF2B5EF4-FFF2-40B4-BE49-F238E27FC236}">
              <a16:creationId xmlns:a16="http://schemas.microsoft.com/office/drawing/2014/main" id="{00000000-0008-0000-0900-0000B26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2259" name="Line 29">
          <a:extLst>
            <a:ext uri="{FF2B5EF4-FFF2-40B4-BE49-F238E27FC236}">
              <a16:creationId xmlns:a16="http://schemas.microsoft.com/office/drawing/2014/main" id="{00000000-0008-0000-0900-0000B36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0" name="Line 77">
          <a:extLst>
            <a:ext uri="{FF2B5EF4-FFF2-40B4-BE49-F238E27FC236}">
              <a16:creationId xmlns:a16="http://schemas.microsoft.com/office/drawing/2014/main" id="{00000000-0008-0000-0900-0000B4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1" name="Line 85">
          <a:extLst>
            <a:ext uri="{FF2B5EF4-FFF2-40B4-BE49-F238E27FC236}">
              <a16:creationId xmlns:a16="http://schemas.microsoft.com/office/drawing/2014/main" id="{00000000-0008-0000-0900-0000B5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2" name="Line 108">
          <a:extLst>
            <a:ext uri="{FF2B5EF4-FFF2-40B4-BE49-F238E27FC236}">
              <a16:creationId xmlns:a16="http://schemas.microsoft.com/office/drawing/2014/main" id="{00000000-0008-0000-0900-0000B6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3" name="Line 116">
          <a:extLst>
            <a:ext uri="{FF2B5EF4-FFF2-40B4-BE49-F238E27FC236}">
              <a16:creationId xmlns:a16="http://schemas.microsoft.com/office/drawing/2014/main" id="{00000000-0008-0000-0900-0000B7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4" name="Line 139">
          <a:extLst>
            <a:ext uri="{FF2B5EF4-FFF2-40B4-BE49-F238E27FC236}">
              <a16:creationId xmlns:a16="http://schemas.microsoft.com/office/drawing/2014/main" id="{00000000-0008-0000-0900-0000B8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5" name="Line 147">
          <a:extLst>
            <a:ext uri="{FF2B5EF4-FFF2-40B4-BE49-F238E27FC236}">
              <a16:creationId xmlns:a16="http://schemas.microsoft.com/office/drawing/2014/main" id="{00000000-0008-0000-0900-0000B9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6" name="Line 170">
          <a:extLst>
            <a:ext uri="{FF2B5EF4-FFF2-40B4-BE49-F238E27FC236}">
              <a16:creationId xmlns:a16="http://schemas.microsoft.com/office/drawing/2014/main" id="{00000000-0008-0000-0900-0000BA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7" name="Line 178">
          <a:extLst>
            <a:ext uri="{FF2B5EF4-FFF2-40B4-BE49-F238E27FC236}">
              <a16:creationId xmlns:a16="http://schemas.microsoft.com/office/drawing/2014/main" id="{00000000-0008-0000-0900-0000BB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8" name="Line 201">
          <a:extLst>
            <a:ext uri="{FF2B5EF4-FFF2-40B4-BE49-F238E27FC236}">
              <a16:creationId xmlns:a16="http://schemas.microsoft.com/office/drawing/2014/main" id="{00000000-0008-0000-0900-0000BC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2269" name="AutoShape 208">
          <a:extLst>
            <a:ext uri="{FF2B5EF4-FFF2-40B4-BE49-F238E27FC236}">
              <a16:creationId xmlns:a16="http://schemas.microsoft.com/office/drawing/2014/main" id="{00000000-0008-0000-0900-0000BD60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70" name="Line 209">
          <a:extLst>
            <a:ext uri="{FF2B5EF4-FFF2-40B4-BE49-F238E27FC236}">
              <a16:creationId xmlns:a16="http://schemas.microsoft.com/office/drawing/2014/main" id="{00000000-0008-0000-0900-0000BE60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2271" name="AutoShape 211">
          <a:extLst>
            <a:ext uri="{FF2B5EF4-FFF2-40B4-BE49-F238E27FC236}">
              <a16:creationId xmlns:a16="http://schemas.microsoft.com/office/drawing/2014/main" id="{00000000-0008-0000-0900-0000BF60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142875</xdr:rowOff>
    </xdr:from>
    <xdr:to>
      <xdr:col>44</xdr:col>
      <xdr:colOff>0</xdr:colOff>
      <xdr:row>16</xdr:row>
      <xdr:rowOff>142875</xdr:rowOff>
    </xdr:to>
    <xdr:sp macro="" textlink="">
      <xdr:nvSpPr>
        <xdr:cNvPr id="942272" name="Line 212">
          <a:extLst>
            <a:ext uri="{FF2B5EF4-FFF2-40B4-BE49-F238E27FC236}">
              <a16:creationId xmlns:a16="http://schemas.microsoft.com/office/drawing/2014/main" id="{00000000-0008-0000-0900-0000C0600E00}"/>
            </a:ext>
          </a:extLst>
        </xdr:cNvPr>
        <xdr:cNvSpPr>
          <a:spLocks noChangeShapeType="1"/>
        </xdr:cNvSpPr>
      </xdr:nvSpPr>
      <xdr:spPr bwMode="auto">
        <a:xfrm flipH="1">
          <a:off x="132111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2273" name="Line 223">
          <a:extLst>
            <a:ext uri="{FF2B5EF4-FFF2-40B4-BE49-F238E27FC236}">
              <a16:creationId xmlns:a16="http://schemas.microsoft.com/office/drawing/2014/main" id="{00000000-0008-0000-0900-0000C160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2274" name="Line 221">
          <a:extLst>
            <a:ext uri="{FF2B5EF4-FFF2-40B4-BE49-F238E27FC236}">
              <a16:creationId xmlns:a16="http://schemas.microsoft.com/office/drawing/2014/main" id="{00000000-0008-0000-0900-0000C260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2275" name="グループ化 41">
          <a:extLst>
            <a:ext uri="{FF2B5EF4-FFF2-40B4-BE49-F238E27FC236}">
              <a16:creationId xmlns:a16="http://schemas.microsoft.com/office/drawing/2014/main" id="{00000000-0008-0000-0900-0000C3600E00}"/>
            </a:ext>
          </a:extLst>
        </xdr:cNvPr>
        <xdr:cNvGrpSpPr>
          <a:grpSpLocks/>
        </xdr:cNvGrpSpPr>
      </xdr:nvGrpSpPr>
      <xdr:grpSpPr bwMode="auto">
        <a:xfrm>
          <a:off x="1653540" y="2219325"/>
          <a:ext cx="590550" cy="634365"/>
          <a:chOff x="1447800" y="2202180"/>
          <a:chExt cx="58674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2276" name="Line 5">
          <a:extLst>
            <a:ext uri="{FF2B5EF4-FFF2-40B4-BE49-F238E27FC236}">
              <a16:creationId xmlns:a16="http://schemas.microsoft.com/office/drawing/2014/main" id="{00000000-0008-0000-0900-0000C460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2277" name="Line 5">
          <a:extLst>
            <a:ext uri="{FF2B5EF4-FFF2-40B4-BE49-F238E27FC236}">
              <a16:creationId xmlns:a16="http://schemas.microsoft.com/office/drawing/2014/main" id="{00000000-0008-0000-0900-0000C560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266700</xdr:rowOff>
    </xdr:from>
    <xdr:to>
      <xdr:col>23</xdr:col>
      <xdr:colOff>133350</xdr:colOff>
      <xdr:row>16</xdr:row>
      <xdr:rowOff>266700</xdr:rowOff>
    </xdr:to>
    <xdr:sp macro="" textlink="">
      <xdr:nvSpPr>
        <xdr:cNvPr id="942278" name="Line 223">
          <a:extLst>
            <a:ext uri="{FF2B5EF4-FFF2-40B4-BE49-F238E27FC236}">
              <a16:creationId xmlns:a16="http://schemas.microsoft.com/office/drawing/2014/main" id="{00000000-0008-0000-0900-0000C6600E00}"/>
            </a:ext>
          </a:extLst>
        </xdr:cNvPr>
        <xdr:cNvSpPr>
          <a:spLocks noChangeShapeType="1"/>
        </xdr:cNvSpPr>
      </xdr:nvSpPr>
      <xdr:spPr bwMode="auto">
        <a:xfrm rot="-5400000">
          <a:off x="73533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2279" name="Line 1">
          <a:extLst>
            <a:ext uri="{FF2B5EF4-FFF2-40B4-BE49-F238E27FC236}">
              <a16:creationId xmlns:a16="http://schemas.microsoft.com/office/drawing/2014/main" id="{00000000-0008-0000-0900-0000C760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2280" name="Line 1">
          <a:extLst>
            <a:ext uri="{FF2B5EF4-FFF2-40B4-BE49-F238E27FC236}">
              <a16:creationId xmlns:a16="http://schemas.microsoft.com/office/drawing/2014/main" id="{00000000-0008-0000-0900-0000C860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noFill/>
        <a:ln w="22225">
          <a:solidFill>
            <a:srgbClr val="000000"/>
          </a:solidFill>
          <a:round/>
          <a:headEnd/>
          <a:tailEnd/>
        </a:ln>
        <a:extLst>
          <a:ext uri="{909E8E84-426E-40DD-AFC4-6F175D3DCCD1}">
            <a14:hiddenFill xmlns:a14="http://schemas.microsoft.com/office/drawing/2010/main">
              <a:noFill/>
            </a14:hiddenFill>
          </a:ext>
        </a:extLst>
      </a:spPr>
      <a:bodyPr/>
      <a:lst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10.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1.xml"/><Relationship Id="rId1" Type="http://schemas.openxmlformats.org/officeDocument/2006/relationships/printerSettings" Target="../printerSettings/printerSettings12.bin"/><Relationship Id="rId4" Type="http://schemas.openxmlformats.org/officeDocument/2006/relationships/comments" Target="../comments12.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2.xml"/><Relationship Id="rId1" Type="http://schemas.openxmlformats.org/officeDocument/2006/relationships/printerSettings" Target="../printerSettings/printerSettings13.bin"/><Relationship Id="rId4" Type="http://schemas.openxmlformats.org/officeDocument/2006/relationships/comments" Target="../comments13.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3.xml"/><Relationship Id="rId1" Type="http://schemas.openxmlformats.org/officeDocument/2006/relationships/printerSettings" Target="../printerSettings/printerSettings14.bin"/><Relationship Id="rId4" Type="http://schemas.openxmlformats.org/officeDocument/2006/relationships/comments" Target="../comments1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4.xml"/><Relationship Id="rId1" Type="http://schemas.openxmlformats.org/officeDocument/2006/relationships/printerSettings" Target="../printerSettings/printerSettings15.bin"/><Relationship Id="rId4" Type="http://schemas.openxmlformats.org/officeDocument/2006/relationships/comments" Target="../comments15.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5.xml"/><Relationship Id="rId1" Type="http://schemas.openxmlformats.org/officeDocument/2006/relationships/printerSettings" Target="../printerSettings/printerSettings16.bin"/><Relationship Id="rId4" Type="http://schemas.openxmlformats.org/officeDocument/2006/relationships/comments" Target="../comments16.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6.xml"/><Relationship Id="rId1" Type="http://schemas.openxmlformats.org/officeDocument/2006/relationships/printerSettings" Target="../printerSettings/printerSettings17.bin"/><Relationship Id="rId4" Type="http://schemas.openxmlformats.org/officeDocument/2006/relationships/comments" Target="../comments17.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7.xml"/><Relationship Id="rId1" Type="http://schemas.openxmlformats.org/officeDocument/2006/relationships/printerSettings" Target="../printerSettings/printerSettings18.bin"/><Relationship Id="rId4" Type="http://schemas.openxmlformats.org/officeDocument/2006/relationships/comments" Target="../comments18.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18.xml"/><Relationship Id="rId1" Type="http://schemas.openxmlformats.org/officeDocument/2006/relationships/printerSettings" Target="../printerSettings/printerSettings19.bin"/><Relationship Id="rId4" Type="http://schemas.openxmlformats.org/officeDocument/2006/relationships/comments" Target="../comments19.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19.xml"/><Relationship Id="rId1" Type="http://schemas.openxmlformats.org/officeDocument/2006/relationships/printerSettings" Target="../printerSettings/printerSettings20.bin"/><Relationship Id="rId4" Type="http://schemas.openxmlformats.org/officeDocument/2006/relationships/comments" Target="../comments20.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drawing" Target="../drawings/drawing20.xml"/><Relationship Id="rId1" Type="http://schemas.openxmlformats.org/officeDocument/2006/relationships/printerSettings" Target="../printerSettings/printerSettings21.bin"/><Relationship Id="rId4" Type="http://schemas.openxmlformats.org/officeDocument/2006/relationships/comments" Target="../comments21.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5"/>
  <dimension ref="A2:AB144"/>
  <sheetViews>
    <sheetView showGridLines="0" tabSelected="1" view="pageBreakPreview" topLeftCell="A31" zoomScaleNormal="100" zoomScaleSheetLayoutView="100" workbookViewId="0">
      <selection activeCell="T49" sqref="T48:T49"/>
    </sheetView>
  </sheetViews>
  <sheetFormatPr defaultColWidth="9" defaultRowHeight="12"/>
  <cols>
    <col min="1" max="1" width="1" style="22" customWidth="1"/>
    <col min="2" max="2" width="3.33203125" style="22" customWidth="1"/>
    <col min="3" max="3" width="3.33203125" style="21" customWidth="1"/>
    <col min="4" max="4" width="3.88671875" style="21" customWidth="1"/>
    <col min="5" max="5" width="9.6640625" style="21" customWidth="1"/>
    <col min="6" max="6" width="2.77734375" style="21" customWidth="1"/>
    <col min="7" max="7" width="6.77734375" style="21" customWidth="1"/>
    <col min="8" max="8" width="13.77734375" style="21" customWidth="1"/>
    <col min="9" max="9" width="5.77734375" style="21" customWidth="1"/>
    <col min="10" max="10" width="3.77734375" style="21" customWidth="1"/>
    <col min="11" max="11" width="10.77734375" style="21" customWidth="1"/>
    <col min="12" max="12" width="6.77734375" style="21" customWidth="1"/>
    <col min="13" max="13" width="7.77734375" style="21" customWidth="1"/>
    <col min="14" max="14" width="6.77734375" style="21" customWidth="1"/>
    <col min="15" max="15" width="7.77734375" style="21" customWidth="1"/>
    <col min="16" max="16" width="2.21875" style="21" customWidth="1"/>
    <col min="17" max="18" width="9" style="21"/>
    <col min="19" max="19" width="10.77734375" style="21" customWidth="1"/>
    <col min="20" max="20" width="9" style="21"/>
    <col min="21" max="21" width="13.33203125" style="21" customWidth="1"/>
    <col min="22" max="27" width="9" style="21"/>
    <col min="28" max="28" width="33.77734375" style="21" customWidth="1"/>
    <col min="29" max="16384" width="9" style="21"/>
  </cols>
  <sheetData>
    <row r="2" spans="1:25" ht="13.2">
      <c r="C2" s="20" t="s">
        <v>50</v>
      </c>
    </row>
    <row r="3" spans="1:25" ht="13.2">
      <c r="C3" s="20" t="s">
        <v>159</v>
      </c>
    </row>
    <row r="4" spans="1:25" s="73" customFormat="1" ht="13.2">
      <c r="A4" s="72"/>
      <c r="B4" s="72"/>
      <c r="C4" s="20" t="s">
        <v>358</v>
      </c>
      <c r="E4" s="92"/>
    </row>
    <row r="5" spans="1:25" s="283" customFormat="1" ht="13.2">
      <c r="A5" s="281"/>
      <c r="B5" s="281"/>
      <c r="C5" s="286" t="s">
        <v>345</v>
      </c>
      <c r="E5" s="284"/>
    </row>
    <row r="6" spans="1:25" ht="13.2">
      <c r="C6" s="20"/>
    </row>
    <row r="7" spans="1:25" ht="13.2">
      <c r="C7" s="20" t="s">
        <v>2</v>
      </c>
      <c r="Q7" s="20"/>
    </row>
    <row r="8" spans="1:25" s="283" customFormat="1" ht="13.2">
      <c r="A8" s="281"/>
      <c r="B8" s="281"/>
      <c r="C8" s="286" t="s">
        <v>347</v>
      </c>
      <c r="D8" s="287"/>
      <c r="E8" s="287"/>
      <c r="F8" s="287"/>
      <c r="G8" s="288"/>
      <c r="H8" s="288"/>
      <c r="I8" s="288"/>
      <c r="J8" s="288"/>
      <c r="K8" s="288"/>
      <c r="L8" s="288"/>
      <c r="M8" s="288"/>
      <c r="N8" s="288"/>
      <c r="O8" s="288"/>
      <c r="P8" s="288"/>
      <c r="Q8" s="288"/>
      <c r="R8" s="288"/>
      <c r="W8" s="282"/>
      <c r="X8" s="282"/>
      <c r="Y8" s="285"/>
    </row>
    <row r="9" spans="1:25" s="283" customFormat="1" ht="13.2">
      <c r="A9" s="281"/>
      <c r="B9" s="281"/>
      <c r="C9" s="286"/>
      <c r="D9" s="286" t="s">
        <v>438</v>
      </c>
      <c r="E9" s="287"/>
      <c r="F9" s="287"/>
      <c r="G9" s="288"/>
      <c r="H9" s="288"/>
      <c r="I9" s="288"/>
      <c r="J9" s="288"/>
      <c r="K9" s="288"/>
      <c r="L9" s="288"/>
      <c r="M9" s="288"/>
      <c r="N9" s="288"/>
      <c r="O9" s="288"/>
      <c r="P9" s="288"/>
      <c r="Q9" s="288"/>
      <c r="R9" s="288"/>
      <c r="W9" s="282"/>
      <c r="X9" s="282"/>
      <c r="Y9" s="285"/>
    </row>
    <row r="10" spans="1:25" s="283" customFormat="1" ht="13.2">
      <c r="A10" s="281"/>
      <c r="B10" s="281"/>
      <c r="C10" s="288"/>
      <c r="D10" s="288"/>
      <c r="E10" s="286" t="s">
        <v>434</v>
      </c>
      <c r="F10" s="288"/>
      <c r="G10" s="288"/>
      <c r="H10" s="288"/>
      <c r="I10" s="288"/>
      <c r="J10" s="288"/>
      <c r="K10" s="288"/>
      <c r="L10" s="288"/>
      <c r="M10" s="288"/>
      <c r="N10" s="288"/>
      <c r="O10" s="288"/>
      <c r="P10" s="288"/>
      <c r="Q10" s="288"/>
      <c r="R10" s="288"/>
      <c r="W10" s="282"/>
      <c r="X10" s="282"/>
      <c r="Y10" s="285"/>
    </row>
    <row r="11" spans="1:25" ht="13.2">
      <c r="C11" s="286" t="s">
        <v>348</v>
      </c>
      <c r="D11" s="288"/>
      <c r="E11" s="288"/>
      <c r="F11" s="288"/>
      <c r="G11" s="288"/>
      <c r="H11" s="288"/>
      <c r="I11" s="288"/>
      <c r="J11" s="288"/>
      <c r="K11" s="288"/>
      <c r="L11" s="288"/>
      <c r="M11" s="288"/>
      <c r="N11" s="288"/>
      <c r="O11" s="288"/>
      <c r="P11" s="288"/>
      <c r="Q11" s="288"/>
      <c r="R11" s="288"/>
      <c r="W11" s="20"/>
      <c r="X11" s="20"/>
      <c r="Y11" s="275"/>
    </row>
    <row r="12" spans="1:25" ht="13.2">
      <c r="C12" s="286" t="s">
        <v>349</v>
      </c>
      <c r="D12" s="288"/>
      <c r="E12" s="288"/>
      <c r="F12" s="288"/>
      <c r="G12" s="288"/>
      <c r="H12" s="288"/>
      <c r="I12" s="288"/>
      <c r="J12" s="288"/>
      <c r="K12" s="288"/>
      <c r="L12" s="288"/>
      <c r="M12" s="288"/>
      <c r="N12" s="288"/>
      <c r="O12" s="288"/>
      <c r="P12" s="288"/>
      <c r="Q12" s="288"/>
      <c r="R12" s="288"/>
      <c r="W12" s="20"/>
      <c r="X12" s="20"/>
      <c r="Y12" s="275"/>
    </row>
    <row r="13" spans="1:25" ht="13.2">
      <c r="C13" s="286" t="s">
        <v>350</v>
      </c>
      <c r="D13" s="288"/>
      <c r="E13" s="288"/>
      <c r="F13" s="288"/>
      <c r="G13" s="288"/>
      <c r="H13" s="288"/>
      <c r="I13" s="288"/>
      <c r="J13" s="288"/>
      <c r="K13" s="288"/>
      <c r="L13" s="288"/>
      <c r="M13" s="288"/>
      <c r="N13" s="288"/>
      <c r="O13" s="288"/>
      <c r="P13" s="288"/>
      <c r="Q13" s="288"/>
      <c r="R13" s="288"/>
      <c r="X13" s="20"/>
      <c r="Y13" s="275"/>
    </row>
    <row r="14" spans="1:25" ht="13.2">
      <c r="C14" s="286"/>
      <c r="D14" s="288"/>
      <c r="E14" s="288"/>
      <c r="F14" s="288"/>
      <c r="G14" s="288"/>
      <c r="H14" s="288"/>
      <c r="I14" s="288"/>
      <c r="J14" s="288"/>
      <c r="K14" s="288"/>
      <c r="L14" s="288"/>
      <c r="M14" s="288"/>
      <c r="N14" s="288"/>
      <c r="O14" s="288"/>
      <c r="P14" s="288"/>
      <c r="Q14" s="288"/>
      <c r="R14" s="288"/>
      <c r="X14" s="20"/>
      <c r="Y14" s="275"/>
    </row>
    <row r="15" spans="1:25" ht="13.2">
      <c r="B15" s="72"/>
      <c r="C15" s="286" t="s">
        <v>439</v>
      </c>
      <c r="D15" s="289"/>
      <c r="E15" s="289"/>
      <c r="F15" s="288"/>
      <c r="G15" s="288"/>
      <c r="H15" s="288"/>
      <c r="I15" s="288"/>
      <c r="J15" s="288"/>
      <c r="K15" s="288"/>
      <c r="L15" s="288"/>
      <c r="M15" s="288"/>
      <c r="N15" s="288"/>
      <c r="O15" s="288"/>
      <c r="P15" s="288"/>
      <c r="Q15" s="288"/>
      <c r="R15" s="288"/>
      <c r="W15" s="20"/>
      <c r="X15" s="20"/>
      <c r="Y15" s="275"/>
    </row>
    <row r="16" spans="1:25" s="73" customFormat="1" ht="13.2">
      <c r="A16" s="72"/>
      <c r="B16" s="72"/>
      <c r="C16" s="286" t="s">
        <v>342</v>
      </c>
      <c r="D16" s="289"/>
      <c r="E16" s="289"/>
      <c r="F16" s="289"/>
      <c r="G16" s="289"/>
      <c r="H16" s="289"/>
      <c r="I16" s="289"/>
      <c r="J16" s="289"/>
      <c r="K16" s="289"/>
      <c r="L16" s="289"/>
      <c r="M16" s="289"/>
      <c r="N16" s="289"/>
      <c r="O16" s="289"/>
      <c r="P16" s="289"/>
      <c r="Q16" s="289"/>
      <c r="R16" s="289"/>
      <c r="W16" s="20"/>
      <c r="X16" s="279"/>
      <c r="Y16" s="279"/>
    </row>
    <row r="17" spans="1:25" ht="36.75" customHeight="1">
      <c r="C17" s="445" t="s">
        <v>343</v>
      </c>
      <c r="D17" s="446"/>
      <c r="E17" s="446"/>
      <c r="F17" s="446"/>
      <c r="G17" s="446"/>
      <c r="H17" s="446"/>
      <c r="I17" s="446"/>
      <c r="J17" s="446"/>
      <c r="K17" s="446"/>
      <c r="L17" s="446"/>
      <c r="M17" s="446"/>
      <c r="N17" s="446"/>
      <c r="O17" s="446"/>
      <c r="P17" s="446"/>
      <c r="Q17" s="446"/>
      <c r="R17" s="446"/>
      <c r="S17" s="280"/>
      <c r="T17" s="280"/>
      <c r="U17" s="280"/>
      <c r="V17" s="280"/>
      <c r="W17" s="280"/>
      <c r="X17" s="280"/>
      <c r="Y17" s="275"/>
    </row>
    <row r="19" spans="1:25" ht="13.2">
      <c r="C19" s="20" t="s">
        <v>3</v>
      </c>
      <c r="Q19" s="20"/>
      <c r="R19" s="20"/>
      <c r="S19" s="88"/>
    </row>
    <row r="20" spans="1:25" ht="13.2">
      <c r="C20" s="443"/>
      <c r="D20" s="444"/>
      <c r="E20" s="20" t="s">
        <v>49</v>
      </c>
      <c r="Q20" s="20"/>
      <c r="R20" s="88"/>
      <c r="S20" s="88"/>
    </row>
    <row r="21" spans="1:25" ht="13.2">
      <c r="C21" s="447" t="s">
        <v>354</v>
      </c>
      <c r="D21" s="448"/>
      <c r="E21" s="20" t="s">
        <v>344</v>
      </c>
      <c r="Q21" s="20"/>
      <c r="R21" s="88"/>
      <c r="S21" s="88"/>
    </row>
    <row r="22" spans="1:25" ht="13.2">
      <c r="C22" s="470" t="s">
        <v>355</v>
      </c>
      <c r="D22" s="471"/>
      <c r="E22" s="20" t="s">
        <v>1</v>
      </c>
      <c r="Q22" s="20"/>
      <c r="R22" s="88"/>
      <c r="S22" s="88"/>
    </row>
    <row r="23" spans="1:25" ht="13.2">
      <c r="C23" s="472" t="s">
        <v>356</v>
      </c>
      <c r="D23" s="473"/>
      <c r="E23" s="20" t="s">
        <v>46</v>
      </c>
      <c r="Q23" s="20"/>
      <c r="R23" s="20"/>
      <c r="S23" s="88"/>
    </row>
    <row r="24" spans="1:25" ht="13.2">
      <c r="C24" s="474" t="s">
        <v>357</v>
      </c>
      <c r="D24" s="475"/>
      <c r="E24" s="286" t="s">
        <v>346</v>
      </c>
      <c r="Q24" s="20"/>
      <c r="R24" s="20"/>
      <c r="S24" s="88"/>
    </row>
    <row r="25" spans="1:25" ht="13.2">
      <c r="E25" s="286" t="s">
        <v>351</v>
      </c>
      <c r="Q25" s="20"/>
      <c r="R25" s="20"/>
      <c r="S25" s="88"/>
    </row>
    <row r="26" spans="1:25" ht="13.8" thickBot="1">
      <c r="E26" s="385"/>
      <c r="O26" s="98" t="s">
        <v>158</v>
      </c>
      <c r="Q26" s="20"/>
      <c r="R26" s="20"/>
      <c r="S26" s="88"/>
    </row>
    <row r="27" spans="1:25" ht="13.2">
      <c r="A27" s="21">
        <v>14</v>
      </c>
      <c r="M27" s="452" t="s">
        <v>326</v>
      </c>
      <c r="N27" s="96" t="s">
        <v>112</v>
      </c>
      <c r="O27" s="97" t="s">
        <v>113</v>
      </c>
      <c r="Q27" s="20"/>
      <c r="R27" s="20"/>
      <c r="S27" s="88"/>
    </row>
    <row r="28" spans="1:25" ht="20.100000000000001" customHeight="1" thickBot="1">
      <c r="A28" s="22">
        <f>+R86</f>
        <v>0</v>
      </c>
      <c r="C28" s="21" t="s">
        <v>295</v>
      </c>
      <c r="M28" s="453"/>
      <c r="N28" s="243" t="s">
        <v>463</v>
      </c>
      <c r="O28" s="244" t="s">
        <v>155</v>
      </c>
      <c r="Q28" s="20"/>
      <c r="R28" s="20"/>
      <c r="S28" s="88"/>
    </row>
    <row r="29" spans="1:25" ht="13.2">
      <c r="C29" s="487" t="s">
        <v>390</v>
      </c>
      <c r="D29" s="488"/>
      <c r="E29" s="488"/>
      <c r="F29" s="488"/>
      <c r="G29" s="488"/>
      <c r="H29" s="488"/>
      <c r="I29" s="488"/>
      <c r="J29" s="488"/>
      <c r="K29" s="488"/>
      <c r="L29" s="488"/>
      <c r="M29" s="488"/>
      <c r="N29" s="488"/>
      <c r="O29" s="488"/>
      <c r="Q29" s="20"/>
      <c r="R29" s="20"/>
      <c r="S29" s="275"/>
    </row>
    <row r="30" spans="1:25" ht="13.2">
      <c r="C30" s="75"/>
      <c r="D30" s="76"/>
      <c r="E30" s="76"/>
      <c r="F30" s="76"/>
      <c r="G30" s="76"/>
      <c r="H30" s="76"/>
      <c r="I30" s="76"/>
      <c r="J30" s="76"/>
      <c r="K30" s="76"/>
      <c r="L30" s="76"/>
      <c r="M30" s="76"/>
      <c r="N30" s="76"/>
      <c r="O30" s="77"/>
      <c r="Q30" s="20"/>
      <c r="R30" s="20"/>
      <c r="S30" s="275"/>
      <c r="U30" s="89"/>
    </row>
    <row r="31" spans="1:25" ht="12" customHeight="1">
      <c r="C31" s="494" t="s">
        <v>296</v>
      </c>
      <c r="D31" s="495"/>
      <c r="E31" s="495"/>
      <c r="F31" s="495"/>
      <c r="G31" s="495"/>
      <c r="H31" s="495"/>
      <c r="I31" s="495"/>
      <c r="J31" s="495"/>
      <c r="K31" s="495"/>
      <c r="L31" s="495"/>
      <c r="M31" s="495"/>
      <c r="N31" s="495"/>
      <c r="O31" s="496"/>
      <c r="P31" s="20"/>
      <c r="Q31" s="20"/>
      <c r="S31" s="20"/>
      <c r="T31" s="20"/>
      <c r="U31" s="275"/>
    </row>
    <row r="32" spans="1:25" ht="12" customHeight="1">
      <c r="C32" s="497"/>
      <c r="D32" s="498"/>
      <c r="E32" s="498"/>
      <c r="F32" s="498"/>
      <c r="G32" s="498"/>
      <c r="H32" s="498"/>
      <c r="I32" s="498"/>
      <c r="J32" s="498"/>
      <c r="K32" s="498"/>
      <c r="L32" s="498"/>
      <c r="M32" s="498"/>
      <c r="N32" s="498"/>
      <c r="O32" s="499"/>
      <c r="Q32" s="20"/>
      <c r="R32" s="20"/>
      <c r="S32" s="88"/>
    </row>
    <row r="33" spans="1:19" ht="10.199999999999999" customHeight="1">
      <c r="C33" s="78"/>
      <c r="O33" s="79"/>
      <c r="Q33" s="20"/>
      <c r="R33" s="20"/>
      <c r="S33" s="20"/>
    </row>
    <row r="34" spans="1:19" ht="14.4">
      <c r="C34" s="78"/>
      <c r="L34" s="500" t="s">
        <v>464</v>
      </c>
      <c r="M34" s="501"/>
      <c r="N34" s="501"/>
      <c r="O34" s="502"/>
      <c r="Q34" s="20"/>
      <c r="R34" s="20"/>
      <c r="S34" s="20"/>
    </row>
    <row r="35" spans="1:19" ht="11.25" customHeight="1">
      <c r="C35" s="78"/>
      <c r="O35" s="80"/>
      <c r="Q35" s="20"/>
      <c r="R35" s="20"/>
      <c r="S35" s="20"/>
    </row>
    <row r="36" spans="1:19" ht="13.2">
      <c r="C36" s="468" t="s">
        <v>41</v>
      </c>
      <c r="D36" s="469"/>
      <c r="E36" s="469"/>
      <c r="F36" s="469"/>
      <c r="G36" s="275" t="s">
        <v>5</v>
      </c>
      <c r="O36" s="79"/>
      <c r="Q36" s="20"/>
      <c r="R36" s="20"/>
      <c r="S36" s="20"/>
    </row>
    <row r="37" spans="1:19" ht="13.2">
      <c r="C37" s="78"/>
      <c r="O37" s="79"/>
      <c r="Q37" s="20"/>
      <c r="R37" s="20"/>
      <c r="S37" s="88"/>
    </row>
    <row r="38" spans="1:19" ht="13.2">
      <c r="A38" s="22">
        <v>3</v>
      </c>
      <c r="C38" s="78"/>
      <c r="H38" s="221" t="s">
        <v>341</v>
      </c>
      <c r="I38" s="221"/>
      <c r="O38" s="79"/>
      <c r="Q38" s="20"/>
      <c r="R38" s="20"/>
      <c r="S38" s="88"/>
    </row>
    <row r="39" spans="1:19" ht="26.25" customHeight="1">
      <c r="C39" s="78"/>
      <c r="H39" s="23" t="s">
        <v>6</v>
      </c>
      <c r="I39" s="23"/>
      <c r="J39" s="480" t="s">
        <v>465</v>
      </c>
      <c r="K39" s="480"/>
      <c r="L39" s="481"/>
      <c r="M39" s="481"/>
      <c r="N39" s="481"/>
      <c r="O39" s="482"/>
      <c r="Q39" s="20"/>
      <c r="R39" s="20"/>
    </row>
    <row r="40" spans="1:19" ht="26.25" customHeight="1">
      <c r="C40" s="78"/>
      <c r="H40" s="23" t="s">
        <v>7</v>
      </c>
      <c r="I40" s="23"/>
      <c r="J40" s="480" t="s">
        <v>467</v>
      </c>
      <c r="K40" s="480"/>
      <c r="L40" s="481"/>
      <c r="M40" s="481"/>
      <c r="N40" s="481"/>
      <c r="O40" s="482"/>
    </row>
    <row r="41" spans="1:19">
      <c r="C41" s="78"/>
      <c r="J41" s="21" t="s">
        <v>8</v>
      </c>
      <c r="O41" s="79"/>
    </row>
    <row r="42" spans="1:19">
      <c r="C42" s="78"/>
      <c r="J42" s="24" t="s">
        <v>9</v>
      </c>
      <c r="K42" s="24"/>
      <c r="L42" s="483" t="s">
        <v>468</v>
      </c>
      <c r="M42" s="483"/>
      <c r="N42" s="483"/>
      <c r="O42" s="484"/>
    </row>
    <row r="43" spans="1:19">
      <c r="C43" s="78"/>
      <c r="J43" s="24"/>
      <c r="K43" s="24"/>
      <c r="O43" s="79"/>
    </row>
    <row r="44" spans="1:19" ht="8.25" customHeight="1">
      <c r="C44" s="78"/>
      <c r="O44" s="79"/>
    </row>
    <row r="45" spans="1:19" ht="30" customHeight="1">
      <c r="A45" s="22">
        <v>4</v>
      </c>
      <c r="C45" s="503" t="s">
        <v>440</v>
      </c>
      <c r="D45" s="504"/>
      <c r="E45" s="504"/>
      <c r="F45" s="504"/>
      <c r="G45" s="504"/>
      <c r="H45" s="504"/>
      <c r="I45" s="504"/>
      <c r="J45" s="504"/>
      <c r="K45" s="504"/>
      <c r="L45" s="504"/>
      <c r="M45" s="504"/>
      <c r="N45" s="504"/>
      <c r="O45" s="505"/>
    </row>
    <row r="46" spans="1:19">
      <c r="C46" s="81"/>
      <c r="D46" s="25"/>
      <c r="E46" s="25"/>
      <c r="F46" s="25"/>
      <c r="G46" s="25"/>
      <c r="H46" s="25"/>
      <c r="I46" s="25"/>
      <c r="J46" s="25"/>
      <c r="K46" s="25"/>
      <c r="L46" s="25"/>
      <c r="M46" s="25"/>
      <c r="N46" s="25"/>
      <c r="O46" s="82"/>
    </row>
    <row r="47" spans="1:19" ht="18" customHeight="1">
      <c r="C47" s="457" t="s">
        <v>10</v>
      </c>
      <c r="D47" s="458"/>
      <c r="E47" s="459"/>
      <c r="F47" s="463" t="s">
        <v>466</v>
      </c>
      <c r="G47" s="464"/>
      <c r="H47" s="465"/>
      <c r="I47" s="465"/>
      <c r="J47" s="465"/>
      <c r="K47" s="465"/>
      <c r="L47" s="465"/>
      <c r="M47" s="454" t="s">
        <v>435</v>
      </c>
      <c r="N47" s="455"/>
      <c r="O47" s="456"/>
    </row>
    <row r="48" spans="1:19" ht="18" customHeight="1">
      <c r="C48" s="460"/>
      <c r="D48" s="461"/>
      <c r="E48" s="462"/>
      <c r="F48" s="466"/>
      <c r="G48" s="467"/>
      <c r="H48" s="467"/>
      <c r="I48" s="467"/>
      <c r="J48" s="467"/>
      <c r="K48" s="467"/>
      <c r="L48" s="467"/>
      <c r="M48" s="506">
        <v>1875</v>
      </c>
      <c r="N48" s="507"/>
      <c r="O48" s="508"/>
    </row>
    <row r="49" spans="3:21" ht="18" customHeight="1">
      <c r="C49" s="457" t="s">
        <v>11</v>
      </c>
      <c r="D49" s="489"/>
      <c r="E49" s="490"/>
      <c r="F49" s="476" t="s">
        <v>472</v>
      </c>
      <c r="G49" s="477"/>
      <c r="H49" s="477"/>
      <c r="I49" s="477"/>
      <c r="J49" s="477"/>
      <c r="K49" s="477"/>
      <c r="L49" s="126" t="s">
        <v>172</v>
      </c>
      <c r="M49" s="386"/>
      <c r="N49" s="509" t="s">
        <v>471</v>
      </c>
      <c r="O49" s="510"/>
    </row>
    <row r="50" spans="3:21" ht="18" customHeight="1">
      <c r="C50" s="491"/>
      <c r="D50" s="492"/>
      <c r="E50" s="493"/>
      <c r="F50" s="478"/>
      <c r="G50" s="479"/>
      <c r="H50" s="479"/>
      <c r="I50" s="479"/>
      <c r="J50" s="479"/>
      <c r="K50" s="479"/>
      <c r="L50" s="387"/>
      <c r="M50" s="485"/>
      <c r="N50" s="486"/>
      <c r="O50" s="276"/>
    </row>
    <row r="51" spans="3:21" ht="26.25" customHeight="1">
      <c r="C51" s="177" t="s">
        <v>364</v>
      </c>
      <c r="D51" s="178"/>
      <c r="E51" s="178"/>
      <c r="F51" s="290"/>
      <c r="G51" s="290"/>
      <c r="H51" s="290"/>
      <c r="I51" s="290"/>
      <c r="J51" s="290"/>
      <c r="K51" s="290"/>
      <c r="L51" s="291"/>
      <c r="M51" s="292"/>
      <c r="N51" s="388"/>
      <c r="O51" s="293"/>
    </row>
    <row r="52" spans="3:21" ht="24" customHeight="1">
      <c r="C52" s="294"/>
      <c r="D52" s="304" t="s">
        <v>17</v>
      </c>
      <c r="E52" s="305" t="s">
        <v>12</v>
      </c>
      <c r="F52" s="539" t="s">
        <v>117</v>
      </c>
      <c r="G52" s="540"/>
      <c r="H52" s="540"/>
      <c r="I52" s="540"/>
      <c r="J52" s="30" t="s">
        <v>47</v>
      </c>
      <c r="K52" s="30"/>
      <c r="L52" s="541" t="s">
        <v>469</v>
      </c>
      <c r="M52" s="541"/>
      <c r="N52" s="542"/>
      <c r="O52" s="543"/>
    </row>
    <row r="53" spans="3:21" ht="22.5" customHeight="1">
      <c r="C53" s="295"/>
      <c r="D53" s="306" t="s">
        <v>19</v>
      </c>
      <c r="E53" s="307" t="s">
        <v>365</v>
      </c>
      <c r="F53" s="544" t="s">
        <v>366</v>
      </c>
      <c r="G53" s="545"/>
      <c r="H53" s="546"/>
      <c r="I53" s="544" t="s">
        <v>367</v>
      </c>
      <c r="J53" s="547"/>
      <c r="K53" s="548"/>
      <c r="L53" s="549"/>
      <c r="M53" s="550"/>
      <c r="N53" s="389" t="s">
        <v>368</v>
      </c>
      <c r="O53" s="390"/>
    </row>
    <row r="54" spans="3:21" ht="22.5" customHeight="1">
      <c r="C54" s="295"/>
      <c r="D54" s="294"/>
      <c r="E54" s="310"/>
      <c r="F54" s="544" t="s">
        <v>369</v>
      </c>
      <c r="G54" s="545"/>
      <c r="H54" s="546"/>
      <c r="I54" s="551" t="s">
        <v>370</v>
      </c>
      <c r="J54" s="547"/>
      <c r="K54" s="547"/>
      <c r="L54" s="549">
        <v>8917</v>
      </c>
      <c r="M54" s="550"/>
      <c r="N54" s="389" t="s">
        <v>368</v>
      </c>
      <c r="O54" s="390"/>
    </row>
    <row r="55" spans="3:21" ht="22.5" customHeight="1">
      <c r="C55" s="295"/>
      <c r="D55" s="552" t="s">
        <v>371</v>
      </c>
      <c r="E55" s="553"/>
      <c r="F55" s="544" t="s">
        <v>372</v>
      </c>
      <c r="G55" s="545"/>
      <c r="H55" s="546"/>
      <c r="I55" s="551" t="s">
        <v>373</v>
      </c>
      <c r="J55" s="547"/>
      <c r="K55" s="547"/>
      <c r="L55" s="549"/>
      <c r="M55" s="550"/>
      <c r="N55" s="389" t="s">
        <v>374</v>
      </c>
      <c r="O55" s="390"/>
    </row>
    <row r="56" spans="3:21" ht="22.5" customHeight="1">
      <c r="C56" s="295"/>
      <c r="D56" s="552"/>
      <c r="E56" s="553"/>
      <c r="F56" s="544" t="s">
        <v>375</v>
      </c>
      <c r="G56" s="545"/>
      <c r="H56" s="546"/>
      <c r="I56" s="551" t="s">
        <v>376</v>
      </c>
      <c r="J56" s="547"/>
      <c r="K56" s="547"/>
      <c r="L56" s="549"/>
      <c r="M56" s="550"/>
      <c r="N56" s="389" t="s">
        <v>368</v>
      </c>
      <c r="O56" s="390"/>
    </row>
    <row r="57" spans="3:21" ht="26.25" customHeight="1">
      <c r="C57" s="295"/>
      <c r="D57" s="294"/>
      <c r="E57" s="310"/>
      <c r="F57" s="223" t="s">
        <v>377</v>
      </c>
      <c r="G57" s="296"/>
      <c r="H57" s="296"/>
      <c r="I57" s="296"/>
      <c r="J57" s="35"/>
      <c r="K57" s="35"/>
      <c r="L57" s="297"/>
      <c r="M57" s="297"/>
      <c r="N57" s="298"/>
      <c r="O57" s="299"/>
    </row>
    <row r="58" spans="3:21" ht="26.25" customHeight="1">
      <c r="C58" s="295"/>
      <c r="D58" s="315"/>
      <c r="E58" s="316"/>
      <c r="F58" s="533"/>
      <c r="G58" s="534"/>
      <c r="H58" s="534"/>
      <c r="I58" s="534"/>
      <c r="J58" s="534"/>
      <c r="K58" s="534"/>
      <c r="L58" s="534"/>
      <c r="M58" s="534"/>
      <c r="N58" s="534"/>
      <c r="O58" s="535"/>
    </row>
    <row r="59" spans="3:21" ht="26.25" customHeight="1">
      <c r="C59" s="300"/>
      <c r="D59" s="317" t="s">
        <v>24</v>
      </c>
      <c r="E59" s="318" t="s">
        <v>378</v>
      </c>
      <c r="F59" s="536" t="s">
        <v>470</v>
      </c>
      <c r="G59" s="537"/>
      <c r="H59" s="537"/>
      <c r="I59" s="537"/>
      <c r="J59" s="537"/>
      <c r="K59" s="537"/>
      <c r="L59" s="537"/>
      <c r="M59" s="537"/>
      <c r="N59" s="537"/>
      <c r="O59" s="538"/>
    </row>
    <row r="60" spans="3:21" ht="30" customHeight="1">
      <c r="C60" s="516" t="s">
        <v>297</v>
      </c>
      <c r="D60" s="517"/>
      <c r="E60" s="518"/>
      <c r="F60" s="519" t="s">
        <v>441</v>
      </c>
      <c r="G60" s="520"/>
      <c r="H60" s="520"/>
      <c r="I60" s="520"/>
      <c r="J60" s="520"/>
      <c r="K60" s="520"/>
      <c r="L60" s="520"/>
      <c r="M60" s="520"/>
      <c r="N60" s="520"/>
      <c r="O60" s="521"/>
      <c r="Q60" s="26"/>
    </row>
    <row r="61" spans="3:21" ht="18" customHeight="1">
      <c r="C61" s="177" t="s">
        <v>317</v>
      </c>
      <c r="D61" s="176"/>
      <c r="E61" s="178"/>
      <c r="F61" s="27"/>
      <c r="G61" s="27"/>
      <c r="H61" s="28"/>
      <c r="I61" s="28"/>
      <c r="J61" s="29"/>
      <c r="K61" s="29"/>
      <c r="L61" s="30"/>
      <c r="M61" s="30"/>
      <c r="N61" s="30"/>
      <c r="O61" s="31"/>
      <c r="Q61" s="26"/>
    </row>
    <row r="62" spans="3:21" ht="24.75" customHeight="1">
      <c r="C62" s="522"/>
      <c r="D62" s="449" t="s">
        <v>298</v>
      </c>
      <c r="E62" s="450"/>
      <c r="F62" s="450"/>
      <c r="G62" s="451"/>
      <c r="H62" s="449" t="s">
        <v>318</v>
      </c>
      <c r="I62" s="451"/>
      <c r="J62" s="449" t="s">
        <v>299</v>
      </c>
      <c r="K62" s="450"/>
      <c r="L62" s="451"/>
      <c r="M62" s="449" t="s">
        <v>319</v>
      </c>
      <c r="N62" s="450"/>
      <c r="O62" s="451"/>
      <c r="Q62" s="26"/>
    </row>
    <row r="63" spans="3:21" ht="24.75" customHeight="1">
      <c r="C63" s="522"/>
      <c r="D63" s="513" t="s">
        <v>300</v>
      </c>
      <c r="E63" s="514"/>
      <c r="F63" s="514"/>
      <c r="G63" s="515"/>
      <c r="H63" s="379">
        <f>+別紙!AA9</f>
        <v>1955</v>
      </c>
      <c r="I63" s="240" t="s">
        <v>4</v>
      </c>
      <c r="J63" s="525" t="s">
        <v>324</v>
      </c>
      <c r="K63" s="526"/>
      <c r="L63" s="527"/>
      <c r="M63" s="523">
        <f>+別紙!AA14</f>
        <v>1955</v>
      </c>
      <c r="N63" s="524"/>
      <c r="O63" s="391" t="s">
        <v>4</v>
      </c>
      <c r="P63" s="162"/>
      <c r="Q63" s="127"/>
      <c r="R63" s="127"/>
      <c r="S63" s="127"/>
      <c r="T63" s="127"/>
      <c r="U63" s="127"/>
    </row>
    <row r="64" spans="3:21" ht="24.75" customHeight="1">
      <c r="C64" s="522"/>
      <c r="D64" s="513" t="s">
        <v>301</v>
      </c>
      <c r="E64" s="514"/>
      <c r="F64" s="514"/>
      <c r="G64" s="515"/>
      <c r="H64" s="379" t="str">
        <f>+別紙!AA10</f>
        <v>0</v>
      </c>
      <c r="I64" s="240" t="s">
        <v>4</v>
      </c>
      <c r="J64" s="525" t="s">
        <v>305</v>
      </c>
      <c r="K64" s="526"/>
      <c r="L64" s="527"/>
      <c r="M64" s="523" t="str">
        <f>+別紙!AA15</f>
        <v>0</v>
      </c>
      <c r="N64" s="524"/>
      <c r="O64" s="31" t="s">
        <v>4</v>
      </c>
      <c r="P64" s="531"/>
      <c r="Q64" s="532"/>
      <c r="R64" s="532"/>
      <c r="S64" s="532"/>
    </row>
    <row r="65" spans="1:22" ht="24.75" customHeight="1">
      <c r="C65" s="522"/>
      <c r="D65" s="513" t="s">
        <v>302</v>
      </c>
      <c r="E65" s="514"/>
      <c r="F65" s="514"/>
      <c r="G65" s="515"/>
      <c r="H65" s="379" t="str">
        <f>+別紙!AA11</f>
        <v>0</v>
      </c>
      <c r="I65" s="240" t="s">
        <v>4</v>
      </c>
      <c r="J65" s="513" t="s">
        <v>306</v>
      </c>
      <c r="K65" s="514"/>
      <c r="L65" s="515"/>
      <c r="M65" s="523">
        <f>+別紙!AA16</f>
        <v>1955</v>
      </c>
      <c r="N65" s="524"/>
      <c r="O65" s="378" t="s">
        <v>4</v>
      </c>
      <c r="P65" s="160"/>
      <c r="Q65" s="161"/>
      <c r="R65" s="161"/>
      <c r="S65" s="161"/>
    </row>
    <row r="66" spans="1:22" ht="24.75" customHeight="1">
      <c r="C66" s="392"/>
      <c r="D66" s="513" t="s">
        <v>303</v>
      </c>
      <c r="E66" s="514"/>
      <c r="F66" s="514"/>
      <c r="G66" s="515"/>
      <c r="H66" s="379" t="str">
        <f>+別紙!AA12</f>
        <v>0</v>
      </c>
      <c r="I66" s="240" t="s">
        <v>4</v>
      </c>
      <c r="J66" s="513" t="s">
        <v>387</v>
      </c>
      <c r="K66" s="514"/>
      <c r="L66" s="515"/>
      <c r="M66" s="523" t="str">
        <f>+別紙!AA17</f>
        <v>0</v>
      </c>
      <c r="N66" s="524"/>
      <c r="O66" s="378" t="s">
        <v>4</v>
      </c>
      <c r="P66" s="160"/>
      <c r="Q66" s="161"/>
      <c r="R66" s="161"/>
      <c r="S66" s="161"/>
    </row>
    <row r="67" spans="1:22" ht="24.75" customHeight="1">
      <c r="C67" s="393"/>
      <c r="D67" s="513" t="s">
        <v>304</v>
      </c>
      <c r="E67" s="514"/>
      <c r="F67" s="514"/>
      <c r="G67" s="515"/>
      <c r="H67" s="379" t="str">
        <f>+別紙!AA13</f>
        <v>0</v>
      </c>
      <c r="I67" s="240" t="s">
        <v>4</v>
      </c>
      <c r="J67" s="513" t="s">
        <v>388</v>
      </c>
      <c r="K67" s="514"/>
      <c r="L67" s="515"/>
      <c r="M67" s="523" t="str">
        <f>+別紙!AA18</f>
        <v>0</v>
      </c>
      <c r="N67" s="524"/>
      <c r="O67" s="378" t="s">
        <v>4</v>
      </c>
      <c r="P67" s="160"/>
      <c r="Q67" s="161"/>
      <c r="R67" s="161"/>
      <c r="S67" s="161"/>
    </row>
    <row r="68" spans="1:22" ht="24" customHeight="1">
      <c r="C68" s="528" t="s">
        <v>15</v>
      </c>
      <c r="D68" s="529"/>
      <c r="E68" s="530"/>
      <c r="F68" s="27"/>
      <c r="G68" s="27"/>
      <c r="H68" s="28"/>
      <c r="I68" s="28"/>
      <c r="J68" s="29"/>
      <c r="K68" s="29"/>
      <c r="L68" s="30"/>
      <c r="M68" s="30"/>
      <c r="N68" s="30"/>
      <c r="O68" s="31"/>
    </row>
    <row r="69" spans="1:22" ht="10.199999999999999" customHeight="1">
      <c r="C69" s="394"/>
      <c r="D69" s="395"/>
      <c r="E69" s="395"/>
      <c r="F69" s="32"/>
      <c r="G69" s="32"/>
      <c r="H69" s="33"/>
      <c r="I69" s="33"/>
      <c r="J69" s="34"/>
      <c r="K69" s="34"/>
      <c r="L69" s="35"/>
      <c r="M69" s="35"/>
      <c r="N69" s="35"/>
      <c r="O69" s="33"/>
    </row>
    <row r="70" spans="1:22" ht="15" customHeight="1">
      <c r="C70" s="487" t="s">
        <v>409</v>
      </c>
      <c r="D70" s="488"/>
      <c r="E70" s="488"/>
      <c r="F70" s="488"/>
      <c r="G70" s="488"/>
      <c r="H70" s="488"/>
      <c r="I70" s="488"/>
      <c r="J70" s="488"/>
      <c r="K70" s="488"/>
      <c r="L70" s="488"/>
      <c r="M70" s="488"/>
      <c r="N70" s="488"/>
      <c r="O70" s="488"/>
    </row>
    <row r="71" spans="1:22" ht="13.2">
      <c r="C71" s="223" t="s">
        <v>240</v>
      </c>
      <c r="D71" s="395"/>
      <c r="E71" s="395"/>
      <c r="F71" s="32"/>
      <c r="G71" s="32"/>
      <c r="H71" s="33"/>
      <c r="I71" s="33"/>
      <c r="J71" s="34"/>
      <c r="K71" s="34"/>
      <c r="L71" s="35"/>
      <c r="M71" s="35"/>
      <c r="N71" s="35"/>
      <c r="O71" s="224"/>
    </row>
    <row r="72" spans="1:22" ht="15" customHeight="1">
      <c r="A72" s="22">
        <v>11</v>
      </c>
      <c r="C72" s="396"/>
      <c r="D72" s="226"/>
      <c r="E72" s="226"/>
      <c r="F72" s="226"/>
      <c r="G72" s="226"/>
      <c r="H72" s="226"/>
      <c r="I72" s="226"/>
      <c r="J72" s="226"/>
      <c r="K72" s="226"/>
      <c r="L72" s="226"/>
      <c r="M72" s="226"/>
      <c r="N72" s="226"/>
      <c r="O72" s="227"/>
    </row>
    <row r="73" spans="1:22" ht="15" customHeight="1">
      <c r="C73" s="181">
        <v>1</v>
      </c>
      <c r="D73" s="511" t="s">
        <v>442</v>
      </c>
      <c r="E73" s="511"/>
      <c r="F73" s="511"/>
      <c r="G73" s="511"/>
      <c r="H73" s="511"/>
      <c r="I73" s="511"/>
      <c r="J73" s="511"/>
      <c r="K73" s="511"/>
      <c r="L73" s="511"/>
      <c r="M73" s="511"/>
      <c r="N73" s="511"/>
      <c r="O73" s="512"/>
    </row>
    <row r="74" spans="1:22" ht="15" customHeight="1">
      <c r="C74" s="181">
        <v>2</v>
      </c>
      <c r="D74" s="511" t="s">
        <v>362</v>
      </c>
      <c r="E74" s="511"/>
      <c r="F74" s="511"/>
      <c r="G74" s="511"/>
      <c r="H74" s="511"/>
      <c r="I74" s="511"/>
      <c r="J74" s="511"/>
      <c r="K74" s="511"/>
      <c r="L74" s="511"/>
      <c r="M74" s="511"/>
      <c r="N74" s="511"/>
      <c r="O74" s="512"/>
    </row>
    <row r="75" spans="1:22" ht="15" customHeight="1">
      <c r="C75" s="181"/>
      <c r="D75" s="511" t="s">
        <v>363</v>
      </c>
      <c r="E75" s="511"/>
      <c r="F75" s="511"/>
      <c r="G75" s="511"/>
      <c r="H75" s="511"/>
      <c r="I75" s="511"/>
      <c r="J75" s="511"/>
      <c r="K75" s="511"/>
      <c r="L75" s="511"/>
      <c r="M75" s="511"/>
      <c r="N75" s="511"/>
      <c r="O75" s="512"/>
    </row>
    <row r="76" spans="1:22" ht="41.25" customHeight="1">
      <c r="C76" s="181"/>
      <c r="D76" s="511" t="s">
        <v>379</v>
      </c>
      <c r="E76" s="511"/>
      <c r="F76" s="511"/>
      <c r="G76" s="511"/>
      <c r="H76" s="511"/>
      <c r="I76" s="511"/>
      <c r="J76" s="511"/>
      <c r="K76" s="511"/>
      <c r="L76" s="511"/>
      <c r="M76" s="511"/>
      <c r="N76" s="511"/>
      <c r="O76" s="512"/>
    </row>
    <row r="77" spans="1:22" ht="28.2" customHeight="1">
      <c r="A77" s="21"/>
      <c r="B77" s="21"/>
      <c r="C77" s="181">
        <v>3</v>
      </c>
      <c r="D77" s="511" t="s">
        <v>443</v>
      </c>
      <c r="E77" s="511"/>
      <c r="F77" s="511"/>
      <c r="G77" s="511"/>
      <c r="H77" s="511"/>
      <c r="I77" s="511"/>
      <c r="J77" s="511"/>
      <c r="K77" s="511"/>
      <c r="L77" s="511"/>
      <c r="M77" s="511"/>
      <c r="N77" s="511"/>
      <c r="O77" s="512"/>
    </row>
    <row r="78" spans="1:22" ht="28.2" customHeight="1">
      <c r="A78" s="21"/>
      <c r="B78" s="21"/>
      <c r="C78" s="181">
        <v>4</v>
      </c>
      <c r="D78" s="511" t="s">
        <v>444</v>
      </c>
      <c r="E78" s="511"/>
      <c r="F78" s="511"/>
      <c r="G78" s="511"/>
      <c r="H78" s="511"/>
      <c r="I78" s="511"/>
      <c r="J78" s="511"/>
      <c r="K78" s="511"/>
      <c r="L78" s="511"/>
      <c r="M78" s="511"/>
      <c r="N78" s="511"/>
      <c r="O78" s="512"/>
    </row>
    <row r="79" spans="1:22" ht="15" customHeight="1">
      <c r="A79" s="21"/>
      <c r="B79" s="21"/>
      <c r="C79" s="181"/>
      <c r="D79" s="182" t="s">
        <v>412</v>
      </c>
      <c r="E79" s="511" t="s">
        <v>312</v>
      </c>
      <c r="F79" s="511"/>
      <c r="G79" s="511"/>
      <c r="H79" s="511"/>
      <c r="I79" s="511"/>
      <c r="J79" s="511"/>
      <c r="K79" s="511"/>
      <c r="L79" s="511"/>
      <c r="M79" s="511"/>
      <c r="N79" s="511"/>
      <c r="O79" s="512"/>
    </row>
    <row r="80" spans="1:22" ht="15" customHeight="1">
      <c r="A80" s="21"/>
      <c r="B80" s="21"/>
      <c r="C80" s="181"/>
      <c r="D80" s="182" t="s">
        <v>413</v>
      </c>
      <c r="E80" s="511" t="s">
        <v>420</v>
      </c>
      <c r="F80" s="511"/>
      <c r="G80" s="511"/>
      <c r="H80" s="511"/>
      <c r="I80" s="511"/>
      <c r="J80" s="511"/>
      <c r="K80" s="511"/>
      <c r="L80" s="511"/>
      <c r="M80" s="511"/>
      <c r="N80" s="511"/>
      <c r="O80" s="512"/>
      <c r="Q80" s="260" t="s">
        <v>40</v>
      </c>
      <c r="U80"/>
      <c r="V80"/>
    </row>
    <row r="81" spans="1:28" ht="15" customHeight="1">
      <c r="A81" s="21"/>
      <c r="B81" s="21"/>
      <c r="C81" s="181"/>
      <c r="D81" s="182" t="s">
        <v>414</v>
      </c>
      <c r="E81" s="511" t="s">
        <v>421</v>
      </c>
      <c r="F81" s="511"/>
      <c r="G81" s="511"/>
      <c r="H81" s="511"/>
      <c r="I81" s="511"/>
      <c r="J81" s="511"/>
      <c r="K81" s="511"/>
      <c r="L81" s="511"/>
      <c r="M81" s="511"/>
      <c r="N81" s="511"/>
      <c r="O81" s="512"/>
      <c r="Q81" s="260" t="s">
        <v>41</v>
      </c>
      <c r="R81" s="1"/>
      <c r="T81" s="2"/>
      <c r="U81" s="2"/>
    </row>
    <row r="82" spans="1:28" ht="15" customHeight="1">
      <c r="A82" s="21"/>
      <c r="B82" s="21"/>
      <c r="C82" s="181"/>
      <c r="D82" s="182" t="s">
        <v>415</v>
      </c>
      <c r="E82" s="511" t="s">
        <v>422</v>
      </c>
      <c r="F82" s="511"/>
      <c r="G82" s="511"/>
      <c r="H82" s="511"/>
      <c r="I82" s="511"/>
      <c r="J82" s="511"/>
      <c r="K82" s="511"/>
      <c r="L82" s="511"/>
      <c r="M82" s="511"/>
      <c r="N82" s="511"/>
      <c r="O82" s="512"/>
      <c r="Q82" s="260" t="s">
        <v>42</v>
      </c>
      <c r="R82" s="1"/>
      <c r="T82" s="2"/>
      <c r="U82" s="2"/>
    </row>
    <row r="83" spans="1:28" ht="15" customHeight="1">
      <c r="A83" s="21"/>
      <c r="B83" s="21"/>
      <c r="C83" s="181"/>
      <c r="D83" s="182" t="s">
        <v>416</v>
      </c>
      <c r="E83" s="511" t="s">
        <v>423</v>
      </c>
      <c r="F83" s="511"/>
      <c r="G83" s="511"/>
      <c r="H83" s="511"/>
      <c r="I83" s="511"/>
      <c r="J83" s="511"/>
      <c r="K83" s="511"/>
      <c r="L83" s="511"/>
      <c r="M83" s="511"/>
      <c r="N83" s="511"/>
      <c r="O83" s="512"/>
      <c r="Q83" s="260" t="s">
        <v>44</v>
      </c>
      <c r="T83" s="2"/>
      <c r="U83" s="2"/>
    </row>
    <row r="84" spans="1:28" ht="15" customHeight="1">
      <c r="A84" s="21"/>
      <c r="B84" s="21"/>
      <c r="C84" s="181"/>
      <c r="D84" s="182" t="s">
        <v>417</v>
      </c>
      <c r="E84" s="511" t="s">
        <v>313</v>
      </c>
      <c r="F84" s="511"/>
      <c r="G84" s="511"/>
      <c r="H84" s="511"/>
      <c r="I84" s="511"/>
      <c r="J84" s="511"/>
      <c r="K84" s="511"/>
      <c r="L84" s="511"/>
      <c r="M84" s="511"/>
      <c r="N84" s="511"/>
      <c r="O84" s="512"/>
      <c r="Q84" s="260" t="s">
        <v>43</v>
      </c>
      <c r="T84" s="2"/>
      <c r="U84" s="2"/>
    </row>
    <row r="85" spans="1:28" ht="15" customHeight="1">
      <c r="A85" s="21"/>
      <c r="B85" s="21"/>
      <c r="C85" s="181"/>
      <c r="D85" s="182" t="s">
        <v>418</v>
      </c>
      <c r="E85" s="511" t="s">
        <v>424</v>
      </c>
      <c r="F85" s="511"/>
      <c r="G85" s="511"/>
      <c r="H85" s="511"/>
      <c r="I85" s="511"/>
      <c r="J85" s="511"/>
      <c r="K85" s="511"/>
      <c r="L85" s="511"/>
      <c r="M85" s="511"/>
      <c r="N85" s="511"/>
      <c r="O85" s="512"/>
      <c r="R85" s="38"/>
      <c r="T85" s="2"/>
      <c r="U85" s="2"/>
    </row>
    <row r="86" spans="1:28" ht="15" customHeight="1">
      <c r="A86" s="21"/>
      <c r="B86" s="21"/>
      <c r="C86" s="181"/>
      <c r="D86" s="182" t="s">
        <v>410</v>
      </c>
      <c r="E86" s="511" t="s">
        <v>425</v>
      </c>
      <c r="F86" s="511"/>
      <c r="G86" s="511"/>
      <c r="H86" s="511"/>
      <c r="I86" s="511"/>
      <c r="J86" s="511"/>
      <c r="K86" s="511"/>
      <c r="L86" s="511"/>
      <c r="M86" s="511"/>
      <c r="N86" s="511"/>
      <c r="O86" s="512"/>
      <c r="Q86" s="24"/>
      <c r="R86" s="24"/>
      <c r="S86" s="24"/>
      <c r="T86" s="24"/>
      <c r="U86" s="24"/>
      <c r="V86" s="24"/>
      <c r="W86" s="24"/>
      <c r="X86" s="24"/>
      <c r="Y86" s="24"/>
      <c r="Z86" s="24"/>
    </row>
    <row r="87" spans="1:28" ht="15" customHeight="1">
      <c r="A87" s="21"/>
      <c r="B87" s="21"/>
      <c r="C87" s="181"/>
      <c r="D87" s="182" t="s">
        <v>419</v>
      </c>
      <c r="E87" s="511" t="s">
        <v>426</v>
      </c>
      <c r="F87" s="511"/>
      <c r="G87" s="511"/>
      <c r="H87" s="511"/>
      <c r="I87" s="511"/>
      <c r="J87" s="511"/>
      <c r="K87" s="511"/>
      <c r="L87" s="511"/>
      <c r="M87" s="511"/>
      <c r="N87" s="511"/>
      <c r="O87" s="512"/>
      <c r="Q87" s="235"/>
      <c r="R87" s="235"/>
      <c r="S87" s="235"/>
      <c r="T87" s="235"/>
      <c r="U87" s="235"/>
      <c r="V87" s="235"/>
      <c r="W87" s="235"/>
      <c r="X87" s="235"/>
      <c r="Y87" s="235"/>
      <c r="Z87" s="235"/>
      <c r="AA87"/>
    </row>
    <row r="88" spans="1:28" ht="15" customHeight="1">
      <c r="A88" s="21"/>
      <c r="B88" s="21"/>
      <c r="C88" s="181"/>
      <c r="D88" s="182" t="s">
        <v>411</v>
      </c>
      <c r="E88" s="511" t="s">
        <v>314</v>
      </c>
      <c r="F88" s="511"/>
      <c r="G88" s="511"/>
      <c r="H88" s="511"/>
      <c r="I88" s="511"/>
      <c r="J88" s="511"/>
      <c r="K88" s="511"/>
      <c r="L88" s="511"/>
      <c r="M88" s="511"/>
      <c r="N88" s="511"/>
      <c r="O88" s="512"/>
      <c r="Q88" s="3"/>
      <c r="R88" s="3"/>
      <c r="S88" s="3"/>
      <c r="T88" s="3"/>
      <c r="U88" s="3"/>
      <c r="V88" s="3"/>
      <c r="W88" s="3"/>
      <c r="X88" s="3"/>
      <c r="Y88" s="3"/>
      <c r="AA88" s="91"/>
    </row>
    <row r="89" spans="1:28" ht="28.2" customHeight="1">
      <c r="A89" s="21"/>
      <c r="B89" s="21"/>
      <c r="C89" s="181"/>
      <c r="D89" s="182" t="s">
        <v>308</v>
      </c>
      <c r="E89" s="511" t="s">
        <v>407</v>
      </c>
      <c r="F89" s="511"/>
      <c r="G89" s="511"/>
      <c r="H89" s="511"/>
      <c r="I89" s="511"/>
      <c r="J89" s="511"/>
      <c r="K89" s="511"/>
      <c r="L89" s="511"/>
      <c r="M89" s="511"/>
      <c r="N89" s="511"/>
      <c r="O89" s="512"/>
      <c r="Q89" s="3"/>
      <c r="R89" s="3"/>
      <c r="S89" s="3"/>
      <c r="T89" s="3"/>
      <c r="U89" s="91"/>
      <c r="V89" s="3"/>
      <c r="W89" s="3"/>
      <c r="X89" s="3"/>
      <c r="Y89" s="3"/>
      <c r="AA89" s="91"/>
    </row>
    <row r="90" spans="1:28" ht="15" customHeight="1">
      <c r="A90" s="21"/>
      <c r="B90" s="21"/>
      <c r="C90" s="181"/>
      <c r="D90" s="182" t="s">
        <v>309</v>
      </c>
      <c r="E90" s="511" t="s">
        <v>315</v>
      </c>
      <c r="F90" s="511"/>
      <c r="G90" s="511"/>
      <c r="H90" s="511"/>
      <c r="I90" s="511"/>
      <c r="J90" s="511"/>
      <c r="K90" s="511"/>
      <c r="L90" s="511"/>
      <c r="M90" s="511"/>
      <c r="N90" s="511"/>
      <c r="O90" s="512"/>
      <c r="Q90" s="91"/>
      <c r="R90" s="3"/>
      <c r="S90" s="3"/>
      <c r="T90" s="3"/>
      <c r="U90" s="3"/>
      <c r="V90" s="3"/>
      <c r="W90" s="3"/>
      <c r="X90" s="3"/>
      <c r="Y90" s="3"/>
      <c r="AA90" s="91"/>
      <c r="AB90" s="236"/>
    </row>
    <row r="91" spans="1:28" ht="28.2" customHeight="1">
      <c r="A91" s="21"/>
      <c r="B91" s="21"/>
      <c r="C91" s="181"/>
      <c r="D91" s="182" t="s">
        <v>310</v>
      </c>
      <c r="E91" s="511" t="s">
        <v>408</v>
      </c>
      <c r="F91" s="511"/>
      <c r="G91" s="511"/>
      <c r="H91" s="511"/>
      <c r="I91" s="511"/>
      <c r="J91" s="511"/>
      <c r="K91" s="511"/>
      <c r="L91" s="511"/>
      <c r="M91" s="511"/>
      <c r="N91" s="511"/>
      <c r="O91" s="512"/>
      <c r="Q91" s="3"/>
      <c r="R91" s="3"/>
      <c r="S91" s="3"/>
      <c r="T91" s="3"/>
      <c r="U91" s="91"/>
      <c r="V91" s="3"/>
      <c r="W91" s="3"/>
      <c r="X91" s="3"/>
      <c r="Y91" s="3"/>
      <c r="Z91" s="3"/>
      <c r="AA91" s="91"/>
    </row>
    <row r="92" spans="1:28" ht="28.2" customHeight="1">
      <c r="A92" s="21"/>
      <c r="B92" s="21"/>
      <c r="C92" s="181"/>
      <c r="D92" s="182" t="s">
        <v>311</v>
      </c>
      <c r="E92" s="511" t="s">
        <v>316</v>
      </c>
      <c r="F92" s="511"/>
      <c r="G92" s="511"/>
      <c r="H92" s="511"/>
      <c r="I92" s="511"/>
      <c r="J92" s="511"/>
      <c r="K92" s="511"/>
      <c r="L92" s="511"/>
      <c r="M92" s="511"/>
      <c r="N92" s="511"/>
      <c r="O92" s="512"/>
      <c r="Q92" s="3"/>
      <c r="R92" s="3"/>
      <c r="S92" s="3"/>
      <c r="T92" s="3"/>
      <c r="U92" s="3"/>
      <c r="V92" s="3"/>
      <c r="W92" s="3"/>
      <c r="X92" s="3"/>
      <c r="Y92" s="3"/>
      <c r="Z92" s="3"/>
      <c r="AA92" s="3"/>
    </row>
    <row r="93" spans="1:28" ht="28.2" customHeight="1">
      <c r="A93" s="21"/>
      <c r="B93" s="21"/>
      <c r="C93" s="181">
        <v>5</v>
      </c>
      <c r="D93" s="511" t="s">
        <v>386</v>
      </c>
      <c r="E93" s="511"/>
      <c r="F93" s="511"/>
      <c r="G93" s="511"/>
      <c r="H93" s="511"/>
      <c r="I93" s="511"/>
      <c r="J93" s="511"/>
      <c r="K93" s="511"/>
      <c r="L93" s="511"/>
      <c r="M93" s="511"/>
      <c r="N93" s="511"/>
      <c r="O93" s="512"/>
      <c r="Q93" s="3"/>
      <c r="R93" s="3"/>
      <c r="S93" s="3"/>
      <c r="T93" s="3"/>
      <c r="U93" s="3"/>
      <c r="V93" s="3"/>
      <c r="W93" s="3"/>
      <c r="X93" s="3"/>
      <c r="Y93" s="3"/>
      <c r="Z93" s="3"/>
      <c r="AA93" s="3"/>
    </row>
    <row r="94" spans="1:28" ht="15" customHeight="1">
      <c r="A94" s="21"/>
      <c r="B94" s="21"/>
      <c r="C94" s="181">
        <v>6</v>
      </c>
      <c r="D94" s="511" t="s">
        <v>385</v>
      </c>
      <c r="E94" s="511"/>
      <c r="F94" s="511"/>
      <c r="G94" s="511"/>
      <c r="H94" s="511"/>
      <c r="I94" s="511"/>
      <c r="J94" s="511"/>
      <c r="K94" s="511"/>
      <c r="L94" s="511"/>
      <c r="M94" s="511"/>
      <c r="N94" s="511"/>
      <c r="O94" s="512"/>
      <c r="Q94"/>
      <c r="R94"/>
      <c r="S94"/>
      <c r="T94"/>
      <c r="U94"/>
      <c r="V94"/>
      <c r="W94"/>
      <c r="X94"/>
      <c r="Y94"/>
      <c r="Z94"/>
    </row>
    <row r="95" spans="1:28" ht="13.2" customHeight="1">
      <c r="C95" s="183"/>
      <c r="D95" s="36"/>
      <c r="E95" s="36"/>
      <c r="F95" s="36"/>
      <c r="G95" s="36"/>
      <c r="H95" s="36"/>
      <c r="I95" s="36"/>
      <c r="J95" s="36"/>
      <c r="K95" s="36"/>
      <c r="L95" s="36"/>
      <c r="M95" s="36"/>
      <c r="N95" s="36"/>
      <c r="O95" s="37"/>
      <c r="Q95" s="261" t="s">
        <v>45</v>
      </c>
      <c r="R95" s="261" t="s">
        <v>100</v>
      </c>
      <c r="S95"/>
      <c r="T95"/>
      <c r="U95"/>
      <c r="V95"/>
      <c r="W95"/>
      <c r="X95"/>
      <c r="Y95"/>
      <c r="Z95"/>
    </row>
    <row r="96" spans="1:28" ht="13.2">
      <c r="Q96" s="261" t="s">
        <v>98</v>
      </c>
      <c r="R96" s="263" t="s">
        <v>336</v>
      </c>
      <c r="S96"/>
      <c r="T96"/>
      <c r="U96"/>
      <c r="V96"/>
      <c r="W96"/>
      <c r="X96"/>
      <c r="Y96"/>
      <c r="Z96"/>
    </row>
    <row r="97" spans="17:26" ht="13.2">
      <c r="Q97" s="261"/>
      <c r="R97"/>
      <c r="S97"/>
      <c r="T97"/>
      <c r="U97"/>
      <c r="V97"/>
      <c r="W97"/>
      <c r="X97"/>
      <c r="Y97"/>
      <c r="Z97"/>
    </row>
    <row r="98" spans="17:26" ht="13.2">
      <c r="Q98" s="261" t="s">
        <v>114</v>
      </c>
      <c r="R98"/>
    </row>
    <row r="99" spans="17:26" ht="13.2">
      <c r="Q99" s="261" t="s">
        <v>115</v>
      </c>
      <c r="R99"/>
    </row>
    <row r="100" spans="17:26" ht="13.2">
      <c r="Q100" s="261" t="s">
        <v>116</v>
      </c>
      <c r="R100"/>
    </row>
    <row r="101" spans="17:26" ht="13.2">
      <c r="Q101" s="261" t="s">
        <v>117</v>
      </c>
      <c r="R101"/>
    </row>
    <row r="102" spans="17:26" ht="13.2">
      <c r="Q102" s="261" t="s">
        <v>118</v>
      </c>
      <c r="R102"/>
    </row>
    <row r="103" spans="17:26" ht="13.2">
      <c r="Q103" s="261" t="s">
        <v>119</v>
      </c>
    </row>
    <row r="104" spans="17:26" ht="13.2">
      <c r="Q104" s="261" t="s">
        <v>120</v>
      </c>
    </row>
    <row r="105" spans="17:26" ht="13.2">
      <c r="Q105" s="261" t="s">
        <v>121</v>
      </c>
    </row>
    <row r="106" spans="17:26" ht="13.2">
      <c r="Q106" s="261" t="s">
        <v>122</v>
      </c>
    </row>
    <row r="107" spans="17:26" ht="13.2">
      <c r="Q107" s="261" t="s">
        <v>125</v>
      </c>
    </row>
    <row r="108" spans="17:26" ht="13.2">
      <c r="Q108" s="261" t="s">
        <v>126</v>
      </c>
    </row>
    <row r="109" spans="17:26" ht="13.2">
      <c r="Q109" s="261" t="s">
        <v>127</v>
      </c>
    </row>
    <row r="110" spans="17:26" ht="13.2">
      <c r="Q110" s="261" t="s">
        <v>128</v>
      </c>
    </row>
    <row r="111" spans="17:26" ht="13.2">
      <c r="Q111" s="261" t="s">
        <v>129</v>
      </c>
    </row>
    <row r="112" spans="17:26" ht="13.2">
      <c r="Q112" s="261" t="s">
        <v>130</v>
      </c>
    </row>
    <row r="113" spans="17:17" ht="13.2">
      <c r="Q113" s="261" t="s">
        <v>123</v>
      </c>
    </row>
    <row r="114" spans="17:17" ht="13.2">
      <c r="Q114" s="261" t="s">
        <v>131</v>
      </c>
    </row>
    <row r="115" spans="17:17" ht="13.2">
      <c r="Q115" s="261" t="s">
        <v>132</v>
      </c>
    </row>
    <row r="116" spans="17:17" ht="13.2">
      <c r="Q116" s="261" t="s">
        <v>133</v>
      </c>
    </row>
    <row r="117" spans="17:17" ht="13.2">
      <c r="Q117" s="261" t="s">
        <v>134</v>
      </c>
    </row>
    <row r="118" spans="17:17" ht="13.2">
      <c r="Q118" s="261" t="s">
        <v>135</v>
      </c>
    </row>
    <row r="119" spans="17:17" ht="13.2">
      <c r="Q119" s="261" t="s">
        <v>136</v>
      </c>
    </row>
    <row r="120" spans="17:17" ht="13.2">
      <c r="Q120" s="261" t="s">
        <v>137</v>
      </c>
    </row>
    <row r="121" spans="17:17" ht="13.2">
      <c r="Q121" s="261" t="s">
        <v>138</v>
      </c>
    </row>
    <row r="122" spans="17:17" ht="13.2">
      <c r="Q122" s="261" t="s">
        <v>139</v>
      </c>
    </row>
    <row r="123" spans="17:17" ht="13.2">
      <c r="Q123" s="261" t="s">
        <v>140</v>
      </c>
    </row>
    <row r="124" spans="17:17" ht="13.2">
      <c r="Q124" s="261" t="s">
        <v>141</v>
      </c>
    </row>
    <row r="125" spans="17:17" ht="13.2">
      <c r="Q125" s="261" t="s">
        <v>124</v>
      </c>
    </row>
    <row r="126" spans="17:17" ht="13.2">
      <c r="Q126" s="261" t="s">
        <v>142</v>
      </c>
    </row>
    <row r="127" spans="17:17" ht="13.2">
      <c r="Q127" s="261" t="s">
        <v>143</v>
      </c>
    </row>
    <row r="128" spans="17:17" ht="13.2">
      <c r="Q128" s="261" t="s">
        <v>144</v>
      </c>
    </row>
    <row r="129" spans="17:17" ht="13.2">
      <c r="Q129" s="261" t="s">
        <v>145</v>
      </c>
    </row>
    <row r="130" spans="17:17" ht="13.2">
      <c r="Q130" s="261" t="s">
        <v>146</v>
      </c>
    </row>
    <row r="131" spans="17:17" ht="13.2">
      <c r="Q131" s="261" t="s">
        <v>147</v>
      </c>
    </row>
    <row r="132" spans="17:17" ht="13.2">
      <c r="Q132" s="262" t="s">
        <v>148</v>
      </c>
    </row>
    <row r="133" spans="17:17" ht="13.2">
      <c r="Q133" s="262" t="s">
        <v>149</v>
      </c>
    </row>
    <row r="134" spans="17:17" ht="13.2">
      <c r="Q134" s="262" t="s">
        <v>150</v>
      </c>
    </row>
    <row r="135" spans="17:17" ht="13.2">
      <c r="Q135" s="262" t="s">
        <v>151</v>
      </c>
    </row>
    <row r="136" spans="17:17" ht="13.2">
      <c r="Q136" s="262" t="s">
        <v>152</v>
      </c>
    </row>
    <row r="137" spans="17:17" ht="13.2">
      <c r="Q137" s="262" t="s">
        <v>153</v>
      </c>
    </row>
    <row r="138" spans="17:17" ht="13.2">
      <c r="Q138" s="262" t="s">
        <v>361</v>
      </c>
    </row>
    <row r="139" spans="17:17" ht="13.2">
      <c r="Q139" s="262" t="s">
        <v>359</v>
      </c>
    </row>
    <row r="140" spans="17:17" ht="13.2">
      <c r="Q140" s="262" t="s">
        <v>360</v>
      </c>
    </row>
    <row r="141" spans="17:17">
      <c r="Q141" s="260"/>
    </row>
    <row r="142" spans="17:17" ht="13.2">
      <c r="Q142" s="261" t="s">
        <v>157</v>
      </c>
    </row>
    <row r="143" spans="17:17">
      <c r="Q143" s="260" t="s">
        <v>154</v>
      </c>
    </row>
    <row r="144" spans="17:17">
      <c r="Q144" s="21" t="s">
        <v>156</v>
      </c>
    </row>
  </sheetData>
  <sheetProtection algorithmName="SHA-512" hashValue="fim0u+qeH0qjEF4Hae6jgscwzQ3RsVzjSIZUdIpzaLNLcotb+qbD4SgtMrPAlq9sbZqwLZ6z0ePfU9joIq5F6w==" saltValue="MpUKhVFDt7bU8Bww3b6sxg==" spinCount="100000" sheet="1" objects="1" scenarios="1"/>
  <mergeCells count="87">
    <mergeCell ref="F54:H54"/>
    <mergeCell ref="I54:K54"/>
    <mergeCell ref="L54:M54"/>
    <mergeCell ref="D55:E56"/>
    <mergeCell ref="F55:H55"/>
    <mergeCell ref="I55:K55"/>
    <mergeCell ref="L55:M55"/>
    <mergeCell ref="F56:H56"/>
    <mergeCell ref="I56:K56"/>
    <mergeCell ref="L56:M56"/>
    <mergeCell ref="F52:I52"/>
    <mergeCell ref="L52:O52"/>
    <mergeCell ref="F53:H53"/>
    <mergeCell ref="I53:K53"/>
    <mergeCell ref="L53:M53"/>
    <mergeCell ref="P64:S64"/>
    <mergeCell ref="D73:O73"/>
    <mergeCell ref="E80:O80"/>
    <mergeCell ref="F58:O58"/>
    <mergeCell ref="F59:O59"/>
    <mergeCell ref="D76:O76"/>
    <mergeCell ref="M65:N65"/>
    <mergeCell ref="M66:N66"/>
    <mergeCell ref="M64:N64"/>
    <mergeCell ref="J66:L66"/>
    <mergeCell ref="D65:G65"/>
    <mergeCell ref="D66:G66"/>
    <mergeCell ref="D67:G67"/>
    <mergeCell ref="J64:L64"/>
    <mergeCell ref="J67:L67"/>
    <mergeCell ref="D94:O94"/>
    <mergeCell ref="C70:O70"/>
    <mergeCell ref="C68:E68"/>
    <mergeCell ref="D93:O93"/>
    <mergeCell ref="E91:O91"/>
    <mergeCell ref="E85:O85"/>
    <mergeCell ref="E84:O84"/>
    <mergeCell ref="E90:O90"/>
    <mergeCell ref="E82:O82"/>
    <mergeCell ref="E87:O87"/>
    <mergeCell ref="E92:O92"/>
    <mergeCell ref="D77:O77"/>
    <mergeCell ref="D78:O78"/>
    <mergeCell ref="E89:O89"/>
    <mergeCell ref="E88:O88"/>
    <mergeCell ref="E86:O86"/>
    <mergeCell ref="E83:O83"/>
    <mergeCell ref="E79:O79"/>
    <mergeCell ref="D63:G63"/>
    <mergeCell ref="J65:L65"/>
    <mergeCell ref="C60:E60"/>
    <mergeCell ref="F60:O60"/>
    <mergeCell ref="H62:I62"/>
    <mergeCell ref="M62:O62"/>
    <mergeCell ref="C62:C65"/>
    <mergeCell ref="M63:N63"/>
    <mergeCell ref="J63:L63"/>
    <mergeCell ref="D75:O75"/>
    <mergeCell ref="E81:O81"/>
    <mergeCell ref="D74:O74"/>
    <mergeCell ref="D64:G64"/>
    <mergeCell ref="M67:N67"/>
    <mergeCell ref="M50:N50"/>
    <mergeCell ref="C29:O29"/>
    <mergeCell ref="C49:E50"/>
    <mergeCell ref="J39:O39"/>
    <mergeCell ref="C31:O32"/>
    <mergeCell ref="L34:O34"/>
    <mergeCell ref="C45:O45"/>
    <mergeCell ref="M48:O48"/>
    <mergeCell ref="N49:O49"/>
    <mergeCell ref="C20:D20"/>
    <mergeCell ref="C17:R17"/>
    <mergeCell ref="C21:D21"/>
    <mergeCell ref="D62:G62"/>
    <mergeCell ref="J62:L62"/>
    <mergeCell ref="M27:M28"/>
    <mergeCell ref="M47:O47"/>
    <mergeCell ref="C47:E48"/>
    <mergeCell ref="F47:L48"/>
    <mergeCell ref="C36:F36"/>
    <mergeCell ref="C22:D22"/>
    <mergeCell ref="C23:D23"/>
    <mergeCell ref="C24:D24"/>
    <mergeCell ref="F49:K50"/>
    <mergeCell ref="J40:O40"/>
    <mergeCell ref="L42:O42"/>
  </mergeCells>
  <phoneticPr fontId="3"/>
  <dataValidations count="3">
    <dataValidation type="list" allowBlank="1" showInputMessage="1" showErrorMessage="1" sqref="C36:F36" xr:uid="{00000000-0002-0000-0000-000001000000}">
      <formula1>$Q$80:$Q$84</formula1>
    </dataValidation>
    <dataValidation type="list" allowBlank="1" showInputMessage="1" showErrorMessage="1" sqref="N28:O28" xr:uid="{00000000-0002-0000-0000-000002000000}">
      <formula1>$Q$143:$Q$144</formula1>
    </dataValidation>
    <dataValidation type="list" allowBlank="1" showInputMessage="1" showErrorMessage="1" sqref="F52:I52" xr:uid="{65E4A0F7-48AF-40E5-A26A-B6E2C2D89F56}">
      <formula1>$Q$98:$Q$140</formula1>
    </dataValidation>
  </dataValidations>
  <printOptions horizontalCentered="1"/>
  <pageMargins left="0.6692913385826772" right="0.62992125984251968" top="0.55118110236220474" bottom="0.55118110236220474" header="0" footer="0.51181102362204722"/>
  <pageSetup paperSize="9" scale="98" fitToHeight="2" orientation="portrait" r:id="rId1"/>
  <headerFooter alignWithMargins="0"/>
  <rowBreaks count="1" manualBreakCount="1">
    <brk id="69" min="2" max="14"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6">
    <pageSetUpPr fitToPage="1"/>
  </sheetPr>
  <dimension ref="B1:BJ76"/>
  <sheetViews>
    <sheetView showGridLines="0" zoomScaleNormal="100" workbookViewId="0">
      <selection activeCell="B2" sqref="B2:H3"/>
    </sheetView>
  </sheetViews>
  <sheetFormatPr defaultColWidth="9" defaultRowHeight="12"/>
  <cols>
    <col min="1" max="2" width="2.88671875" style="40" customWidth="1"/>
    <col min="3" max="3" width="18.33203125" style="40" customWidth="1"/>
    <col min="4" max="5" width="4.33203125" style="40" customWidth="1"/>
    <col min="6" max="6" width="3.77734375" style="40" customWidth="1"/>
    <col min="7" max="7" width="2.33203125" style="40" customWidth="1"/>
    <col min="8" max="8" width="10.33203125" style="40" customWidth="1"/>
    <col min="9" max="9" width="2.33203125" style="40" customWidth="1"/>
    <col min="10" max="11" width="2.44140625" style="40" customWidth="1"/>
    <col min="12" max="12" width="2.77734375" style="40" customWidth="1"/>
    <col min="13" max="13" width="2.88671875" style="40" customWidth="1"/>
    <col min="14" max="15" width="2.77734375" style="40" customWidth="1"/>
    <col min="16" max="16" width="3" style="40" customWidth="1"/>
    <col min="17" max="19" width="4.77734375" style="40" customWidth="1"/>
    <col min="20" max="22" width="2.88671875" style="40" customWidth="1"/>
    <col min="23" max="24" width="2.44140625" style="40" customWidth="1"/>
    <col min="25" max="25" width="2.88671875" style="40" customWidth="1"/>
    <col min="26" max="26" width="7.77734375" style="40" customWidth="1"/>
    <col min="27" max="27" width="4.77734375" style="40" customWidth="1"/>
    <col min="28" max="28" width="2" style="40" customWidth="1"/>
    <col min="29" max="30" width="2.33203125" style="40" customWidth="1"/>
    <col min="31" max="31" width="3.109375" style="40" customWidth="1"/>
    <col min="32" max="33" width="2.33203125" style="40" customWidth="1"/>
    <col min="34" max="34" width="2.88671875" style="40" customWidth="1"/>
    <col min="35" max="35" width="7.77734375" style="40" customWidth="1"/>
    <col min="36" max="37" width="4.33203125" style="40" customWidth="1"/>
    <col min="38" max="38" width="3.33203125" style="40" customWidth="1"/>
    <col min="39" max="39" width="2.77734375" style="40" customWidth="1"/>
    <col min="40" max="40" width="2.88671875" style="40" customWidth="1"/>
    <col min="41" max="41" width="10.77734375" style="40" customWidth="1"/>
    <col min="42" max="42" width="2.88671875" style="40" customWidth="1"/>
    <col min="43" max="44" width="2.44140625" style="40" customWidth="1"/>
    <col min="45" max="45" width="2.77734375" style="40" customWidth="1"/>
    <col min="46" max="46" width="7.77734375" style="40" customWidth="1"/>
    <col min="47" max="47" width="11.77734375" style="40" customWidth="1"/>
    <col min="48" max="48" width="1.88671875" style="40" customWidth="1"/>
    <col min="49" max="49" width="5.33203125" style="40" customWidth="1"/>
    <col min="50" max="58" width="9" style="40"/>
    <col min="59" max="59" width="16.2187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2"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3.8"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ファーストコーポレーション株式会社</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3"/>
      <c r="AA6" s="83"/>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2" customHeight="1" thickBot="1">
      <c r="B7" s="645" t="s">
        <v>89</v>
      </c>
      <c r="C7" s="646"/>
      <c r="D7" s="615" t="s">
        <v>210</v>
      </c>
      <c r="E7" s="616"/>
      <c r="F7" s="616"/>
      <c r="G7" s="616"/>
      <c r="H7" s="616"/>
      <c r="I7" s="617"/>
      <c r="J7" s="143"/>
      <c r="K7" s="53"/>
      <c r="L7" s="156"/>
      <c r="M7" s="673" t="s">
        <v>107</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2" customHeight="1" thickTop="1" thickBot="1">
      <c r="B8" s="43" t="s">
        <v>103</v>
      </c>
      <c r="C8" s="652" t="s">
        <v>111</v>
      </c>
      <c r="D8" s="652"/>
      <c r="E8" s="652"/>
      <c r="F8" s="652"/>
      <c r="G8" s="652"/>
      <c r="H8" s="652"/>
      <c r="I8" s="652"/>
      <c r="J8" s="652"/>
      <c r="K8" s="652"/>
      <c r="L8" s="148"/>
      <c r="M8" s="677"/>
      <c r="N8" s="678"/>
      <c r="O8" s="678"/>
      <c r="P8" s="678"/>
      <c r="Q8" s="678"/>
      <c r="R8" s="678"/>
      <c r="S8" s="678"/>
      <c r="T8" s="678"/>
      <c r="U8" s="678"/>
      <c r="V8" s="678"/>
      <c r="W8" s="678"/>
      <c r="X8" s="678"/>
      <c r="Y8" s="678"/>
      <c r="Z8" s="678"/>
      <c r="AA8" s="678"/>
      <c r="AB8" s="679"/>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2"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2">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2">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2">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2">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2">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2">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3.2">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3.2">
      <c r="L69" s="68"/>
      <c r="M69" s="71"/>
      <c r="N69" s="68"/>
      <c r="O69" s="68"/>
    </row>
    <row r="70" spans="12:62" ht="13.2">
      <c r="L70" s="68"/>
      <c r="M70" s="71"/>
      <c r="N70" s="68"/>
      <c r="O70" s="68"/>
    </row>
    <row r="71" spans="12:62" ht="13.2">
      <c r="L71" s="68"/>
      <c r="M71" s="71"/>
      <c r="N71" s="68"/>
      <c r="O71" s="68"/>
    </row>
    <row r="72" spans="12:62" ht="13.2">
      <c r="L72" s="68"/>
      <c r="M72" s="71"/>
      <c r="N72" s="68"/>
      <c r="O72" s="68"/>
    </row>
    <row r="73" spans="12:62" ht="13.2">
      <c r="L73" s="68"/>
      <c r="M73" s="71"/>
      <c r="N73" s="68"/>
      <c r="O73" s="68"/>
    </row>
    <row r="74" spans="12:62" ht="13.2">
      <c r="L74" s="68"/>
      <c r="M74" s="71"/>
      <c r="N74" s="68"/>
      <c r="O74" s="68"/>
    </row>
    <row r="75" spans="12:62" ht="13.2">
      <c r="L75" s="68"/>
      <c r="M75" s="71"/>
      <c r="N75" s="68"/>
      <c r="O75" s="68"/>
    </row>
    <row r="76" spans="12:62" ht="13.2">
      <c r="L76" s="68"/>
      <c r="M76" s="71"/>
      <c r="N76" s="68"/>
      <c r="O76" s="68"/>
    </row>
  </sheetData>
  <sheetProtection algorithmName="SHA-512" hashValue="tqNAM9GtJs/wfLQDDLKEAqgamUgNqHKBUuE/2ugzJRlYb9uLaKUPV9uveXWWE8QKS003eEcG5NXVY1jLdg+gMw==" saltValue="xcO3QmoLOC/k+VyxTNzJEw=="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xr:uid="{00000000-0002-0000-0900-000000000000}">
      <formula1>AU13=ROUND(AU13,1)</formula1>
    </dataValidation>
    <dataValidation type="custom" allowBlank="1" showInputMessage="1" showErrorMessage="1" sqref="H24:H33" xr:uid="{00000000-0002-0000-09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9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pageSetUpPr fitToPage="1"/>
  </sheetPr>
  <dimension ref="B1:BJ76"/>
  <sheetViews>
    <sheetView showGridLines="0" zoomScaleNormal="100" workbookViewId="0">
      <selection activeCell="B2" sqref="B2:H3"/>
    </sheetView>
  </sheetViews>
  <sheetFormatPr defaultColWidth="9" defaultRowHeight="12"/>
  <cols>
    <col min="1" max="2" width="2.88671875" style="40" customWidth="1"/>
    <col min="3" max="3" width="18.33203125" style="40" customWidth="1"/>
    <col min="4" max="5" width="4.33203125" style="40" customWidth="1"/>
    <col min="6" max="6" width="3.77734375" style="40" customWidth="1"/>
    <col min="7" max="7" width="2.33203125" style="40" customWidth="1"/>
    <col min="8" max="8" width="10.33203125" style="40" customWidth="1"/>
    <col min="9" max="9" width="2.33203125" style="40" customWidth="1"/>
    <col min="10" max="11" width="2.44140625" style="40" customWidth="1"/>
    <col min="12" max="12" width="2.77734375" style="40" customWidth="1"/>
    <col min="13" max="13" width="2.88671875" style="40" customWidth="1"/>
    <col min="14" max="15" width="2.77734375" style="40" customWidth="1"/>
    <col min="16" max="16" width="3" style="40" customWidth="1"/>
    <col min="17" max="19" width="4.77734375" style="40" customWidth="1"/>
    <col min="20" max="22" width="2.88671875" style="40" customWidth="1"/>
    <col min="23" max="24" width="2.44140625" style="40" customWidth="1"/>
    <col min="25" max="25" width="2.88671875" style="40" customWidth="1"/>
    <col min="26" max="26" width="7.77734375" style="40" customWidth="1"/>
    <col min="27" max="27" width="4.77734375" style="40" customWidth="1"/>
    <col min="28" max="28" width="2" style="40" customWidth="1"/>
    <col min="29" max="30" width="2.33203125" style="40" customWidth="1"/>
    <col min="31" max="31" width="3.109375" style="40" customWidth="1"/>
    <col min="32" max="33" width="2.33203125" style="40" customWidth="1"/>
    <col min="34" max="34" width="2.88671875" style="40" customWidth="1"/>
    <col min="35" max="35" width="7.77734375" style="40" customWidth="1"/>
    <col min="36" max="37" width="4.33203125" style="40" customWidth="1"/>
    <col min="38" max="38" width="3.33203125" style="40" customWidth="1"/>
    <col min="39" max="39" width="2.77734375" style="40" customWidth="1"/>
    <col min="40" max="40" width="2.88671875" style="40" customWidth="1"/>
    <col min="41" max="41" width="10.77734375" style="40" customWidth="1"/>
    <col min="42" max="42" width="2.88671875" style="40" customWidth="1"/>
    <col min="43" max="44" width="2.44140625" style="40" customWidth="1"/>
    <col min="45" max="45" width="2.77734375" style="40" customWidth="1"/>
    <col min="46" max="46" width="7.77734375" style="40" customWidth="1"/>
    <col min="47" max="47" width="11.77734375" style="40" customWidth="1"/>
    <col min="48" max="48" width="1.88671875" style="40" customWidth="1"/>
    <col min="49" max="49" width="5.33203125" style="40" customWidth="1"/>
    <col min="50" max="58" width="9" style="40"/>
    <col min="59" max="59" width="16.2187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2"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3.8"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ファーストコーポレーション株式会社</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2" customHeight="1" thickBot="1">
      <c r="B7" s="645" t="s">
        <v>89</v>
      </c>
      <c r="C7" s="646"/>
      <c r="D7" s="615" t="s">
        <v>211</v>
      </c>
      <c r="E7" s="616"/>
      <c r="F7" s="616"/>
      <c r="G7" s="616"/>
      <c r="H7" s="616"/>
      <c r="I7" s="617"/>
      <c r="J7" s="143"/>
      <c r="K7" s="53"/>
      <c r="L7" s="156"/>
      <c r="M7" s="673" t="s">
        <v>108</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2" customHeight="1" thickTop="1" thickBot="1">
      <c r="B8" s="43" t="s">
        <v>103</v>
      </c>
      <c r="C8" s="652" t="s">
        <v>111</v>
      </c>
      <c r="D8" s="652"/>
      <c r="E8" s="652"/>
      <c r="F8" s="652"/>
      <c r="G8" s="652"/>
      <c r="H8" s="652"/>
      <c r="I8" s="652"/>
      <c r="J8" s="652"/>
      <c r="K8" s="652"/>
      <c r="L8" s="148"/>
      <c r="M8" s="677"/>
      <c r="N8" s="678"/>
      <c r="O8" s="678"/>
      <c r="P8" s="678"/>
      <c r="Q8" s="678"/>
      <c r="R8" s="678"/>
      <c r="S8" s="678"/>
      <c r="T8" s="678"/>
      <c r="U8" s="678"/>
      <c r="V8" s="678"/>
      <c r="W8" s="678"/>
      <c r="X8" s="678"/>
      <c r="Y8" s="678"/>
      <c r="Z8" s="678"/>
      <c r="AA8" s="678"/>
      <c r="AB8" s="679"/>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2"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2">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2">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2">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2">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2">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2">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3.2">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3.2">
      <c r="L69" s="68"/>
      <c r="M69" s="71"/>
      <c r="N69" s="68"/>
      <c r="O69" s="68"/>
    </row>
    <row r="70" spans="12:62" ht="13.2">
      <c r="L70" s="68"/>
      <c r="M70" s="71"/>
      <c r="N70" s="68"/>
      <c r="O70" s="68"/>
    </row>
    <row r="71" spans="12:62" ht="13.2">
      <c r="L71" s="68"/>
      <c r="M71" s="71"/>
      <c r="N71" s="68"/>
      <c r="O71" s="68"/>
    </row>
    <row r="72" spans="12:62" ht="13.2">
      <c r="L72" s="68"/>
      <c r="M72" s="71"/>
      <c r="N72" s="68"/>
      <c r="O72" s="68"/>
    </row>
    <row r="73" spans="12:62" ht="13.2">
      <c r="L73" s="68"/>
      <c r="M73" s="71"/>
      <c r="N73" s="68"/>
      <c r="O73" s="68"/>
    </row>
    <row r="74" spans="12:62" ht="13.2">
      <c r="L74" s="68"/>
      <c r="M74" s="71"/>
      <c r="N74" s="68"/>
      <c r="O74" s="68"/>
    </row>
    <row r="75" spans="12:62" ht="13.2">
      <c r="L75" s="68"/>
      <c r="M75" s="71"/>
      <c r="N75" s="68"/>
      <c r="O75" s="68"/>
    </row>
    <row r="76" spans="12:62" ht="13.2">
      <c r="L76" s="68"/>
      <c r="M76" s="71"/>
      <c r="N76" s="68"/>
      <c r="O76" s="68"/>
    </row>
  </sheetData>
  <sheetProtection algorithmName="SHA-512" hashValue="HDbd8Qxp5g4mZWsE9D/sy/uwfLsfITjjjvvkVicQAOV2hQaqSfYixwKt3ziVABMPs75s0YBnyM4aqfymJVqeVA==" saltValue="MXEcjZ9/5HToG1DXYTwJng==" spinCount="100000" sheet="1" objects="1" scenarios="1"/>
  <mergeCells count="113">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E9:AE14"/>
    <mergeCell ref="P12:S12"/>
    <mergeCell ref="Y21:AA21"/>
    <mergeCell ref="P18:S18"/>
    <mergeCell ref="Y18:AA18"/>
    <mergeCell ref="P16:AB16"/>
    <mergeCell ref="Q20:T20"/>
    <mergeCell ref="P21:S21"/>
    <mergeCell ref="U17:X17"/>
    <mergeCell ref="Q17:T17"/>
    <mergeCell ref="Z20:AB20"/>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s>
  <phoneticPr fontId="3"/>
  <dataValidations count="3">
    <dataValidation type="custom" allowBlank="1" showInputMessage="1" showErrorMessage="1" error="入力は少数第1位までにして下さい。" sqref="AU13:AU14" xr:uid="{00000000-0002-0000-0A00-000000000000}">
      <formula1>AU13=ROUND(AU13,1)</formula1>
    </dataValidation>
    <dataValidation type="custom" allowBlank="1" showInputMessage="1" showErrorMessage="1" sqref="H24:H33" xr:uid="{00000000-0002-0000-0A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A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8">
    <pageSetUpPr fitToPage="1"/>
  </sheetPr>
  <dimension ref="B1:BJ76"/>
  <sheetViews>
    <sheetView showGridLines="0" zoomScaleNormal="100" workbookViewId="0">
      <selection activeCell="B2" sqref="B2:H3"/>
    </sheetView>
  </sheetViews>
  <sheetFormatPr defaultColWidth="9" defaultRowHeight="12"/>
  <cols>
    <col min="1" max="2" width="2.88671875" style="40" customWidth="1"/>
    <col min="3" max="3" width="18.33203125" style="40" customWidth="1"/>
    <col min="4" max="5" width="4.33203125" style="40" customWidth="1"/>
    <col min="6" max="6" width="3.77734375" style="40" customWidth="1"/>
    <col min="7" max="7" width="2.33203125" style="40" customWidth="1"/>
    <col min="8" max="8" width="10.33203125" style="40" customWidth="1"/>
    <col min="9" max="9" width="2.33203125" style="40" customWidth="1"/>
    <col min="10" max="11" width="2.44140625" style="40" customWidth="1"/>
    <col min="12" max="12" width="2.77734375" style="40" customWidth="1"/>
    <col min="13" max="13" width="2.88671875" style="40" customWidth="1"/>
    <col min="14" max="15" width="2.77734375" style="40" customWidth="1"/>
    <col min="16" max="16" width="3" style="40" customWidth="1"/>
    <col min="17" max="19" width="4.77734375" style="40" customWidth="1"/>
    <col min="20" max="22" width="2.88671875" style="40" customWidth="1"/>
    <col min="23" max="24" width="2.44140625" style="40" customWidth="1"/>
    <col min="25" max="25" width="2.88671875" style="40" customWidth="1"/>
    <col min="26" max="26" width="7.77734375" style="40" customWidth="1"/>
    <col min="27" max="27" width="4.77734375" style="40" customWidth="1"/>
    <col min="28" max="28" width="2" style="40" customWidth="1"/>
    <col min="29" max="30" width="2.33203125" style="40" customWidth="1"/>
    <col min="31" max="31" width="3.109375" style="40" customWidth="1"/>
    <col min="32" max="33" width="2.33203125" style="40" customWidth="1"/>
    <col min="34" max="34" width="2.88671875" style="40" customWidth="1"/>
    <col min="35" max="35" width="7.77734375" style="40" customWidth="1"/>
    <col min="36" max="37" width="4.33203125" style="40" customWidth="1"/>
    <col min="38" max="38" width="3.33203125" style="40" customWidth="1"/>
    <col min="39" max="39" width="2.77734375" style="40" customWidth="1"/>
    <col min="40" max="40" width="2.88671875" style="40" customWidth="1"/>
    <col min="41" max="41" width="10.77734375" style="40" customWidth="1"/>
    <col min="42" max="42" width="2.88671875" style="40" customWidth="1"/>
    <col min="43" max="44" width="2.44140625" style="40" customWidth="1"/>
    <col min="45" max="45" width="2.77734375" style="40" customWidth="1"/>
    <col min="46" max="46" width="7.77734375" style="40" customWidth="1"/>
    <col min="47" max="47" width="11.77734375" style="40" customWidth="1"/>
    <col min="48" max="48" width="1.88671875" style="40" customWidth="1"/>
    <col min="49" max="49" width="5.33203125" style="40" customWidth="1"/>
    <col min="50" max="58" width="9" style="40"/>
    <col min="59" max="59" width="16.2187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2"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3.8"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ファーストコーポレーション株式会社</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2" customHeight="1" thickBot="1">
      <c r="B7" s="645" t="s">
        <v>89</v>
      </c>
      <c r="C7" s="646"/>
      <c r="D7" s="615" t="s">
        <v>212</v>
      </c>
      <c r="E7" s="616"/>
      <c r="F7" s="616"/>
      <c r="G7" s="616"/>
      <c r="H7" s="616"/>
      <c r="I7" s="617"/>
      <c r="J7" s="143"/>
      <c r="K7" s="53"/>
      <c r="L7" s="156"/>
      <c r="M7" s="673" t="s">
        <v>92</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2" customHeight="1" thickTop="1" thickBot="1">
      <c r="B8" s="43" t="s">
        <v>103</v>
      </c>
      <c r="C8" s="652" t="s">
        <v>111</v>
      </c>
      <c r="D8" s="652"/>
      <c r="E8" s="652"/>
      <c r="F8" s="652"/>
      <c r="G8" s="652"/>
      <c r="H8" s="652"/>
      <c r="I8" s="652"/>
      <c r="J8" s="652"/>
      <c r="K8" s="652"/>
      <c r="L8" s="148"/>
      <c r="M8" s="677"/>
      <c r="N8" s="678"/>
      <c r="O8" s="678"/>
      <c r="P8" s="678"/>
      <c r="Q8" s="678"/>
      <c r="R8" s="678"/>
      <c r="S8" s="678"/>
      <c r="T8" s="678"/>
      <c r="U8" s="678"/>
      <c r="V8" s="678"/>
      <c r="W8" s="678"/>
      <c r="X8" s="678"/>
      <c r="Y8" s="678"/>
      <c r="Z8" s="678"/>
      <c r="AA8" s="678"/>
      <c r="AB8" s="679"/>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2"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2">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2">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2">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2">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2">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2">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3.2">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3.2">
      <c r="L69" s="68"/>
      <c r="M69" s="71"/>
      <c r="N69" s="68"/>
      <c r="O69" s="68"/>
    </row>
    <row r="70" spans="12:62" ht="13.2">
      <c r="L70" s="68"/>
      <c r="M70" s="71"/>
      <c r="N70" s="68"/>
      <c r="O70" s="68"/>
    </row>
    <row r="71" spans="12:62" ht="13.2">
      <c r="L71" s="68"/>
      <c r="M71" s="71"/>
      <c r="N71" s="68"/>
      <c r="O71" s="68"/>
    </row>
    <row r="72" spans="12:62" ht="13.2">
      <c r="L72" s="68"/>
      <c r="M72" s="71"/>
      <c r="N72" s="68"/>
      <c r="O72" s="68"/>
    </row>
    <row r="73" spans="12:62" ht="13.2">
      <c r="L73" s="68"/>
      <c r="M73" s="71"/>
      <c r="N73" s="68"/>
      <c r="O73" s="68"/>
    </row>
    <row r="74" spans="12:62" ht="13.2">
      <c r="L74" s="68"/>
      <c r="M74" s="71"/>
      <c r="N74" s="68"/>
      <c r="O74" s="68"/>
    </row>
    <row r="75" spans="12:62" ht="13.2">
      <c r="L75" s="68"/>
      <c r="M75" s="71"/>
      <c r="N75" s="68"/>
      <c r="O75" s="68"/>
    </row>
    <row r="76" spans="12:62" ht="13.2">
      <c r="L76" s="68"/>
      <c r="M76" s="71"/>
      <c r="N76" s="68"/>
      <c r="O76" s="68"/>
    </row>
  </sheetData>
  <sheetProtection algorithmName="SHA-512" hashValue="TSjjRREkQYXihlPtexfsmiuGgCPvjMTFX8jbm6GVLN6qeGauraEtvQHQ/jve7H/QbTxuYnOmx9zoQUbuSfOEKA==" saltValue="A9QPJuRW2pYsgjECdmN9Bg=="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xr:uid="{00000000-0002-0000-0B00-000000000000}">
      <formula1>AU13=ROUND(AU13,1)</formula1>
    </dataValidation>
    <dataValidation type="custom" allowBlank="1" showInputMessage="1" showErrorMessage="1" sqref="H24:H33" xr:uid="{00000000-0002-0000-0B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B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pageSetUpPr fitToPage="1"/>
  </sheetPr>
  <dimension ref="B1:BJ76"/>
  <sheetViews>
    <sheetView showGridLines="0" zoomScaleNormal="100" workbookViewId="0">
      <selection activeCell="B2" sqref="B2:H3"/>
    </sheetView>
  </sheetViews>
  <sheetFormatPr defaultColWidth="9" defaultRowHeight="12"/>
  <cols>
    <col min="1" max="2" width="2.88671875" style="40" customWidth="1"/>
    <col min="3" max="3" width="18.33203125" style="40" customWidth="1"/>
    <col min="4" max="5" width="4.33203125" style="40" customWidth="1"/>
    <col min="6" max="6" width="3.77734375" style="40" customWidth="1"/>
    <col min="7" max="7" width="2.33203125" style="40" customWidth="1"/>
    <col min="8" max="8" width="10.33203125" style="40" customWidth="1"/>
    <col min="9" max="9" width="2.33203125" style="40" customWidth="1"/>
    <col min="10" max="11" width="2.44140625" style="40" customWidth="1"/>
    <col min="12" max="12" width="2.77734375" style="40" customWidth="1"/>
    <col min="13" max="13" width="2.88671875" style="40" customWidth="1"/>
    <col min="14" max="15" width="2.77734375" style="40" customWidth="1"/>
    <col min="16" max="16" width="3" style="40" customWidth="1"/>
    <col min="17" max="19" width="4.77734375" style="40" customWidth="1"/>
    <col min="20" max="22" width="2.88671875" style="40" customWidth="1"/>
    <col min="23" max="24" width="2.44140625" style="40" customWidth="1"/>
    <col min="25" max="25" width="2.88671875" style="40" customWidth="1"/>
    <col min="26" max="26" width="7.77734375" style="40" customWidth="1"/>
    <col min="27" max="27" width="4.77734375" style="40" customWidth="1"/>
    <col min="28" max="28" width="2" style="40" customWidth="1"/>
    <col min="29" max="30" width="2.33203125" style="40" customWidth="1"/>
    <col min="31" max="31" width="3.109375" style="40" customWidth="1"/>
    <col min="32" max="33" width="2.33203125" style="40" customWidth="1"/>
    <col min="34" max="34" width="2.88671875" style="40" customWidth="1"/>
    <col min="35" max="35" width="7.77734375" style="40" customWidth="1"/>
    <col min="36" max="37" width="4.33203125" style="40" customWidth="1"/>
    <col min="38" max="38" width="3.33203125" style="40" customWidth="1"/>
    <col min="39" max="39" width="2.77734375" style="40" customWidth="1"/>
    <col min="40" max="40" width="2.88671875" style="40" customWidth="1"/>
    <col min="41" max="41" width="10.77734375" style="40" customWidth="1"/>
    <col min="42" max="42" width="2.88671875" style="40" customWidth="1"/>
    <col min="43" max="44" width="2.44140625" style="40" customWidth="1"/>
    <col min="45" max="45" width="2.77734375" style="40" customWidth="1"/>
    <col min="46" max="46" width="7.77734375" style="40" customWidth="1"/>
    <col min="47" max="47" width="11.77734375" style="40" customWidth="1"/>
    <col min="48" max="48" width="1.88671875" style="40" customWidth="1"/>
    <col min="49" max="49" width="5.33203125" style="40" customWidth="1"/>
    <col min="50" max="58" width="9" style="40"/>
    <col min="59" max="59" width="16.2187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2"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3.8"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ファーストコーポレーション株式会社</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2" customHeight="1" thickBot="1">
      <c r="B7" s="645" t="s">
        <v>89</v>
      </c>
      <c r="C7" s="646"/>
      <c r="D7" s="615" t="s">
        <v>213</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2"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2"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2">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2">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2">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2">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2">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2">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3.2">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3.2">
      <c r="L69" s="68"/>
      <c r="M69" s="71"/>
      <c r="N69" s="68"/>
      <c r="O69" s="68"/>
    </row>
    <row r="70" spans="12:62" ht="13.2">
      <c r="L70" s="68"/>
      <c r="M70" s="71"/>
      <c r="N70" s="68"/>
      <c r="O70" s="68"/>
    </row>
    <row r="71" spans="12:62" ht="13.2">
      <c r="L71" s="68"/>
      <c r="M71" s="71"/>
      <c r="N71" s="68"/>
      <c r="O71" s="68"/>
    </row>
    <row r="72" spans="12:62" ht="13.2">
      <c r="L72" s="68"/>
      <c r="M72" s="71"/>
      <c r="N72" s="68"/>
      <c r="O72" s="68"/>
    </row>
    <row r="73" spans="12:62" ht="13.2">
      <c r="L73" s="68"/>
      <c r="M73" s="71"/>
      <c r="N73" s="68"/>
      <c r="O73" s="68"/>
    </row>
    <row r="74" spans="12:62" ht="13.2">
      <c r="L74" s="68"/>
      <c r="M74" s="71"/>
      <c r="N74" s="68"/>
      <c r="O74" s="68"/>
    </row>
    <row r="75" spans="12:62" ht="13.2">
      <c r="L75" s="68"/>
      <c r="M75" s="71"/>
      <c r="N75" s="68"/>
      <c r="O75" s="68"/>
    </row>
    <row r="76" spans="12:62" ht="13.2">
      <c r="L76" s="68"/>
      <c r="M76" s="71"/>
      <c r="N76" s="68"/>
      <c r="O76" s="68"/>
    </row>
  </sheetData>
  <sheetProtection algorithmName="SHA-512" hashValue="LwVSQ3XF9HEgx6m5ad+c+TtC8gPAkcUJ9ds6buPi3RAgX+wpsIPmgSXxDUf6NaNSn2SEFk/K+du1ta4of2yihA==" saltValue="9E7t4YmNfvbBkjqXCI+Lm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3">
    <dataValidation type="custom" allowBlank="1" showInputMessage="1" showErrorMessage="1" error="入力は少数第1位までにして下さい。" sqref="W7:X7 AU13:AU14" xr:uid="{00000000-0002-0000-0C00-000000000000}">
      <formula1>W7=ROUND(W7,1)</formula1>
    </dataValidation>
    <dataValidation type="custom" allowBlank="1" showInputMessage="1" showErrorMessage="1" sqref="H24:H33" xr:uid="{00000000-0002-0000-0C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C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pageSetUpPr fitToPage="1"/>
  </sheetPr>
  <dimension ref="B1:BJ76"/>
  <sheetViews>
    <sheetView showGridLines="0" view="pageBreakPreview" zoomScale="60" zoomScaleNormal="100" workbookViewId="0">
      <selection activeCell="AA28" sqref="AA28:AE28"/>
    </sheetView>
  </sheetViews>
  <sheetFormatPr defaultColWidth="9" defaultRowHeight="12"/>
  <cols>
    <col min="1" max="2" width="2.88671875" style="40" customWidth="1"/>
    <col min="3" max="3" width="18.33203125" style="40" customWidth="1"/>
    <col min="4" max="5" width="4.33203125" style="40" customWidth="1"/>
    <col min="6" max="6" width="3.77734375" style="40" customWidth="1"/>
    <col min="7" max="7" width="2.33203125" style="40" customWidth="1"/>
    <col min="8" max="8" width="10.33203125" style="40" customWidth="1"/>
    <col min="9" max="9" width="2.33203125" style="40" customWidth="1"/>
    <col min="10" max="11" width="2.44140625" style="40" customWidth="1"/>
    <col min="12" max="12" width="2.77734375" style="40" customWidth="1"/>
    <col min="13" max="13" width="2.88671875" style="40" customWidth="1"/>
    <col min="14" max="15" width="2.77734375" style="40" customWidth="1"/>
    <col min="16" max="16" width="3" style="40" customWidth="1"/>
    <col min="17" max="19" width="4.77734375" style="40" customWidth="1"/>
    <col min="20" max="22" width="2.88671875" style="40" customWidth="1"/>
    <col min="23" max="24" width="2.44140625" style="40" customWidth="1"/>
    <col min="25" max="25" width="2.88671875" style="40" customWidth="1"/>
    <col min="26" max="26" width="7.77734375" style="40" customWidth="1"/>
    <col min="27" max="27" width="4.77734375" style="40" customWidth="1"/>
    <col min="28" max="28" width="2" style="40" customWidth="1"/>
    <col min="29" max="30" width="2.33203125" style="40" customWidth="1"/>
    <col min="31" max="31" width="3.109375" style="40" customWidth="1"/>
    <col min="32" max="33" width="2.33203125" style="40" customWidth="1"/>
    <col min="34" max="34" width="2.88671875" style="40" customWidth="1"/>
    <col min="35" max="35" width="7.77734375" style="40" customWidth="1"/>
    <col min="36" max="37" width="4.33203125" style="40" customWidth="1"/>
    <col min="38" max="38" width="3.33203125" style="40" customWidth="1"/>
    <col min="39" max="39" width="2.77734375" style="40" customWidth="1"/>
    <col min="40" max="40" width="2.88671875" style="40" customWidth="1"/>
    <col min="41" max="41" width="10.77734375" style="40" customWidth="1"/>
    <col min="42" max="42" width="2.88671875" style="40" customWidth="1"/>
    <col min="43" max="44" width="2.44140625" style="40" customWidth="1"/>
    <col min="45" max="45" width="2.77734375" style="40" customWidth="1"/>
    <col min="46" max="46" width="7.77734375" style="40" customWidth="1"/>
    <col min="47" max="47" width="11.77734375" style="40" customWidth="1"/>
    <col min="48" max="48" width="1.88671875" style="40" customWidth="1"/>
    <col min="49" max="49" width="5.33203125" style="40" customWidth="1"/>
    <col min="50" max="58" width="9" style="40"/>
    <col min="59" max="59" width="16.2187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2"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3.8"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ファーストコーポレーション株式会社</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2" customHeight="1" thickBot="1">
      <c r="B7" s="645" t="s">
        <v>89</v>
      </c>
      <c r="C7" s="646"/>
      <c r="D7" s="615" t="s">
        <v>214</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2"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20.9</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2"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10</v>
      </c>
      <c r="E24" s="584"/>
      <c r="F24" s="584"/>
      <c r="G24" s="194" t="s">
        <v>198</v>
      </c>
      <c r="H24" s="573">
        <f>+F12</f>
        <v>20.9</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20.9</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20.9</v>
      </c>
      <c r="Q27" s="633"/>
      <c r="R27" s="633"/>
      <c r="S27" s="633"/>
      <c r="T27" s="44" t="s">
        <v>38</v>
      </c>
      <c r="U27" s="64"/>
      <c r="V27" s="64"/>
      <c r="Y27" s="62" t="s">
        <v>39</v>
      </c>
      <c r="Z27" s="65"/>
      <c r="AH27" s="53"/>
      <c r="AI27" s="53"/>
      <c r="AJ27" s="53"/>
      <c r="AK27" s="53"/>
      <c r="AL27" s="603">
        <f>+AH18+P27</f>
        <v>20.9</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v>20.9</v>
      </c>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10</v>
      </c>
      <c r="E29" s="584"/>
      <c r="F29" s="584"/>
      <c r="G29" s="194" t="s">
        <v>198</v>
      </c>
      <c r="H29" s="573">
        <f>+AL27</f>
        <v>20.9</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20.9</v>
      </c>
      <c r="I30" s="574"/>
      <c r="J30" s="194" t="s">
        <v>198</v>
      </c>
      <c r="M30" s="582"/>
      <c r="P30" s="56"/>
      <c r="R30" s="587">
        <f>+ROUND(AA28,1)+ROUND(AA29,1)+ROUND(AA30,1)</f>
        <v>20.9</v>
      </c>
      <c r="S30" s="633"/>
      <c r="T30" s="633"/>
      <c r="U30" s="633"/>
      <c r="V30" s="44" t="s">
        <v>16</v>
      </c>
      <c r="Y30" s="588" t="s">
        <v>186</v>
      </c>
      <c r="Z30" s="589"/>
      <c r="AA30" s="629"/>
      <c r="AB30" s="630"/>
      <c r="AC30" s="630"/>
      <c r="AD30" s="630"/>
      <c r="AE30" s="630"/>
      <c r="AF30" s="44" t="s">
        <v>13</v>
      </c>
      <c r="AL30" s="606">
        <v>20.9</v>
      </c>
      <c r="AM30" s="607"/>
      <c r="AN30" s="607"/>
      <c r="AO30" s="607"/>
      <c r="AP30" s="52" t="s">
        <v>13</v>
      </c>
      <c r="AS30" s="625"/>
      <c r="AT30" s="622"/>
      <c r="AU30" s="622"/>
      <c r="AV30" s="623"/>
      <c r="AW30" s="405"/>
    </row>
    <row r="31" spans="2:49" ht="27" customHeight="1" thickTop="1" thickBot="1">
      <c r="B31" s="560" t="s">
        <v>226</v>
      </c>
      <c r="C31" s="561"/>
      <c r="D31" s="584">
        <v>10</v>
      </c>
      <c r="E31" s="584"/>
      <c r="F31" s="584"/>
      <c r="G31" s="194" t="s">
        <v>198</v>
      </c>
      <c r="H31" s="573">
        <f>+AS24</f>
        <v>20.9</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2">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2">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2">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2">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2">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2">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3.2">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3.2">
      <c r="L69" s="68"/>
      <c r="M69" s="71"/>
      <c r="N69" s="68"/>
      <c r="O69" s="68"/>
    </row>
    <row r="70" spans="12:62" ht="13.2">
      <c r="L70" s="68"/>
      <c r="M70" s="71"/>
      <c r="N70" s="68"/>
      <c r="O70" s="68"/>
    </row>
    <row r="71" spans="12:62" ht="13.2">
      <c r="L71" s="68"/>
      <c r="M71" s="71"/>
      <c r="N71" s="68"/>
      <c r="O71" s="68"/>
    </row>
    <row r="72" spans="12:62" ht="13.2">
      <c r="L72" s="68"/>
      <c r="M72" s="71"/>
      <c r="N72" s="68"/>
      <c r="O72" s="68"/>
    </row>
    <row r="73" spans="12:62" ht="13.2">
      <c r="L73" s="68"/>
      <c r="M73" s="71"/>
      <c r="N73" s="68"/>
      <c r="O73" s="68"/>
    </row>
    <row r="74" spans="12:62" ht="13.2">
      <c r="L74" s="68"/>
      <c r="M74" s="71"/>
      <c r="N74" s="68"/>
      <c r="O74" s="68"/>
    </row>
    <row r="75" spans="12:62" ht="13.2">
      <c r="L75" s="68"/>
      <c r="M75" s="71"/>
      <c r="N75" s="68"/>
      <c r="O75" s="68"/>
    </row>
    <row r="76" spans="12:62" ht="13.2">
      <c r="L76" s="68"/>
      <c r="M76" s="71"/>
      <c r="N76" s="68"/>
      <c r="O76" s="68"/>
    </row>
  </sheetData>
  <sheetProtection algorithmName="SHA-512" hashValue="ydJvFnWyt9zGZjr14hWgriVd6/iHSMMsI+eGPUOHMtqUx3lmGbZSACQHBE2PKr51B7mF6xMvLIfbo9cwzCMERg==" saltValue="uXXnxpSHwSR+bpAfdsjrT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3">
    <dataValidation type="custom" allowBlank="1" showInputMessage="1" showErrorMessage="1" error="入力は少数第1位までにして下さい。" sqref="W7:X7 AU13:AU14" xr:uid="{00000000-0002-0000-0D00-000000000000}">
      <formula1>W7=ROUND(W7,1)</formula1>
    </dataValidation>
    <dataValidation type="custom" allowBlank="1" showInputMessage="1" showErrorMessage="1" sqref="H24:H33" xr:uid="{00000000-0002-0000-0D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D00-000002000000}">
      <formula1>D9=ROUND(D9,1)</formula1>
    </dataValidation>
  </dataValidations>
  <pageMargins left="0.59055118110236227" right="0.59055118110236227" top="0.62992125984251968" bottom="0.39370078740157483" header="0.51181102362204722" footer="0"/>
  <pageSetup paperSize="9" scale="67" orientation="landscape" r:id="rId1"/>
  <headerFooter alignWithMargins="0"/>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pageSetUpPr fitToPage="1"/>
  </sheetPr>
  <dimension ref="B1:BJ76"/>
  <sheetViews>
    <sheetView showGridLines="0" view="pageBreakPreview" topLeftCell="A10" zoomScale="60" zoomScaleNormal="100" workbookViewId="0">
      <selection activeCell="AA28" sqref="AA28:AE28"/>
    </sheetView>
  </sheetViews>
  <sheetFormatPr defaultColWidth="9" defaultRowHeight="12"/>
  <cols>
    <col min="1" max="2" width="2.88671875" style="40" customWidth="1"/>
    <col min="3" max="3" width="18.33203125" style="40" customWidth="1"/>
    <col min="4" max="5" width="4.33203125" style="40" customWidth="1"/>
    <col min="6" max="6" width="3.77734375" style="40" customWidth="1"/>
    <col min="7" max="7" width="2.33203125" style="40" customWidth="1"/>
    <col min="8" max="8" width="10.33203125" style="40" customWidth="1"/>
    <col min="9" max="9" width="2.33203125" style="40" customWidth="1"/>
    <col min="10" max="11" width="2.44140625" style="40" customWidth="1"/>
    <col min="12" max="12" width="2.77734375" style="40" customWidth="1"/>
    <col min="13" max="13" width="2.88671875" style="40" customWidth="1"/>
    <col min="14" max="15" width="2.77734375" style="40" customWidth="1"/>
    <col min="16" max="16" width="3" style="40" customWidth="1"/>
    <col min="17" max="19" width="4.77734375" style="40" customWidth="1"/>
    <col min="20" max="22" width="2.88671875" style="40" customWidth="1"/>
    <col min="23" max="24" width="2.44140625" style="40" customWidth="1"/>
    <col min="25" max="25" width="2.88671875" style="40" customWidth="1"/>
    <col min="26" max="26" width="7.77734375" style="40" customWidth="1"/>
    <col min="27" max="27" width="4.77734375" style="40" customWidth="1"/>
    <col min="28" max="28" width="2" style="40" customWidth="1"/>
    <col min="29" max="30" width="2.33203125" style="40" customWidth="1"/>
    <col min="31" max="31" width="3.109375" style="40" customWidth="1"/>
    <col min="32" max="33" width="2.33203125" style="40" customWidth="1"/>
    <col min="34" max="34" width="2.88671875" style="40" customWidth="1"/>
    <col min="35" max="35" width="7.77734375" style="40" customWidth="1"/>
    <col min="36" max="37" width="4.33203125" style="40" customWidth="1"/>
    <col min="38" max="38" width="3.33203125" style="40" customWidth="1"/>
    <col min="39" max="39" width="2.77734375" style="40" customWidth="1"/>
    <col min="40" max="40" width="2.88671875" style="40" customWidth="1"/>
    <col min="41" max="41" width="10.77734375" style="40" customWidth="1"/>
    <col min="42" max="42" width="2.88671875" style="40" customWidth="1"/>
    <col min="43" max="44" width="2.44140625" style="40" customWidth="1"/>
    <col min="45" max="45" width="2.77734375" style="40" customWidth="1"/>
    <col min="46" max="46" width="7.77734375" style="40" customWidth="1"/>
    <col min="47" max="47" width="11.77734375" style="40" customWidth="1"/>
    <col min="48" max="48" width="1.88671875" style="40" customWidth="1"/>
    <col min="49" max="49" width="5.33203125" style="40" customWidth="1"/>
    <col min="50" max="58" width="9" style="40"/>
    <col min="59" max="59" width="16.2187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2"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3.8"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ファーストコーポレーション株式会社</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2" customHeight="1" thickBot="1">
      <c r="B7" s="645" t="s">
        <v>89</v>
      </c>
      <c r="C7" s="646"/>
      <c r="D7" s="615" t="s">
        <v>215</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2"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12.6</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2"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75</v>
      </c>
      <c r="E24" s="584"/>
      <c r="F24" s="584"/>
      <c r="G24" s="194" t="s">
        <v>198</v>
      </c>
      <c r="H24" s="573">
        <f>+F12</f>
        <v>12.6</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12.6</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12.6</v>
      </c>
      <c r="Q27" s="633"/>
      <c r="R27" s="633"/>
      <c r="S27" s="633"/>
      <c r="T27" s="44" t="s">
        <v>38</v>
      </c>
      <c r="U27" s="64"/>
      <c r="V27" s="64"/>
      <c r="Y27" s="62" t="s">
        <v>39</v>
      </c>
      <c r="Z27" s="65"/>
      <c r="AH27" s="53"/>
      <c r="AI27" s="53"/>
      <c r="AJ27" s="53"/>
      <c r="AK27" s="53"/>
      <c r="AL27" s="603">
        <f>+AH18+P27</f>
        <v>12.6</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v>12.6</v>
      </c>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75</v>
      </c>
      <c r="E29" s="584"/>
      <c r="F29" s="584"/>
      <c r="G29" s="194" t="s">
        <v>198</v>
      </c>
      <c r="H29" s="573">
        <f>+AL27</f>
        <v>12.6</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11.3</v>
      </c>
      <c r="I30" s="574"/>
      <c r="J30" s="194" t="s">
        <v>198</v>
      </c>
      <c r="M30" s="582"/>
      <c r="P30" s="56"/>
      <c r="R30" s="587">
        <f>+ROUND(AA28,1)+ROUND(AA29,1)+ROUND(AA30,1)</f>
        <v>12.6</v>
      </c>
      <c r="S30" s="633"/>
      <c r="T30" s="633"/>
      <c r="U30" s="633"/>
      <c r="V30" s="44" t="s">
        <v>16</v>
      </c>
      <c r="Y30" s="588" t="s">
        <v>186</v>
      </c>
      <c r="Z30" s="589"/>
      <c r="AA30" s="629"/>
      <c r="AB30" s="630"/>
      <c r="AC30" s="630"/>
      <c r="AD30" s="630"/>
      <c r="AE30" s="630"/>
      <c r="AF30" s="44" t="s">
        <v>13</v>
      </c>
      <c r="AL30" s="606">
        <v>11.3</v>
      </c>
      <c r="AM30" s="607"/>
      <c r="AN30" s="607"/>
      <c r="AO30" s="607"/>
      <c r="AP30" s="52" t="s">
        <v>13</v>
      </c>
      <c r="AS30" s="625"/>
      <c r="AT30" s="622"/>
      <c r="AU30" s="622"/>
      <c r="AV30" s="623"/>
      <c r="AW30" s="405"/>
    </row>
    <row r="31" spans="2:49" ht="27" customHeight="1" thickTop="1" thickBot="1">
      <c r="B31" s="560" t="s">
        <v>226</v>
      </c>
      <c r="C31" s="561"/>
      <c r="D31" s="584">
        <v>75</v>
      </c>
      <c r="E31" s="584"/>
      <c r="F31" s="584"/>
      <c r="G31" s="194" t="s">
        <v>198</v>
      </c>
      <c r="H31" s="573">
        <f>+AS24</f>
        <v>12.6</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2">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2">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2">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2">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2">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2">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3.2">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3.2">
      <c r="L69" s="68"/>
      <c r="M69" s="71"/>
      <c r="N69" s="68"/>
      <c r="O69" s="68"/>
    </row>
    <row r="70" spans="12:62" ht="13.2">
      <c r="L70" s="68"/>
      <c r="M70" s="71"/>
      <c r="N70" s="68"/>
      <c r="O70" s="68"/>
    </row>
    <row r="71" spans="12:62" ht="13.2">
      <c r="L71" s="68"/>
      <c r="M71" s="71"/>
      <c r="N71" s="68"/>
      <c r="O71" s="68"/>
    </row>
    <row r="72" spans="12:62" ht="13.2">
      <c r="L72" s="68"/>
      <c r="M72" s="71"/>
      <c r="N72" s="68"/>
      <c r="O72" s="68"/>
    </row>
    <row r="73" spans="12:62" ht="13.2">
      <c r="L73" s="68"/>
      <c r="M73" s="71"/>
      <c r="N73" s="68"/>
      <c r="O73" s="68"/>
    </row>
    <row r="74" spans="12:62" ht="13.2">
      <c r="L74" s="68"/>
      <c r="M74" s="71"/>
      <c r="N74" s="68"/>
      <c r="O74" s="68"/>
    </row>
    <row r="75" spans="12:62" ht="13.2">
      <c r="L75" s="68"/>
      <c r="M75" s="71"/>
      <c r="N75" s="68"/>
      <c r="O75" s="68"/>
    </row>
    <row r="76" spans="12:62" ht="13.2">
      <c r="L76" s="68"/>
      <c r="M76" s="71"/>
      <c r="N76" s="68"/>
      <c r="O76" s="68"/>
    </row>
  </sheetData>
  <sheetProtection algorithmName="SHA-512" hashValue="52TNrK645TNIVJdaG1oNn0YjjF5NaqDQ/dAUlAgZBbkSkklZup8P5rCWtRVVdfkK8dsWSFWC7vtaei/IeluhmA==" saltValue="5DlXTyErITOLhccYruT/EQ=="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xr:uid="{00000000-0002-0000-0E00-000000000000}">
      <formula1>W7=ROUND(W7,1)</formula1>
    </dataValidation>
    <dataValidation type="custom" allowBlank="1" showInputMessage="1" showErrorMessage="1" sqref="H24:H33" xr:uid="{00000000-0002-0000-0E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E00-000002000000}">
      <formula1>D9=ROUND(D9,1)</formula1>
    </dataValidation>
  </dataValidations>
  <pageMargins left="0.59055118110236227" right="0.59055118110236227" top="0.62992125984251968" bottom="0.39370078740157483" header="0.51181102362204722" footer="0"/>
  <pageSetup paperSize="9" scale="67" orientation="landscape" r:id="rId1"/>
  <headerFooter alignWithMargins="0"/>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fitToPage="1"/>
  </sheetPr>
  <dimension ref="B1:BJ76"/>
  <sheetViews>
    <sheetView showGridLines="0" zoomScaleNormal="100" workbookViewId="0">
      <selection activeCell="B2" sqref="B2:H3"/>
    </sheetView>
  </sheetViews>
  <sheetFormatPr defaultColWidth="9" defaultRowHeight="12"/>
  <cols>
    <col min="1" max="2" width="2.88671875" style="40" customWidth="1"/>
    <col min="3" max="3" width="18.33203125" style="40" customWidth="1"/>
    <col min="4" max="5" width="4.33203125" style="40" customWidth="1"/>
    <col min="6" max="6" width="3.77734375" style="40" customWidth="1"/>
    <col min="7" max="7" width="2.33203125" style="40" customWidth="1"/>
    <col min="8" max="8" width="10.33203125" style="40" customWidth="1"/>
    <col min="9" max="9" width="2.33203125" style="40" customWidth="1"/>
    <col min="10" max="11" width="2.44140625" style="40" customWidth="1"/>
    <col min="12" max="12" width="2.77734375" style="40" customWidth="1"/>
    <col min="13" max="13" width="2.88671875" style="40" customWidth="1"/>
    <col min="14" max="15" width="2.77734375" style="40" customWidth="1"/>
    <col min="16" max="16" width="3" style="40" customWidth="1"/>
    <col min="17" max="19" width="4.77734375" style="40" customWidth="1"/>
    <col min="20" max="22" width="2.88671875" style="40" customWidth="1"/>
    <col min="23" max="24" width="2.44140625" style="40" customWidth="1"/>
    <col min="25" max="25" width="2.88671875" style="40" customWidth="1"/>
    <col min="26" max="26" width="7.77734375" style="40" customWidth="1"/>
    <col min="27" max="27" width="4.77734375" style="40" customWidth="1"/>
    <col min="28" max="28" width="2" style="40" customWidth="1"/>
    <col min="29" max="30" width="2.33203125" style="40" customWidth="1"/>
    <col min="31" max="31" width="3.109375" style="40" customWidth="1"/>
    <col min="32" max="33" width="2.33203125" style="40" customWidth="1"/>
    <col min="34" max="34" width="2.88671875" style="40" customWidth="1"/>
    <col min="35" max="35" width="7.77734375" style="40" customWidth="1"/>
    <col min="36" max="37" width="4.33203125" style="40" customWidth="1"/>
    <col min="38" max="38" width="3.33203125" style="40" customWidth="1"/>
    <col min="39" max="39" width="2.77734375" style="40" customWidth="1"/>
    <col min="40" max="40" width="2.88671875" style="40" customWidth="1"/>
    <col min="41" max="41" width="10.77734375" style="40" customWidth="1"/>
    <col min="42" max="42" width="2.88671875" style="40" customWidth="1"/>
    <col min="43" max="44" width="2.44140625" style="40" customWidth="1"/>
    <col min="45" max="45" width="2.77734375" style="40" customWidth="1"/>
    <col min="46" max="46" width="7.77734375" style="40" customWidth="1"/>
    <col min="47" max="47" width="11.77734375" style="40" customWidth="1"/>
    <col min="48" max="48" width="1.88671875" style="40" customWidth="1"/>
    <col min="49" max="49" width="5.33203125" style="40" customWidth="1"/>
    <col min="50" max="58" width="9" style="40"/>
    <col min="59" max="59" width="16.2187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2"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3.8"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ファーストコーポレーション株式会社</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2" customHeight="1" thickBot="1">
      <c r="B7" s="645" t="s">
        <v>89</v>
      </c>
      <c r="C7" s="646"/>
      <c r="D7" s="615" t="s">
        <v>216</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2"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2"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2">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2">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2">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2">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2">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2">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3.2">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3.2">
      <c r="L69" s="68"/>
      <c r="M69" s="71"/>
      <c r="N69" s="68"/>
      <c r="O69" s="68"/>
    </row>
    <row r="70" spans="12:62" ht="13.2">
      <c r="L70" s="68"/>
      <c r="M70" s="71"/>
      <c r="N70" s="68"/>
      <c r="O70" s="68"/>
    </row>
    <row r="71" spans="12:62" ht="13.2">
      <c r="L71" s="68"/>
      <c r="M71" s="71"/>
      <c r="N71" s="68"/>
      <c r="O71" s="68"/>
    </row>
    <row r="72" spans="12:62" ht="13.2">
      <c r="L72" s="68"/>
      <c r="M72" s="71"/>
      <c r="N72" s="68"/>
      <c r="O72" s="68"/>
    </row>
    <row r="73" spans="12:62" ht="13.2">
      <c r="L73" s="68"/>
      <c r="M73" s="71"/>
      <c r="N73" s="68"/>
      <c r="O73" s="68"/>
    </row>
    <row r="74" spans="12:62" ht="13.2">
      <c r="L74" s="68"/>
      <c r="M74" s="71"/>
      <c r="N74" s="68"/>
      <c r="O74" s="68"/>
    </row>
    <row r="75" spans="12:62" ht="13.2">
      <c r="L75" s="68"/>
      <c r="M75" s="71"/>
      <c r="N75" s="68"/>
      <c r="O75" s="68"/>
    </row>
    <row r="76" spans="12:62" ht="13.2">
      <c r="L76" s="68"/>
      <c r="M76" s="71"/>
      <c r="N76" s="68"/>
      <c r="O76" s="68"/>
    </row>
  </sheetData>
  <sheetProtection algorithmName="SHA-512" hashValue="K45DRS2EoiyRXTvYwUKkSq5HxWfQLC9wWQJJCQrs+WU2lL+14+UBssPyLx3DsS/Swdgdre9o1HF3Gpbd0yBHEg==" saltValue="9s5hvI3NUT6z8OHPvvJz+Q=="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xr:uid="{00000000-0002-0000-0F00-000000000000}">
      <formula1>W7=ROUND(W7,1)</formula1>
    </dataValidation>
    <dataValidation type="custom" allowBlank="1" showInputMessage="1" showErrorMessage="1" sqref="H24:H33" xr:uid="{00000000-0002-0000-0F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F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9">
    <pageSetUpPr fitToPage="1"/>
  </sheetPr>
  <dimension ref="B1:BJ76"/>
  <sheetViews>
    <sheetView showGridLines="0" view="pageBreakPreview" topLeftCell="A10" zoomScale="60" zoomScaleNormal="100" workbookViewId="0">
      <selection activeCell="AA28" sqref="AA28:AE28"/>
    </sheetView>
  </sheetViews>
  <sheetFormatPr defaultColWidth="9" defaultRowHeight="12"/>
  <cols>
    <col min="1" max="2" width="2.88671875" style="40" customWidth="1"/>
    <col min="3" max="3" width="18.33203125" style="40" customWidth="1"/>
    <col min="4" max="5" width="4.33203125" style="40" customWidth="1"/>
    <col min="6" max="6" width="3.77734375" style="40" customWidth="1"/>
    <col min="7" max="7" width="2.33203125" style="40" customWidth="1"/>
    <col min="8" max="8" width="10.33203125" style="40" customWidth="1"/>
    <col min="9" max="9" width="2.33203125" style="40" customWidth="1"/>
    <col min="10" max="11" width="2.44140625" style="40" customWidth="1"/>
    <col min="12" max="12" width="2.77734375" style="40" customWidth="1"/>
    <col min="13" max="13" width="2.88671875" style="40" customWidth="1"/>
    <col min="14" max="15" width="2.77734375" style="40" customWidth="1"/>
    <col min="16" max="16" width="3" style="40" customWidth="1"/>
    <col min="17" max="19" width="4.77734375" style="40" customWidth="1"/>
    <col min="20" max="22" width="2.88671875" style="40" customWidth="1"/>
    <col min="23" max="24" width="2.44140625" style="40" customWidth="1"/>
    <col min="25" max="25" width="2.88671875" style="40" customWidth="1"/>
    <col min="26" max="26" width="7.77734375" style="40" customWidth="1"/>
    <col min="27" max="27" width="4.77734375" style="40" customWidth="1"/>
    <col min="28" max="28" width="2" style="40" customWidth="1"/>
    <col min="29" max="30" width="2.33203125" style="40" customWidth="1"/>
    <col min="31" max="31" width="3.109375" style="40" customWidth="1"/>
    <col min="32" max="33" width="2.33203125" style="40" customWidth="1"/>
    <col min="34" max="34" width="2.88671875" style="40" customWidth="1"/>
    <col min="35" max="35" width="7.77734375" style="40" customWidth="1"/>
    <col min="36" max="37" width="4.33203125" style="40" customWidth="1"/>
    <col min="38" max="38" width="3.33203125" style="40" customWidth="1"/>
    <col min="39" max="39" width="2.77734375" style="40" customWidth="1"/>
    <col min="40" max="40" width="2.88671875" style="40" customWidth="1"/>
    <col min="41" max="41" width="10.77734375" style="40" customWidth="1"/>
    <col min="42" max="42" width="2.88671875" style="40" customWidth="1"/>
    <col min="43" max="44" width="2.44140625" style="40" customWidth="1"/>
    <col min="45" max="45" width="2.77734375" style="40" customWidth="1"/>
    <col min="46" max="46" width="7.77734375" style="40" customWidth="1"/>
    <col min="47" max="47" width="11.77734375" style="40" customWidth="1"/>
    <col min="48" max="48" width="1.88671875" style="40" customWidth="1"/>
    <col min="49" max="49" width="5.33203125" style="40" customWidth="1"/>
    <col min="50" max="58" width="9" style="40"/>
    <col min="59" max="59" width="16.2187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2"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3.8"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ファーストコーポレーション株式会社</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2" customHeight="1" thickBot="1">
      <c r="B7" s="645" t="s">
        <v>89</v>
      </c>
      <c r="C7" s="646"/>
      <c r="D7" s="615" t="s">
        <v>217</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2"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4374</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2"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1000</v>
      </c>
      <c r="E24" s="584"/>
      <c r="F24" s="584"/>
      <c r="G24" s="194" t="s">
        <v>198</v>
      </c>
      <c r="H24" s="573">
        <f>+F12</f>
        <v>4374</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4374</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4374</v>
      </c>
      <c r="Q27" s="633"/>
      <c r="R27" s="633"/>
      <c r="S27" s="633"/>
      <c r="T27" s="44" t="s">
        <v>38</v>
      </c>
      <c r="U27" s="64"/>
      <c r="V27" s="64"/>
      <c r="Y27" s="62" t="s">
        <v>39</v>
      </c>
      <c r="Z27" s="65"/>
      <c r="AH27" s="53"/>
      <c r="AI27" s="53"/>
      <c r="AJ27" s="53"/>
      <c r="AK27" s="53"/>
      <c r="AL27" s="603">
        <f>+AH18+P27</f>
        <v>4374</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v>4374</v>
      </c>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1000</v>
      </c>
      <c r="E29" s="584"/>
      <c r="F29" s="584"/>
      <c r="G29" s="194" t="s">
        <v>198</v>
      </c>
      <c r="H29" s="573">
        <f>+AL27</f>
        <v>4374</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3280</v>
      </c>
      <c r="I30" s="574"/>
      <c r="J30" s="194" t="s">
        <v>198</v>
      </c>
      <c r="M30" s="582"/>
      <c r="P30" s="56"/>
      <c r="R30" s="587">
        <f>+ROUND(AA28,1)+ROUND(AA29,1)+ROUND(AA30,1)</f>
        <v>4374</v>
      </c>
      <c r="S30" s="633"/>
      <c r="T30" s="633"/>
      <c r="U30" s="633"/>
      <c r="V30" s="44" t="s">
        <v>16</v>
      </c>
      <c r="Y30" s="588" t="s">
        <v>186</v>
      </c>
      <c r="Z30" s="589"/>
      <c r="AA30" s="629"/>
      <c r="AB30" s="630"/>
      <c r="AC30" s="630"/>
      <c r="AD30" s="630"/>
      <c r="AE30" s="630"/>
      <c r="AF30" s="44" t="s">
        <v>13</v>
      </c>
      <c r="AL30" s="606">
        <v>3280</v>
      </c>
      <c r="AM30" s="607"/>
      <c r="AN30" s="607"/>
      <c r="AO30" s="607"/>
      <c r="AP30" s="52" t="s">
        <v>13</v>
      </c>
      <c r="AS30" s="625"/>
      <c r="AT30" s="622"/>
      <c r="AU30" s="622"/>
      <c r="AV30" s="623"/>
      <c r="AW30" s="405"/>
    </row>
    <row r="31" spans="2:49" ht="27" customHeight="1" thickTop="1" thickBot="1">
      <c r="B31" s="560" t="s">
        <v>226</v>
      </c>
      <c r="C31" s="561"/>
      <c r="D31" s="584">
        <v>1000</v>
      </c>
      <c r="E31" s="584"/>
      <c r="F31" s="584"/>
      <c r="G31" s="194" t="s">
        <v>198</v>
      </c>
      <c r="H31" s="573">
        <f>+AS24</f>
        <v>4374</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2">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2">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2">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2">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2">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2">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3.2">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3.2">
      <c r="L69" s="68"/>
      <c r="M69" s="71"/>
      <c r="N69" s="68"/>
      <c r="O69" s="68"/>
    </row>
    <row r="70" spans="12:62" ht="13.2">
      <c r="L70" s="68"/>
      <c r="M70" s="71"/>
      <c r="N70" s="68"/>
      <c r="O70" s="68"/>
    </row>
    <row r="71" spans="12:62" ht="13.2">
      <c r="L71" s="68"/>
      <c r="M71" s="71"/>
      <c r="N71" s="68"/>
      <c r="O71" s="68"/>
    </row>
    <row r="72" spans="12:62" ht="13.2">
      <c r="L72" s="68"/>
      <c r="M72" s="71"/>
      <c r="N72" s="68"/>
      <c r="O72" s="68"/>
    </row>
    <row r="73" spans="12:62" ht="13.2">
      <c r="L73" s="68"/>
      <c r="M73" s="71"/>
      <c r="N73" s="68"/>
      <c r="O73" s="68"/>
    </row>
    <row r="74" spans="12:62" ht="13.2">
      <c r="L74" s="68"/>
      <c r="M74" s="71"/>
      <c r="N74" s="68"/>
      <c r="O74" s="68"/>
    </row>
    <row r="75" spans="12:62" ht="13.2">
      <c r="L75" s="68"/>
      <c r="M75" s="71"/>
      <c r="N75" s="68"/>
      <c r="O75" s="68"/>
    </row>
    <row r="76" spans="12:62" ht="13.2">
      <c r="L76" s="68"/>
      <c r="M76" s="71"/>
      <c r="N76" s="68"/>
      <c r="O76" s="68"/>
    </row>
  </sheetData>
  <sheetProtection algorithmName="SHA-512" hashValue="RQ6pFnxCDO9mKjdookiOE/IOqgpLWlW0Y5g4jOY5EDRDlSP/fgmJybrfh1gjX96qgtfBizUNt8cvKIR6ueoPcA==" saltValue="5dQskOOWNGFDBCivWGYWgw=="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xr:uid="{00000000-0002-0000-1000-000000000000}">
      <formula1>W7=ROUND(W7,1)</formula1>
    </dataValidation>
    <dataValidation type="custom" allowBlank="1" showInputMessage="1" showErrorMessage="1" sqref="H24:H33" xr:uid="{00000000-0002-0000-10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000-000002000000}">
      <formula1>D9=ROUND(D9,1)</formula1>
    </dataValidation>
  </dataValidations>
  <pageMargins left="0.59055118110236227" right="0.59055118110236227" top="0.62992125984251968" bottom="0.39370078740157483" header="0.51181102362204722" footer="0"/>
  <pageSetup paperSize="9" scale="67" orientation="landscape" r:id="rId1"/>
  <headerFooter alignWithMargins="0"/>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9">
    <pageSetUpPr fitToPage="1"/>
  </sheetPr>
  <dimension ref="B1:BJ76"/>
  <sheetViews>
    <sheetView showGridLines="0" zoomScaleNormal="100" workbookViewId="0">
      <selection activeCell="B2" sqref="B2:H3"/>
    </sheetView>
  </sheetViews>
  <sheetFormatPr defaultColWidth="9" defaultRowHeight="12"/>
  <cols>
    <col min="1" max="2" width="2.88671875" style="40" customWidth="1"/>
    <col min="3" max="3" width="18.33203125" style="40" customWidth="1"/>
    <col min="4" max="5" width="4.33203125" style="40" customWidth="1"/>
    <col min="6" max="6" width="3.77734375" style="40" customWidth="1"/>
    <col min="7" max="7" width="2.33203125" style="40" customWidth="1"/>
    <col min="8" max="8" width="10.33203125" style="40" customWidth="1"/>
    <col min="9" max="9" width="2.33203125" style="40" customWidth="1"/>
    <col min="10" max="11" width="2.44140625" style="40" customWidth="1"/>
    <col min="12" max="12" width="2.77734375" style="40" customWidth="1"/>
    <col min="13" max="13" width="2.88671875" style="40" customWidth="1"/>
    <col min="14" max="15" width="2.77734375" style="40" customWidth="1"/>
    <col min="16" max="16" width="3" style="40" customWidth="1"/>
    <col min="17" max="19" width="4.77734375" style="40" customWidth="1"/>
    <col min="20" max="22" width="2.88671875" style="40" customWidth="1"/>
    <col min="23" max="24" width="2.44140625" style="40" customWidth="1"/>
    <col min="25" max="25" width="2.88671875" style="40" customWidth="1"/>
    <col min="26" max="26" width="7.77734375" style="40" customWidth="1"/>
    <col min="27" max="27" width="4.77734375" style="40" customWidth="1"/>
    <col min="28" max="28" width="2" style="40" customWidth="1"/>
    <col min="29" max="30" width="2.33203125" style="40" customWidth="1"/>
    <col min="31" max="31" width="3.109375" style="40" customWidth="1"/>
    <col min="32" max="33" width="2.33203125" style="40" customWidth="1"/>
    <col min="34" max="34" width="2.88671875" style="40" customWidth="1"/>
    <col min="35" max="35" width="7.77734375" style="40" customWidth="1"/>
    <col min="36" max="37" width="4.33203125" style="40" customWidth="1"/>
    <col min="38" max="38" width="3.33203125" style="40" customWidth="1"/>
    <col min="39" max="39" width="2.77734375" style="40" customWidth="1"/>
    <col min="40" max="40" width="2.88671875" style="40" customWidth="1"/>
    <col min="41" max="41" width="10.77734375" style="40" customWidth="1"/>
    <col min="42" max="42" width="2.88671875" style="40" customWidth="1"/>
    <col min="43" max="44" width="2.44140625" style="40" customWidth="1"/>
    <col min="45" max="45" width="2.77734375" style="40" customWidth="1"/>
    <col min="46" max="46" width="7.77734375" style="40" customWidth="1"/>
    <col min="47" max="47" width="11.77734375" style="40" customWidth="1"/>
    <col min="48" max="48" width="1.88671875" style="40" customWidth="1"/>
    <col min="49" max="49" width="5.33203125" style="40" customWidth="1"/>
    <col min="50" max="58" width="9" style="40"/>
    <col min="59" max="59" width="16.2187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2"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3.8"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ファーストコーポレーション株式会社</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2" customHeight="1" thickBot="1">
      <c r="B7" s="645" t="s">
        <v>89</v>
      </c>
      <c r="C7" s="646"/>
      <c r="D7" s="615" t="s">
        <v>218</v>
      </c>
      <c r="E7" s="616"/>
      <c r="F7" s="616"/>
      <c r="G7" s="616"/>
      <c r="H7" s="616"/>
      <c r="I7" s="617"/>
      <c r="J7" s="143"/>
      <c r="K7" s="53"/>
      <c r="L7" s="156"/>
      <c r="M7" s="673" t="s">
        <v>109</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2" customHeight="1" thickTop="1" thickBot="1">
      <c r="B8" s="43" t="s">
        <v>103</v>
      </c>
      <c r="C8" s="652" t="s">
        <v>111</v>
      </c>
      <c r="D8" s="652"/>
      <c r="E8" s="652"/>
      <c r="F8" s="652"/>
      <c r="G8" s="652"/>
      <c r="H8" s="652"/>
      <c r="I8" s="652"/>
      <c r="J8" s="652"/>
      <c r="K8" s="652"/>
      <c r="L8" s="148"/>
      <c r="M8" s="677"/>
      <c r="N8" s="678"/>
      <c r="O8" s="678"/>
      <c r="P8" s="678"/>
      <c r="Q8" s="678"/>
      <c r="R8" s="678"/>
      <c r="S8" s="678"/>
      <c r="T8" s="678"/>
      <c r="U8" s="678"/>
      <c r="V8" s="678"/>
      <c r="W8" s="678"/>
      <c r="X8" s="678"/>
      <c r="Y8" s="678"/>
      <c r="Z8" s="678"/>
      <c r="AA8" s="678"/>
      <c r="AB8" s="679"/>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2"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2">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2">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2">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2">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2">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2">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3.2">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3.2">
      <c r="L69" s="68"/>
      <c r="M69" s="71"/>
      <c r="N69" s="68"/>
      <c r="O69" s="68"/>
    </row>
    <row r="70" spans="12:62" ht="13.2">
      <c r="L70" s="68"/>
      <c r="M70" s="71"/>
      <c r="N70" s="68"/>
      <c r="O70" s="68"/>
    </row>
    <row r="71" spans="12:62" ht="13.2">
      <c r="L71" s="68"/>
      <c r="M71" s="71"/>
      <c r="N71" s="68"/>
      <c r="O71" s="68"/>
    </row>
    <row r="72" spans="12:62" ht="13.2">
      <c r="L72" s="68"/>
      <c r="M72" s="71"/>
      <c r="N72" s="68"/>
      <c r="O72" s="68"/>
    </row>
    <row r="73" spans="12:62" ht="13.2">
      <c r="L73" s="68"/>
      <c r="M73" s="71"/>
      <c r="N73" s="68"/>
      <c r="O73" s="68"/>
    </row>
    <row r="74" spans="12:62" ht="13.2">
      <c r="L74" s="68"/>
      <c r="M74" s="71"/>
      <c r="N74" s="68"/>
      <c r="O74" s="68"/>
    </row>
    <row r="75" spans="12:62" ht="13.2">
      <c r="L75" s="68"/>
      <c r="M75" s="71"/>
      <c r="N75" s="68"/>
      <c r="O75" s="68"/>
    </row>
    <row r="76" spans="12:62" ht="13.2">
      <c r="L76" s="68"/>
      <c r="M76" s="71"/>
      <c r="N76" s="68"/>
      <c r="O76" s="68"/>
    </row>
  </sheetData>
  <sheetProtection algorithmName="SHA-512" hashValue="GMkrRzp0J8bmSVhTbgH5JVc9fzQwZFxRa5Ot58ZRA2lZzYsvlStdsQzDp4DATOF33vH0RrO6Rowcr5EM+frsDw==" saltValue="TetzcoWKlQRCNq6hL3K4hQ==" spinCount="100000" sheet="1" objects="1" scenarios="1"/>
  <mergeCells count="113">
    <mergeCell ref="AW19:AW20"/>
    <mergeCell ref="Z5:AD5"/>
    <mergeCell ref="AP3:AR4"/>
    <mergeCell ref="AS17:AT17"/>
    <mergeCell ref="AS4:AT4"/>
    <mergeCell ref="Z17:AB17"/>
    <mergeCell ref="AB3:AD3"/>
    <mergeCell ref="AE9:AE14"/>
    <mergeCell ref="AI14:AN14"/>
    <mergeCell ref="AI17:AL17"/>
    <mergeCell ref="AH15:AM15"/>
    <mergeCell ref="AF5:AU5"/>
    <mergeCell ref="AS3:AT3"/>
    <mergeCell ref="AS18:AT18"/>
    <mergeCell ref="Y18:AA18"/>
    <mergeCell ref="AL30:AO30"/>
    <mergeCell ref="AL31:AQ31"/>
    <mergeCell ref="AL32:AO34"/>
    <mergeCell ref="AH12:AM12"/>
    <mergeCell ref="AS16:AT16"/>
    <mergeCell ref="AI8:AN8"/>
    <mergeCell ref="AH9:AM9"/>
    <mergeCell ref="AS24:AU24"/>
    <mergeCell ref="AM26:AP26"/>
    <mergeCell ref="AT23:AV23"/>
    <mergeCell ref="AT26:AV26"/>
    <mergeCell ref="AO17:AP17"/>
    <mergeCell ref="AO20:AP20"/>
    <mergeCell ref="P15:S15"/>
    <mergeCell ref="M7:AB8"/>
    <mergeCell ref="Q14:T14"/>
    <mergeCell ref="P12:S12"/>
    <mergeCell ref="AI11:AN11"/>
    <mergeCell ref="D7:I7"/>
    <mergeCell ref="D23:G23"/>
    <mergeCell ref="F9:I9"/>
    <mergeCell ref="P16:AB16"/>
    <mergeCell ref="Y21:AA21"/>
    <mergeCell ref="F15:H15"/>
    <mergeCell ref="U17:X17"/>
    <mergeCell ref="Q17:T17"/>
    <mergeCell ref="G11:I11"/>
    <mergeCell ref="F12:H12"/>
    <mergeCell ref="M11:M24"/>
    <mergeCell ref="P21:S21"/>
    <mergeCell ref="Q11:T11"/>
    <mergeCell ref="P18:S18"/>
    <mergeCell ref="Q23:T23"/>
    <mergeCell ref="Q20:T20"/>
    <mergeCell ref="AH18:AK18"/>
    <mergeCell ref="Z20:AB20"/>
    <mergeCell ref="P22:V22"/>
    <mergeCell ref="B2:H3"/>
    <mergeCell ref="B33:C33"/>
    <mergeCell ref="B27:C27"/>
    <mergeCell ref="B32:C32"/>
    <mergeCell ref="B29:C29"/>
    <mergeCell ref="B31:C31"/>
    <mergeCell ref="B26:C26"/>
    <mergeCell ref="D24:F24"/>
    <mergeCell ref="D25:F25"/>
    <mergeCell ref="D26:F26"/>
    <mergeCell ref="H32:I32"/>
    <mergeCell ref="B28:C28"/>
    <mergeCell ref="B23:C23"/>
    <mergeCell ref="D30:F30"/>
    <mergeCell ref="D29:F29"/>
    <mergeCell ref="D27:F27"/>
    <mergeCell ref="D28:F28"/>
    <mergeCell ref="D31:F31"/>
    <mergeCell ref="H33:I33"/>
    <mergeCell ref="B7:C7"/>
    <mergeCell ref="G14:I14"/>
    <mergeCell ref="C8:K8"/>
    <mergeCell ref="B21:J22"/>
    <mergeCell ref="H26:I26"/>
    <mergeCell ref="D33:F33"/>
    <mergeCell ref="AS27:AU27"/>
    <mergeCell ref="AS31:AU31"/>
    <mergeCell ref="AA32:AE34"/>
    <mergeCell ref="R33:U33"/>
    <mergeCell ref="AA30:AE30"/>
    <mergeCell ref="AA29:AE29"/>
    <mergeCell ref="Y29:Z29"/>
    <mergeCell ref="Y30:Z30"/>
    <mergeCell ref="S29:V29"/>
    <mergeCell ref="AA28:AE28"/>
    <mergeCell ref="AF32:AK34"/>
    <mergeCell ref="S32:V32"/>
    <mergeCell ref="P27:S27"/>
    <mergeCell ref="H28:I28"/>
    <mergeCell ref="R30:U30"/>
    <mergeCell ref="H27:I27"/>
    <mergeCell ref="M26:M33"/>
    <mergeCell ref="H31:I31"/>
    <mergeCell ref="H29:I29"/>
    <mergeCell ref="AL27:AO27"/>
    <mergeCell ref="AT29:AV30"/>
    <mergeCell ref="AS29:AS30"/>
    <mergeCell ref="AM29:AP29"/>
    <mergeCell ref="Y28:Z28"/>
    <mergeCell ref="AE17:AE21"/>
    <mergeCell ref="H30:I30"/>
    <mergeCell ref="B30:C30"/>
    <mergeCell ref="D32:F32"/>
    <mergeCell ref="B25:C25"/>
    <mergeCell ref="B24:C24"/>
    <mergeCell ref="P24:S24"/>
    <mergeCell ref="H23:J23"/>
    <mergeCell ref="H24:I24"/>
    <mergeCell ref="U23:X23"/>
    <mergeCell ref="Q26:T26"/>
    <mergeCell ref="H25:I25"/>
  </mergeCells>
  <phoneticPr fontId="3"/>
  <dataValidations count="3">
    <dataValidation type="custom" allowBlank="1" showInputMessage="1" showErrorMessage="1" error="入力は少数第1位までにして下さい。" sqref="AU13:AU14" xr:uid="{00000000-0002-0000-1100-000000000000}">
      <formula1>AU13=ROUND(AU13,1)</formula1>
    </dataValidation>
    <dataValidation type="custom" allowBlank="1" showInputMessage="1" showErrorMessage="1" sqref="H24:H33" xr:uid="{00000000-0002-0000-11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1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0">
    <pageSetUpPr fitToPage="1"/>
  </sheetPr>
  <dimension ref="B1:BJ76"/>
  <sheetViews>
    <sheetView showGridLines="0" zoomScaleNormal="100" workbookViewId="0">
      <selection activeCell="B2" sqref="B2:H3"/>
    </sheetView>
  </sheetViews>
  <sheetFormatPr defaultColWidth="9" defaultRowHeight="12"/>
  <cols>
    <col min="1" max="2" width="2.88671875" style="40" customWidth="1"/>
    <col min="3" max="3" width="18.33203125" style="40" customWidth="1"/>
    <col min="4" max="5" width="4.33203125" style="40" customWidth="1"/>
    <col min="6" max="6" width="3.77734375" style="40" customWidth="1"/>
    <col min="7" max="7" width="2.33203125" style="40" customWidth="1"/>
    <col min="8" max="8" width="10.33203125" style="40" customWidth="1"/>
    <col min="9" max="9" width="2.33203125" style="40" customWidth="1"/>
    <col min="10" max="11" width="2.44140625" style="40" customWidth="1"/>
    <col min="12" max="12" width="2.77734375" style="40" customWidth="1"/>
    <col min="13" max="13" width="2.88671875" style="40" customWidth="1"/>
    <col min="14" max="15" width="2.77734375" style="40" customWidth="1"/>
    <col min="16" max="16" width="3" style="40" customWidth="1"/>
    <col min="17" max="19" width="4.77734375" style="40" customWidth="1"/>
    <col min="20" max="22" width="2.88671875" style="40" customWidth="1"/>
    <col min="23" max="24" width="2.44140625" style="40" customWidth="1"/>
    <col min="25" max="25" width="2.88671875" style="40" customWidth="1"/>
    <col min="26" max="26" width="7.77734375" style="40" customWidth="1"/>
    <col min="27" max="27" width="4.77734375" style="40" customWidth="1"/>
    <col min="28" max="28" width="2" style="40" customWidth="1"/>
    <col min="29" max="30" width="2.33203125" style="40" customWidth="1"/>
    <col min="31" max="31" width="3.109375" style="40" customWidth="1"/>
    <col min="32" max="33" width="2.33203125" style="40" customWidth="1"/>
    <col min="34" max="34" width="2.88671875" style="40" customWidth="1"/>
    <col min="35" max="35" width="7.77734375" style="40" customWidth="1"/>
    <col min="36" max="37" width="4.33203125" style="40" customWidth="1"/>
    <col min="38" max="38" width="3.33203125" style="40" customWidth="1"/>
    <col min="39" max="39" width="2.77734375" style="40" customWidth="1"/>
    <col min="40" max="40" width="2.88671875" style="40" customWidth="1"/>
    <col min="41" max="41" width="10.77734375" style="40" customWidth="1"/>
    <col min="42" max="42" width="2.88671875" style="40" customWidth="1"/>
    <col min="43" max="44" width="2.44140625" style="40" customWidth="1"/>
    <col min="45" max="45" width="2.77734375" style="40" customWidth="1"/>
    <col min="46" max="46" width="7.77734375" style="40" customWidth="1"/>
    <col min="47" max="47" width="11.77734375" style="40" customWidth="1"/>
    <col min="48" max="48" width="1.88671875" style="40" customWidth="1"/>
    <col min="49" max="49" width="5.33203125" style="40" customWidth="1"/>
    <col min="50" max="58" width="9" style="40"/>
    <col min="59" max="59" width="16.2187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2"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3.8"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ファーストコーポレーション株式会社</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2" customHeight="1" thickBot="1">
      <c r="B7" s="645" t="s">
        <v>89</v>
      </c>
      <c r="C7" s="646"/>
      <c r="D7" s="615" t="s">
        <v>219</v>
      </c>
      <c r="E7" s="616"/>
      <c r="F7" s="616"/>
      <c r="G7" s="616"/>
      <c r="H7" s="616"/>
      <c r="I7" s="617"/>
      <c r="J7" s="143"/>
      <c r="K7" s="53"/>
      <c r="L7" s="156"/>
      <c r="M7" s="673" t="s">
        <v>110</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2" customHeight="1" thickTop="1" thickBot="1">
      <c r="B8" s="43" t="s">
        <v>103</v>
      </c>
      <c r="C8" s="652" t="s">
        <v>111</v>
      </c>
      <c r="D8" s="652"/>
      <c r="E8" s="652"/>
      <c r="F8" s="652"/>
      <c r="G8" s="652"/>
      <c r="H8" s="652"/>
      <c r="I8" s="652"/>
      <c r="J8" s="652"/>
      <c r="K8" s="652"/>
      <c r="L8" s="148"/>
      <c r="M8" s="677"/>
      <c r="N8" s="678"/>
      <c r="O8" s="678"/>
      <c r="P8" s="678"/>
      <c r="Q8" s="678"/>
      <c r="R8" s="678"/>
      <c r="S8" s="678"/>
      <c r="T8" s="678"/>
      <c r="U8" s="678"/>
      <c r="V8" s="678"/>
      <c r="W8" s="678"/>
      <c r="X8" s="678"/>
      <c r="Y8" s="678"/>
      <c r="Z8" s="678"/>
      <c r="AA8" s="678"/>
      <c r="AB8" s="679"/>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2"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2">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2">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2">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2">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2">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2">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3.2">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3.2">
      <c r="L69" s="68"/>
      <c r="M69" s="71"/>
      <c r="N69" s="68"/>
      <c r="O69" s="68"/>
    </row>
    <row r="70" spans="12:62" ht="13.2">
      <c r="L70" s="68"/>
      <c r="M70" s="71"/>
      <c r="N70" s="68"/>
      <c r="O70" s="68"/>
    </row>
    <row r="71" spans="12:62" ht="13.2">
      <c r="L71" s="68"/>
      <c r="M71" s="71"/>
      <c r="N71" s="68"/>
      <c r="O71" s="68"/>
    </row>
    <row r="72" spans="12:62" ht="13.2">
      <c r="L72" s="68"/>
      <c r="M72" s="71"/>
      <c r="N72" s="68"/>
      <c r="O72" s="68"/>
    </row>
    <row r="73" spans="12:62" ht="13.2">
      <c r="L73" s="68"/>
      <c r="M73" s="71"/>
      <c r="N73" s="68"/>
      <c r="O73" s="68"/>
    </row>
    <row r="74" spans="12:62" ht="13.2">
      <c r="L74" s="68"/>
      <c r="M74" s="71"/>
      <c r="N74" s="68"/>
      <c r="O74" s="68"/>
    </row>
    <row r="75" spans="12:62" ht="13.2">
      <c r="L75" s="68"/>
      <c r="M75" s="71"/>
      <c r="N75" s="68"/>
      <c r="O75" s="68"/>
    </row>
    <row r="76" spans="12:62" ht="13.2">
      <c r="L76" s="68"/>
      <c r="M76" s="71"/>
      <c r="N76" s="68"/>
      <c r="O76" s="68"/>
    </row>
  </sheetData>
  <sheetProtection algorithmName="SHA-512" hashValue="ouLKT3PZci+5RCDK38SO04BplL3db9MlDud9qhoVlzA6Sjf47SA3Gp1LpaBwnqwO4QkIPO+Z/qnRab7oDVd4SA==" saltValue="gLOTqCP6Jldx9TsdsW4MNw=="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xr:uid="{00000000-0002-0000-1200-000000000000}">
      <formula1>AU13=ROUND(AU13,1)</formula1>
    </dataValidation>
    <dataValidation type="custom" allowBlank="1" showInputMessage="1" showErrorMessage="1" sqref="H24:H33" xr:uid="{00000000-0002-0000-12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2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BJ76"/>
  <sheetViews>
    <sheetView showGridLines="0" zoomScaleNormal="100" workbookViewId="0"/>
  </sheetViews>
  <sheetFormatPr defaultColWidth="9" defaultRowHeight="12"/>
  <cols>
    <col min="1" max="2" width="2.88671875" style="40" customWidth="1"/>
    <col min="3" max="3" width="18.33203125" style="40" customWidth="1"/>
    <col min="4" max="5" width="4.33203125" style="40" customWidth="1"/>
    <col min="6" max="6" width="3.77734375" style="40" customWidth="1"/>
    <col min="7" max="7" width="2.33203125" style="40" customWidth="1"/>
    <col min="8" max="8" width="10.33203125" style="40" customWidth="1"/>
    <col min="9" max="9" width="2.33203125" style="40" customWidth="1"/>
    <col min="10" max="11" width="2.44140625" style="40" customWidth="1"/>
    <col min="12" max="12" width="2.77734375" style="40" customWidth="1"/>
    <col min="13" max="13" width="2.88671875" style="40" customWidth="1"/>
    <col min="14" max="15" width="2.77734375" style="40" customWidth="1"/>
    <col min="16" max="16" width="3" style="40" customWidth="1"/>
    <col min="17" max="19" width="4.77734375" style="40" customWidth="1"/>
    <col min="20" max="22" width="2.88671875" style="40" customWidth="1"/>
    <col min="23" max="24" width="2.44140625" style="40" customWidth="1"/>
    <col min="25" max="25" width="2.88671875" style="40" customWidth="1"/>
    <col min="26" max="26" width="7.77734375" style="40" customWidth="1"/>
    <col min="27" max="27" width="4.77734375" style="40" customWidth="1"/>
    <col min="28" max="28" width="2" style="40" customWidth="1"/>
    <col min="29" max="30" width="2.33203125" style="40" customWidth="1"/>
    <col min="31" max="31" width="3.109375" style="40" customWidth="1"/>
    <col min="32" max="33" width="2.33203125" style="40" customWidth="1"/>
    <col min="34" max="34" width="2.88671875" style="40" customWidth="1"/>
    <col min="35" max="35" width="7.77734375" style="40" customWidth="1"/>
    <col min="36" max="37" width="4.33203125" style="40" customWidth="1"/>
    <col min="38" max="38" width="3.33203125" style="40" customWidth="1"/>
    <col min="39" max="39" width="2.77734375" style="40" customWidth="1"/>
    <col min="40" max="40" width="2.88671875" style="40" customWidth="1"/>
    <col min="41" max="41" width="10.77734375" style="40" customWidth="1"/>
    <col min="42" max="42" width="2.88671875" style="40" customWidth="1"/>
    <col min="43" max="44" width="2.44140625" style="40" customWidth="1"/>
    <col min="45" max="45" width="2.77734375" style="40" customWidth="1"/>
    <col min="46" max="46" width="7.77734375" style="40" customWidth="1"/>
    <col min="47" max="47" width="11.77734375" style="40" customWidth="1"/>
    <col min="48" max="48" width="1.88671875" style="40" customWidth="1"/>
    <col min="49" max="49" width="5.33203125" style="40" customWidth="1"/>
    <col min="50" max="50" width="9" style="40"/>
    <col min="51" max="51" width="49.77734375" style="40" bestFit="1" customWidth="1"/>
    <col min="52" max="53" width="9" style="40"/>
    <col min="54" max="54" width="54.44140625" style="40" bestFit="1" customWidth="1"/>
    <col min="55" max="55" width="13" style="40" bestFit="1" customWidth="1"/>
    <col min="56" max="56" width="24.33203125" style="40" bestFit="1" customWidth="1"/>
    <col min="57" max="58" width="9" style="40"/>
    <col min="59" max="59" width="16.21875" style="40" customWidth="1"/>
    <col min="60" max="16384" width="9" style="40"/>
  </cols>
  <sheetData>
    <row r="1" spans="2:49" ht="27" customHeight="1">
      <c r="F1" s="39"/>
      <c r="S1" s="85" t="s">
        <v>93</v>
      </c>
      <c r="T1" s="85" t="s">
        <v>283</v>
      </c>
    </row>
    <row r="2" spans="2:49" ht="12" customHeight="1" thickBot="1">
      <c r="B2" s="562" t="s">
        <v>273</v>
      </c>
      <c r="C2" s="562"/>
      <c r="D2" s="562"/>
      <c r="E2" s="562"/>
      <c r="F2" s="562"/>
      <c r="G2" s="562"/>
      <c r="H2" s="562"/>
      <c r="I2"/>
      <c r="J2"/>
      <c r="K2"/>
      <c r="L2"/>
      <c r="M2"/>
      <c r="N2"/>
      <c r="O2"/>
      <c r="P2"/>
      <c r="Q2"/>
      <c r="R2"/>
      <c r="S2"/>
      <c r="T2"/>
      <c r="U2"/>
      <c r="V2"/>
      <c r="W2"/>
      <c r="X2"/>
      <c r="Y2"/>
      <c r="Z2" s="41"/>
      <c r="AA2" s="41"/>
      <c r="AB2" s="41"/>
      <c r="AC2" s="41"/>
      <c r="AD2" s="41"/>
      <c r="AE2" s="41"/>
      <c r="AF2" s="41"/>
      <c r="AG2" s="41"/>
      <c r="AH2" s="41"/>
      <c r="AI2" s="41"/>
      <c r="AJ2" s="41"/>
      <c r="AK2" s="41"/>
      <c r="AL2" s="41"/>
      <c r="AM2" s="41"/>
      <c r="AN2" s="41"/>
      <c r="AO2" s="41"/>
      <c r="AP2" s="41"/>
      <c r="AQ2" s="41"/>
      <c r="AR2" s="41"/>
      <c r="AS2" s="41"/>
      <c r="AT2" s="41"/>
      <c r="AU2" s="119"/>
      <c r="AV2" s="115"/>
      <c r="AW2" s="404"/>
    </row>
    <row r="3" spans="2:49" ht="13.2" customHeight="1">
      <c r="B3" s="562"/>
      <c r="C3" s="562"/>
      <c r="D3" s="562"/>
      <c r="E3" s="562"/>
      <c r="F3" s="562"/>
      <c r="G3" s="562"/>
      <c r="H3" s="562"/>
      <c r="I3"/>
      <c r="J3"/>
      <c r="K3"/>
      <c r="L3"/>
      <c r="M3"/>
      <c r="N3"/>
      <c r="O3"/>
      <c r="P3"/>
      <c r="Q3"/>
      <c r="R3"/>
      <c r="S3"/>
      <c r="T3"/>
      <c r="U3"/>
      <c r="V3"/>
      <c r="W3"/>
      <c r="X3"/>
      <c r="Y3"/>
      <c r="Z3" s="42"/>
      <c r="AA3" s="42"/>
      <c r="AB3" s="590"/>
      <c r="AC3" s="591"/>
      <c r="AD3" s="591"/>
      <c r="AE3" s="86"/>
      <c r="AF3" s="108"/>
      <c r="AG3" s="108"/>
      <c r="AH3" s="108"/>
      <c r="AI3" s="108"/>
      <c r="AJ3" s="108"/>
      <c r="AK3" s="108"/>
      <c r="AL3" s="108"/>
      <c r="AM3" s="108"/>
      <c r="AN3" s="108"/>
      <c r="AO3" s="108"/>
      <c r="AP3" s="592" t="s">
        <v>328</v>
      </c>
      <c r="AQ3" s="593"/>
      <c r="AR3" s="594"/>
      <c r="AS3" s="598" t="s">
        <v>0</v>
      </c>
      <c r="AT3" s="599"/>
      <c r="AU3" s="118" t="s">
        <v>113</v>
      </c>
      <c r="AV3" s="116"/>
      <c r="AW3" s="404"/>
    </row>
    <row r="4" spans="2:49" ht="13.8" thickBot="1">
      <c r="C4"/>
      <c r="F4"/>
      <c r="G4"/>
      <c r="H4"/>
      <c r="I4"/>
      <c r="J4"/>
      <c r="K4"/>
      <c r="L4"/>
      <c r="M4"/>
      <c r="N4"/>
      <c r="O4"/>
      <c r="P4"/>
      <c r="Q4"/>
      <c r="R4"/>
      <c r="S4"/>
      <c r="T4"/>
      <c r="U4"/>
      <c r="V4"/>
      <c r="W4"/>
      <c r="X4"/>
      <c r="Y4"/>
      <c r="Z4" s="42"/>
      <c r="AA4" s="42"/>
      <c r="AB4" s="109"/>
      <c r="AC4" s="106"/>
      <c r="AD4" s="106"/>
      <c r="AE4" s="86"/>
      <c r="AF4" s="108"/>
      <c r="AG4" s="108"/>
      <c r="AH4" s="108"/>
      <c r="AI4" s="108"/>
      <c r="AJ4" s="108"/>
      <c r="AK4" s="108"/>
      <c r="AL4" s="108"/>
      <c r="AM4" s="108"/>
      <c r="AN4" s="108"/>
      <c r="AO4" s="108"/>
      <c r="AP4" s="595"/>
      <c r="AQ4" s="596"/>
      <c r="AR4" s="597"/>
      <c r="AS4" s="600" t="str">
        <f>+表紙!N28</f>
        <v>○</v>
      </c>
      <c r="AT4" s="601"/>
      <c r="AU4" s="273" t="str">
        <f>+表紙!O28</f>
        <v>　</v>
      </c>
      <c r="AV4" s="116"/>
      <c r="AW4" s="404"/>
    </row>
    <row r="5" spans="2:49" ht="15" customHeight="1">
      <c r="B5" s="153" t="s">
        <v>102</v>
      </c>
      <c r="C5" s="153"/>
      <c r="F5" s="153"/>
      <c r="G5" s="106"/>
      <c r="H5" s="106"/>
      <c r="I5" s="106"/>
      <c r="J5" s="106"/>
      <c r="K5" s="106"/>
      <c r="L5" s="106"/>
      <c r="M5" s="42"/>
      <c r="N5" s="42"/>
      <c r="O5" s="42"/>
      <c r="P5" s="42"/>
      <c r="Q5" s="42"/>
      <c r="R5" s="42"/>
      <c r="S5" s="42"/>
      <c r="T5" s="42"/>
      <c r="U5" s="42"/>
      <c r="V5" s="42"/>
      <c r="W5" s="42"/>
      <c r="X5" s="42"/>
      <c r="Y5" s="42"/>
      <c r="Z5" s="613" t="s">
        <v>101</v>
      </c>
      <c r="AA5" s="613"/>
      <c r="AB5" s="614"/>
      <c r="AC5" s="614"/>
      <c r="AD5" s="614"/>
      <c r="AE5" s="86" t="s">
        <v>95</v>
      </c>
      <c r="AF5" s="572" t="str">
        <f>+表紙!F47</f>
        <v>ファーストコーポレーション株式会社</v>
      </c>
      <c r="AG5" s="572"/>
      <c r="AH5" s="572"/>
      <c r="AI5" s="572"/>
      <c r="AJ5" s="572"/>
      <c r="AK5" s="572"/>
      <c r="AL5" s="572"/>
      <c r="AM5" s="572"/>
      <c r="AN5" s="572"/>
      <c r="AO5" s="572"/>
      <c r="AP5" s="572"/>
      <c r="AQ5" s="572"/>
      <c r="AR5" s="572"/>
      <c r="AS5" s="572"/>
      <c r="AT5" s="572"/>
      <c r="AU5" s="572"/>
      <c r="AV5" s="241"/>
      <c r="AW5" s="404"/>
    </row>
    <row r="6" spans="2:49" ht="24.75" customHeight="1" thickBot="1">
      <c r="B6" s="155" t="s">
        <v>445</v>
      </c>
      <c r="C6" s="155"/>
      <c r="F6" s="155"/>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4"/>
    </row>
    <row r="7" spans="2:49" ht="28.2" customHeight="1" thickBot="1">
      <c r="B7" s="645" t="s">
        <v>89</v>
      </c>
      <c r="C7" s="646"/>
      <c r="D7" s="615" t="s">
        <v>329</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4"/>
    </row>
    <row r="8" spans="2:49" ht="28.2"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4"/>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4"/>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6"/>
      <c r="AE10" s="636"/>
      <c r="AF10" s="56"/>
      <c r="AN10" s="53"/>
      <c r="AO10" s="53"/>
      <c r="AP10" s="53"/>
      <c r="AQ10" s="53"/>
      <c r="AR10" s="53"/>
      <c r="AS10"/>
      <c r="AT10"/>
      <c r="AU10"/>
      <c r="AV10"/>
      <c r="AW10" s="404"/>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4"/>
    </row>
    <row r="12" spans="2:49" ht="24.75" customHeight="1" thickTop="1" thickBot="1">
      <c r="F12" s="603">
        <f>+ROUND(P12,1)+ROUND(P15,1)+ROUND(P18,1)+ROUND(P24,1)+P27-ROUND(F15,1)</f>
        <v>0</v>
      </c>
      <c r="G12" s="604"/>
      <c r="H12" s="604"/>
      <c r="I12" s="52" t="s">
        <v>256</v>
      </c>
      <c r="J12" s="53"/>
      <c r="K12" s="54"/>
      <c r="L12" s="53"/>
      <c r="M12" s="582"/>
      <c r="N12" s="55"/>
      <c r="P12" s="606"/>
      <c r="Q12" s="610"/>
      <c r="R12" s="610"/>
      <c r="S12" s="610"/>
      <c r="T12" s="52" t="s">
        <v>22</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4"/>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4"/>
    </row>
    <row r="14" spans="2:49" ht="27" customHeight="1" thickTop="1" thickBot="1">
      <c r="F14" s="51" t="s">
        <v>427</v>
      </c>
      <c r="G14" s="628" t="s">
        <v>23</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4"/>
    </row>
    <row r="15" spans="2:49" ht="24.75" customHeight="1" thickBot="1">
      <c r="F15" s="605"/>
      <c r="G15" s="584"/>
      <c r="H15" s="584"/>
      <c r="I15" s="44" t="s">
        <v>256</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4"/>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31</v>
      </c>
      <c r="AT16" s="586"/>
      <c r="AU16" s="95"/>
      <c r="AV16" s="44" t="s">
        <v>13</v>
      </c>
      <c r="AW16" s="404"/>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4"/>
    </row>
    <row r="18" spans="2:49" ht="24.75" customHeight="1" thickBot="1">
      <c r="K18" s="56"/>
      <c r="L18" s="53"/>
      <c r="M18" s="582"/>
      <c r="N18" s="56"/>
      <c r="P18" s="606"/>
      <c r="Q18" s="610"/>
      <c r="R18" s="610"/>
      <c r="S18" s="610"/>
      <c r="T18" s="52" t="s">
        <v>14</v>
      </c>
      <c r="U18"/>
      <c r="V18" s="247"/>
      <c r="W18"/>
      <c r="X18" s="193"/>
      <c r="Y18" s="603">
        <f>+ROUND(AH9,1)+ROUND(AH12,1)+ROUND(AH15,1)+AH18</f>
        <v>0</v>
      </c>
      <c r="Z18" s="604"/>
      <c r="AA18" s="604"/>
      <c r="AB18" s="52" t="s">
        <v>4</v>
      </c>
      <c r="AC18" s="191"/>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4"/>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554" t="s">
        <v>437</v>
      </c>
    </row>
    <row r="20" spans="2:49" ht="27" customHeight="1" thickTop="1" thickBot="1">
      <c r="K20" s="56"/>
      <c r="L20" s="53"/>
      <c r="M20" s="582"/>
      <c r="N20" s="56"/>
      <c r="P20" s="45" t="s">
        <v>48</v>
      </c>
      <c r="Q20" s="577" t="s">
        <v>277</v>
      </c>
      <c r="R20" s="577"/>
      <c r="S20" s="577"/>
      <c r="T20" s="578"/>
      <c r="U20" s="133"/>
      <c r="V20" s="248"/>
      <c r="W20" s="250"/>
      <c r="X20" s="251"/>
      <c r="Y20" s="136" t="s">
        <v>25</v>
      </c>
      <c r="Z20" s="577" t="s">
        <v>278</v>
      </c>
      <c r="AA20" s="577"/>
      <c r="AB20" s="578"/>
      <c r="AC20" s="53"/>
      <c r="AD20" s="53"/>
      <c r="AE20" s="582"/>
      <c r="AG20" s="53"/>
      <c r="AH20" s="53"/>
      <c r="AI20" s="56"/>
      <c r="AJ20" s="53"/>
      <c r="AK20" s="53"/>
      <c r="AL20" s="147"/>
      <c r="AM20" s="56"/>
      <c r="AN20" s="255"/>
      <c r="AO20" s="579" t="s">
        <v>254</v>
      </c>
      <c r="AP20" s="580"/>
      <c r="AQ20" s="190"/>
      <c r="AR20" s="53"/>
      <c r="AS20" s="58"/>
      <c r="AT20" s="58"/>
      <c r="AW20" s="555"/>
    </row>
    <row r="21" spans="2:49" ht="25.2" customHeight="1" thickBot="1">
      <c r="B21" s="608" t="s">
        <v>446</v>
      </c>
      <c r="C21" s="608"/>
      <c r="D21" s="608"/>
      <c r="E21" s="608"/>
      <c r="F21" s="608"/>
      <c r="G21" s="608"/>
      <c r="H21" s="608"/>
      <c r="I21" s="608"/>
      <c r="J21" s="608"/>
      <c r="K21" s="56"/>
      <c r="L21" s="53"/>
      <c r="M21" s="582"/>
      <c r="N21" s="56"/>
      <c r="P21" s="606"/>
      <c r="Q21" s="658"/>
      <c r="R21" s="658"/>
      <c r="S21" s="658"/>
      <c r="T21" s="52" t="s">
        <v>13</v>
      </c>
      <c r="U21" s="133"/>
      <c r="V21" s="133"/>
      <c r="W21" s="133"/>
      <c r="X21" s="133"/>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4"/>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4"/>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4"/>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34</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4"/>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4"/>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179</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4"/>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4"/>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4"/>
    </row>
    <row r="29" spans="2:49" ht="27" customHeight="1" thickTop="1" thickBot="1">
      <c r="B29" s="560" t="s">
        <v>224</v>
      </c>
      <c r="C29" s="561"/>
      <c r="D29" s="584">
        <v>0</v>
      </c>
      <c r="E29" s="584"/>
      <c r="F29" s="584"/>
      <c r="G29" s="194" t="s">
        <v>198</v>
      </c>
      <c r="H29" s="573">
        <f>+AL27</f>
        <v>0</v>
      </c>
      <c r="I29" s="574"/>
      <c r="J29" s="194" t="s">
        <v>198</v>
      </c>
      <c r="M29" s="582"/>
      <c r="P29" s="56"/>
      <c r="Q29" s="144"/>
      <c r="R29" s="51" t="s">
        <v>182</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4"/>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4"/>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4"/>
    </row>
    <row r="32" spans="2:49" ht="27" customHeight="1" thickTop="1" thickBot="1">
      <c r="B32" s="560" t="s">
        <v>428</v>
      </c>
      <c r="C32" s="561"/>
      <c r="D32" s="584">
        <v>0</v>
      </c>
      <c r="E32" s="584"/>
      <c r="F32" s="584"/>
      <c r="G32" s="194" t="s">
        <v>198</v>
      </c>
      <c r="H32" s="573">
        <f>+AS27</f>
        <v>0</v>
      </c>
      <c r="I32" s="574"/>
      <c r="J32" s="194" t="s">
        <v>198</v>
      </c>
      <c r="M32" s="582"/>
      <c r="P32" s="56"/>
      <c r="Q32" s="144"/>
      <c r="R32" s="51" t="s">
        <v>184</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4"/>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4"/>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4"/>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237"/>
      <c r="AZ36" s="237"/>
      <c r="BA36" s="237"/>
      <c r="BB36" s="237"/>
      <c r="BC36" s="237"/>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83"/>
      <c r="AZ37" s="238"/>
      <c r="BA37" s="238"/>
      <c r="BB37" s="238"/>
      <c r="BC37" s="238"/>
      <c r="BD37" s="238"/>
    </row>
    <row r="38" spans="2:62" ht="13.2">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128"/>
      <c r="AZ38" s="128"/>
      <c r="BA38" s="128"/>
      <c r="BB38" s="128"/>
      <c r="BC38" s="128"/>
      <c r="BD38" s="128"/>
    </row>
    <row r="39" spans="2:62" ht="13.2">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128"/>
      <c r="AZ39" s="128"/>
      <c r="BA39" s="128"/>
      <c r="BB39" s="128"/>
      <c r="BC39" s="128"/>
      <c r="BD39" s="128"/>
    </row>
    <row r="40" spans="2:62" ht="13.2">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128"/>
      <c r="AZ40" s="128"/>
      <c r="BA40" s="128"/>
      <c r="BB40" s="128"/>
      <c r="BC40" s="128"/>
      <c r="BD40" s="128"/>
    </row>
    <row r="41" spans="2:62" ht="13.2">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128"/>
      <c r="AZ41" s="128"/>
      <c r="BA41" s="128"/>
      <c r="BB41" s="128"/>
      <c r="BC41" s="128"/>
      <c r="BD41" s="128"/>
    </row>
    <row r="42" spans="2:62" ht="13.2">
      <c r="H42" s="278"/>
      <c r="I42" s="68"/>
      <c r="J42" s="68"/>
      <c r="K42" s="68"/>
      <c r="R42" s="68"/>
      <c r="S42" s="68"/>
      <c r="T42" s="68"/>
      <c r="AQ42" s="53"/>
      <c r="AR42" s="53"/>
      <c r="AS42" s="128"/>
      <c r="AT42" s="64"/>
      <c r="AY42" s="128"/>
      <c r="AZ42" s="128"/>
      <c r="BA42" s="128"/>
      <c r="BB42" s="128"/>
      <c r="BC42" s="128"/>
      <c r="BD42" s="128"/>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ht="13.2">
      <c r="H45" s="278"/>
      <c r="I45" s="68"/>
      <c r="J45" s="68"/>
      <c r="K45" s="68"/>
      <c r="R45" s="68"/>
      <c r="S45" s="68"/>
      <c r="T45" s="68"/>
      <c r="AY45" s="69"/>
      <c r="AZ45" s="69"/>
      <c r="BA45" s="69"/>
      <c r="BB45" s="69"/>
      <c r="BC45" s="69"/>
      <c r="BD45" s="69"/>
    </row>
    <row r="46" spans="2:62" ht="13.2">
      <c r="H46" s="278"/>
      <c r="I46" s="68"/>
      <c r="J46" s="68"/>
      <c r="K46" s="68"/>
      <c r="R46" s="68"/>
      <c r="S46" s="68"/>
      <c r="T46" s="68"/>
      <c r="AY46" s="69"/>
      <c r="AZ46" s="69"/>
      <c r="BA46" s="69"/>
      <c r="BB46" s="69"/>
      <c r="BC46" s="69"/>
      <c r="BD46" s="69"/>
    </row>
    <row r="47" spans="2:62" ht="13.2">
      <c r="H47" s="278"/>
      <c r="I47" s="68"/>
      <c r="J47" s="68"/>
      <c r="K47" s="68"/>
      <c r="R47" s="68"/>
      <c r="S47" s="68"/>
      <c r="T47" s="68"/>
      <c r="AY47" s="69"/>
      <c r="AZ47" s="69"/>
      <c r="BA47" s="69"/>
      <c r="BB47" s="69"/>
      <c r="BC47" s="69"/>
      <c r="BE47" s="67"/>
      <c r="BF47" s="67"/>
      <c r="BG47" s="69"/>
      <c r="BH47" s="69"/>
      <c r="BI47" s="69"/>
      <c r="BJ47" s="67"/>
    </row>
    <row r="48" spans="2:62">
      <c r="I48" s="68"/>
      <c r="J48" s="68"/>
      <c r="K48" s="68"/>
      <c r="R48" s="68"/>
      <c r="S48" s="68"/>
      <c r="T48" s="68"/>
      <c r="BE48" s="67"/>
      <c r="BF48" s="67"/>
      <c r="BG48" s="67"/>
      <c r="BH48" s="67"/>
    </row>
    <row r="49" spans="7:62">
      <c r="I49" s="68"/>
      <c r="J49" s="68"/>
      <c r="K49" s="68"/>
      <c r="R49" s="68"/>
      <c r="S49" s="68"/>
      <c r="T49" s="68"/>
      <c r="BE49" s="67"/>
      <c r="BF49" s="67"/>
      <c r="BG49" s="67"/>
      <c r="BH49" s="67"/>
    </row>
    <row r="50" spans="7:62">
      <c r="I50" s="68"/>
      <c r="J50" s="68"/>
      <c r="K50" s="68"/>
      <c r="R50" s="68"/>
      <c r="S50" s="68"/>
      <c r="T50" s="68"/>
      <c r="BE50" s="67"/>
      <c r="BF50" s="67"/>
      <c r="BG50" s="67"/>
      <c r="BH50" s="67"/>
    </row>
    <row r="51" spans="7:62">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3.2">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3.2">
      <c r="L69" s="68"/>
      <c r="M69" s="71"/>
      <c r="N69" s="68"/>
      <c r="O69" s="68"/>
    </row>
    <row r="70" spans="12:62" ht="13.2">
      <c r="L70" s="68"/>
      <c r="M70" s="71"/>
      <c r="N70" s="68"/>
      <c r="O70" s="68"/>
    </row>
    <row r="71" spans="12:62" ht="13.2">
      <c r="L71" s="68"/>
      <c r="M71" s="71"/>
      <c r="N71" s="68"/>
      <c r="O71" s="68"/>
    </row>
    <row r="72" spans="12:62" ht="13.2">
      <c r="L72" s="68"/>
      <c r="M72" s="71"/>
      <c r="N72" s="68"/>
      <c r="O72" s="68"/>
    </row>
    <row r="73" spans="12:62" ht="13.2">
      <c r="L73" s="68"/>
      <c r="M73" s="71"/>
      <c r="N73" s="68"/>
      <c r="O73" s="68"/>
    </row>
    <row r="74" spans="12:62" ht="13.2">
      <c r="L74" s="68"/>
      <c r="M74" s="71"/>
      <c r="N74" s="68"/>
      <c r="O74" s="68"/>
    </row>
    <row r="75" spans="12:62" ht="13.2">
      <c r="L75" s="68"/>
      <c r="M75" s="71"/>
      <c r="N75" s="68"/>
      <c r="O75" s="68"/>
    </row>
    <row r="76" spans="12:62" ht="13.2">
      <c r="L76" s="68"/>
      <c r="M76" s="71"/>
      <c r="N76" s="68"/>
      <c r="O76" s="68"/>
    </row>
  </sheetData>
  <sheetProtection algorithmName="SHA-512" hashValue="SLgzY4zKa+Hn99cPamy32e94mx7xrpRt1D7z9BR3Vmeg+kjhWQHBZalPWqKs40rsJgGA4pDpH8Vi8aZ2mbwc8Q==" saltValue="Zv+0VoDnqd1KNOs310a55w==" spinCount="100000" sheet="1" objects="1" scenarios="1"/>
  <mergeCells count="113">
    <mergeCell ref="AS16:AT16"/>
    <mergeCell ref="AS17:AT17"/>
    <mergeCell ref="P16:AB16"/>
    <mergeCell ref="Q17:T17"/>
    <mergeCell ref="S7:V7"/>
    <mergeCell ref="AH12:AM12"/>
    <mergeCell ref="B7:C7"/>
    <mergeCell ref="D23:G23"/>
    <mergeCell ref="AI11:AN11"/>
    <mergeCell ref="U17:X17"/>
    <mergeCell ref="AH15:AM15"/>
    <mergeCell ref="F9:I9"/>
    <mergeCell ref="C8:K8"/>
    <mergeCell ref="AI8:AN8"/>
    <mergeCell ref="Y18:AA18"/>
    <mergeCell ref="G11:I11"/>
    <mergeCell ref="Q11:T11"/>
    <mergeCell ref="P18:S18"/>
    <mergeCell ref="M11:M24"/>
    <mergeCell ref="Q23:T23"/>
    <mergeCell ref="P22:V22"/>
    <mergeCell ref="U23:X23"/>
    <mergeCell ref="G14:I14"/>
    <mergeCell ref="P21:S21"/>
    <mergeCell ref="P24:S24"/>
    <mergeCell ref="AH9:AM9"/>
    <mergeCell ref="AE9:AE14"/>
    <mergeCell ref="Q14:T14"/>
    <mergeCell ref="P12:S12"/>
    <mergeCell ref="AI17:AL17"/>
    <mergeCell ref="D33:F33"/>
    <mergeCell ref="AM29:AP29"/>
    <mergeCell ref="S29:V29"/>
    <mergeCell ref="AL30:AO30"/>
    <mergeCell ref="AL31:AQ31"/>
    <mergeCell ref="AA29:AE29"/>
    <mergeCell ref="AA30:AE30"/>
    <mergeCell ref="Z20:AB20"/>
    <mergeCell ref="Y21:AA21"/>
    <mergeCell ref="AS31:AU31"/>
    <mergeCell ref="AT29:AV30"/>
    <mergeCell ref="AS29:AS30"/>
    <mergeCell ref="H30:I30"/>
    <mergeCell ref="H31:I31"/>
    <mergeCell ref="H32:I32"/>
    <mergeCell ref="H33:I33"/>
    <mergeCell ref="M26:M33"/>
    <mergeCell ref="Q26:T26"/>
    <mergeCell ref="R33:U33"/>
    <mergeCell ref="S32:V32"/>
    <mergeCell ref="R30:U30"/>
    <mergeCell ref="P27:S27"/>
    <mergeCell ref="Y29:Z29"/>
    <mergeCell ref="Y30:Z30"/>
    <mergeCell ref="AA28:AE28"/>
    <mergeCell ref="AS18:AT18"/>
    <mergeCell ref="AH18:AK18"/>
    <mergeCell ref="Y28:Z28"/>
    <mergeCell ref="AB3:AD3"/>
    <mergeCell ref="AP3:AR4"/>
    <mergeCell ref="AS3:AT3"/>
    <mergeCell ref="AS4:AT4"/>
    <mergeCell ref="H23:J23"/>
    <mergeCell ref="F12:H12"/>
    <mergeCell ref="F15:H15"/>
    <mergeCell ref="H24:I24"/>
    <mergeCell ref="AS24:AU24"/>
    <mergeCell ref="AL27:AO27"/>
    <mergeCell ref="AT26:AV26"/>
    <mergeCell ref="AS27:AU27"/>
    <mergeCell ref="AM26:AP26"/>
    <mergeCell ref="Q20:T20"/>
    <mergeCell ref="B21:J22"/>
    <mergeCell ref="P15:S15"/>
    <mergeCell ref="Z17:AB17"/>
    <mergeCell ref="AI14:AN14"/>
    <mergeCell ref="Z5:AD5"/>
    <mergeCell ref="AO17:AP17"/>
    <mergeCell ref="D7:I7"/>
    <mergeCell ref="B32:C32"/>
    <mergeCell ref="D24:F24"/>
    <mergeCell ref="D25:F25"/>
    <mergeCell ref="D26:F26"/>
    <mergeCell ref="D27:F27"/>
    <mergeCell ref="D28:F28"/>
    <mergeCell ref="D29:F29"/>
    <mergeCell ref="D30:F30"/>
    <mergeCell ref="D31:F31"/>
    <mergeCell ref="D32:F32"/>
    <mergeCell ref="AW19:AW20"/>
    <mergeCell ref="B33:C33"/>
    <mergeCell ref="B23:C23"/>
    <mergeCell ref="B24:C24"/>
    <mergeCell ref="B25:C25"/>
    <mergeCell ref="B2:H3"/>
    <mergeCell ref="AA32:AE34"/>
    <mergeCell ref="AF32:AK34"/>
    <mergeCell ref="AL32:AO34"/>
    <mergeCell ref="AF5:AU5"/>
    <mergeCell ref="H25:I25"/>
    <mergeCell ref="H26:I26"/>
    <mergeCell ref="H27:I27"/>
    <mergeCell ref="H28:I28"/>
    <mergeCell ref="H29:I29"/>
    <mergeCell ref="B26:C26"/>
    <mergeCell ref="B27:C27"/>
    <mergeCell ref="B29:C29"/>
    <mergeCell ref="B30:C30"/>
    <mergeCell ref="B31:C31"/>
    <mergeCell ref="B28:C28"/>
    <mergeCell ref="AT23:AV23"/>
    <mergeCell ref="AO20:AP20"/>
    <mergeCell ref="AE17:AE21"/>
  </mergeCells>
  <phoneticPr fontId="3"/>
  <dataValidations count="3">
    <dataValidation type="custom" allowBlank="1" showInputMessage="1" showErrorMessage="1" error="入力は少数第1位までにして下さい。" sqref="W7:X7 AU13:AU14" xr:uid="{00000000-0002-0000-0100-000000000000}">
      <formula1>W7=ROUND(W7,1)</formula1>
    </dataValidation>
    <dataValidation type="custom" allowBlank="1" showInputMessage="1" showErrorMessage="1" sqref="H24:H33" xr:uid="{00000000-0002-0000-01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1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cellWatches>
    <cellWatch r="U18"/>
  </cellWatches>
  <drawing r:id="rId2"/>
  <legacyDrawing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2">
    <pageSetUpPr fitToPage="1"/>
  </sheetPr>
  <dimension ref="B1:BJ76"/>
  <sheetViews>
    <sheetView showGridLines="0" zoomScaleNormal="100" workbookViewId="0">
      <selection activeCell="B2" sqref="B2:H3"/>
    </sheetView>
  </sheetViews>
  <sheetFormatPr defaultColWidth="9" defaultRowHeight="12"/>
  <cols>
    <col min="1" max="2" width="2.88671875" style="40" customWidth="1"/>
    <col min="3" max="3" width="18.33203125" style="40" customWidth="1"/>
    <col min="4" max="5" width="4.33203125" style="40" customWidth="1"/>
    <col min="6" max="6" width="3.77734375" style="40" customWidth="1"/>
    <col min="7" max="7" width="2.33203125" style="40" customWidth="1"/>
    <col min="8" max="8" width="10.33203125" style="40" customWidth="1"/>
    <col min="9" max="9" width="2.33203125" style="40" customWidth="1"/>
    <col min="10" max="11" width="2.44140625" style="40" customWidth="1"/>
    <col min="12" max="12" width="2.77734375" style="40" customWidth="1"/>
    <col min="13" max="13" width="2.88671875" style="40" customWidth="1"/>
    <col min="14" max="15" width="2.77734375" style="40" customWidth="1"/>
    <col min="16" max="16" width="3" style="40" customWidth="1"/>
    <col min="17" max="19" width="4.77734375" style="40" customWidth="1"/>
    <col min="20" max="22" width="2.88671875" style="40" customWidth="1"/>
    <col min="23" max="24" width="2.44140625" style="40" customWidth="1"/>
    <col min="25" max="25" width="2.88671875" style="40" customWidth="1"/>
    <col min="26" max="26" width="7.77734375" style="40" customWidth="1"/>
    <col min="27" max="27" width="4.77734375" style="40" customWidth="1"/>
    <col min="28" max="28" width="2" style="40" customWidth="1"/>
    <col min="29" max="30" width="2.33203125" style="40" customWidth="1"/>
    <col min="31" max="31" width="3.109375" style="40" customWidth="1"/>
    <col min="32" max="33" width="2.33203125" style="40" customWidth="1"/>
    <col min="34" max="34" width="2.88671875" style="40" customWidth="1"/>
    <col min="35" max="35" width="7.77734375" style="40" customWidth="1"/>
    <col min="36" max="37" width="4.33203125" style="40" customWidth="1"/>
    <col min="38" max="38" width="3.33203125" style="40" customWidth="1"/>
    <col min="39" max="39" width="2.77734375" style="40" customWidth="1"/>
    <col min="40" max="40" width="2.88671875" style="40" customWidth="1"/>
    <col min="41" max="41" width="10.77734375" style="40" customWidth="1"/>
    <col min="42" max="42" width="2.88671875" style="40" customWidth="1"/>
    <col min="43" max="44" width="2.44140625" style="40" customWidth="1"/>
    <col min="45" max="45" width="2.77734375" style="40" customWidth="1"/>
    <col min="46" max="46" width="7.77734375" style="40" customWidth="1"/>
    <col min="47" max="47" width="11.77734375" style="40" customWidth="1"/>
    <col min="48" max="48" width="1.88671875" style="40" customWidth="1"/>
    <col min="49" max="49" width="5.33203125" style="40" customWidth="1"/>
    <col min="50" max="58" width="9" style="40"/>
    <col min="59" max="59" width="16.2187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2"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3.8"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ファーストコーポレーション株式会社</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2" customHeight="1" thickBot="1">
      <c r="B7" s="645" t="s">
        <v>89</v>
      </c>
      <c r="C7" s="646"/>
      <c r="D7" s="615" t="s">
        <v>220</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2"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2"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2">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2">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2">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2">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2">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2">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3.2">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3.2">
      <c r="L69" s="68"/>
      <c r="M69" s="71"/>
      <c r="N69" s="68"/>
      <c r="O69" s="68"/>
    </row>
    <row r="70" spans="12:62" ht="13.2">
      <c r="L70" s="68"/>
      <c r="M70" s="71"/>
      <c r="N70" s="68"/>
      <c r="O70" s="68"/>
    </row>
    <row r="71" spans="12:62" ht="13.2">
      <c r="L71" s="68"/>
      <c r="M71" s="71"/>
      <c r="N71" s="68"/>
      <c r="O71" s="68"/>
    </row>
    <row r="72" spans="12:62" ht="13.2">
      <c r="L72" s="68"/>
      <c r="M72" s="71"/>
      <c r="N72" s="68"/>
      <c r="O72" s="68"/>
    </row>
    <row r="73" spans="12:62" ht="13.2">
      <c r="L73" s="68"/>
      <c r="M73" s="71"/>
      <c r="N73" s="68"/>
      <c r="O73" s="68"/>
    </row>
    <row r="74" spans="12:62" ht="13.2">
      <c r="L74" s="68"/>
      <c r="M74" s="71"/>
      <c r="N74" s="68"/>
      <c r="O74" s="68"/>
    </row>
    <row r="75" spans="12:62" ht="13.2">
      <c r="L75" s="68"/>
      <c r="M75" s="71"/>
      <c r="N75" s="68"/>
      <c r="O75" s="68"/>
    </row>
    <row r="76" spans="12:62" ht="13.2">
      <c r="L76" s="68"/>
      <c r="M76" s="71"/>
      <c r="N76" s="68"/>
      <c r="O76" s="68"/>
    </row>
  </sheetData>
  <sheetProtection algorithmName="SHA-512" hashValue="fbTTUcLxdIH/FvxLViZkiIFITtA7Jg76n+FR+oI3jGyRpbqUlsFBFY8hRMkESayVCFy9bDO1ZYMcFCWw3yzWMQ==" saltValue="/3yoeJYlQzQtE1W/iC06vQ=="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3">
    <dataValidation type="custom" allowBlank="1" showInputMessage="1" showErrorMessage="1" error="入力は少数第1位までにして下さい。" sqref="W7:X7 AU13:AU14" xr:uid="{00000000-0002-0000-1300-000000000000}">
      <formula1>W7=ROUND(W7,1)</formula1>
    </dataValidation>
    <dataValidation type="custom" allowBlank="1" showInputMessage="1" showErrorMessage="1" sqref="H24:H33" xr:uid="{00000000-0002-0000-13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3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pageSetUpPr fitToPage="1"/>
  </sheetPr>
  <dimension ref="B1:BJ76"/>
  <sheetViews>
    <sheetView showGridLines="0" view="pageBreakPreview" topLeftCell="A10" zoomScale="60" zoomScaleNormal="100" workbookViewId="0">
      <selection activeCell="AA28" sqref="AA28:AE28"/>
    </sheetView>
  </sheetViews>
  <sheetFormatPr defaultColWidth="9" defaultRowHeight="12"/>
  <cols>
    <col min="1" max="2" width="2.88671875" style="40" customWidth="1"/>
    <col min="3" max="3" width="18.33203125" style="40" customWidth="1"/>
    <col min="4" max="5" width="4.33203125" style="40" customWidth="1"/>
    <col min="6" max="6" width="3.77734375" style="40" customWidth="1"/>
    <col min="7" max="7" width="2.33203125" style="40" customWidth="1"/>
    <col min="8" max="8" width="10.33203125" style="40" customWidth="1"/>
    <col min="9" max="9" width="2.33203125" style="40" customWidth="1"/>
    <col min="10" max="11" width="2.44140625" style="40" customWidth="1"/>
    <col min="12" max="12" width="2.77734375" style="40" customWidth="1"/>
    <col min="13" max="13" width="2.88671875" style="40" customWidth="1"/>
    <col min="14" max="15" width="2.77734375" style="40" customWidth="1"/>
    <col min="16" max="16" width="3" style="40" customWidth="1"/>
    <col min="17" max="19" width="4.77734375" style="40" customWidth="1"/>
    <col min="20" max="22" width="2.88671875" style="40" customWidth="1"/>
    <col min="23" max="24" width="2.44140625" style="40" customWidth="1"/>
    <col min="25" max="25" width="2.88671875" style="40" customWidth="1"/>
    <col min="26" max="26" width="7.77734375" style="40" customWidth="1"/>
    <col min="27" max="27" width="4.77734375" style="40" customWidth="1"/>
    <col min="28" max="28" width="2" style="40" customWidth="1"/>
    <col min="29" max="30" width="2.33203125" style="40" customWidth="1"/>
    <col min="31" max="31" width="3.109375" style="40" customWidth="1"/>
    <col min="32" max="33" width="2.33203125" style="40" customWidth="1"/>
    <col min="34" max="34" width="2.88671875" style="40" customWidth="1"/>
    <col min="35" max="35" width="7.77734375" style="40" customWidth="1"/>
    <col min="36" max="37" width="4.33203125" style="40" customWidth="1"/>
    <col min="38" max="38" width="3.33203125" style="40" customWidth="1"/>
    <col min="39" max="39" width="2.77734375" style="40" customWidth="1"/>
    <col min="40" max="40" width="2.88671875" style="40" customWidth="1"/>
    <col min="41" max="41" width="10.77734375" style="40" customWidth="1"/>
    <col min="42" max="42" width="2.88671875" style="40" customWidth="1"/>
    <col min="43" max="44" width="2.44140625" style="40" customWidth="1"/>
    <col min="45" max="45" width="2.77734375" style="40" customWidth="1"/>
    <col min="46" max="46" width="7.77734375" style="40" customWidth="1"/>
    <col min="47" max="47" width="11.77734375" style="40" customWidth="1"/>
    <col min="48" max="48" width="1.88671875" style="40" customWidth="1"/>
    <col min="49" max="49" width="5.33203125" style="40" customWidth="1"/>
    <col min="50" max="58" width="9" style="40"/>
    <col min="59" max="59" width="16.21875" style="40" customWidth="1"/>
    <col min="60" max="16384" width="9" style="40"/>
  </cols>
  <sheetData>
    <row r="1" spans="2:49" ht="27" customHeight="1">
      <c r="F1" s="39"/>
      <c r="S1" s="85" t="s">
        <v>93</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2"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3.8"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ファーストコーポレーション株式会社</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2" customHeight="1" thickBot="1">
      <c r="B7" s="645" t="s">
        <v>89</v>
      </c>
      <c r="C7" s="646"/>
      <c r="D7" s="615" t="s">
        <v>221</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2"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389.8</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2"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64"/>
      <c r="AP23" s="53"/>
      <c r="AR23" s="49"/>
      <c r="AS23" s="136" t="s">
        <v>190</v>
      </c>
      <c r="AT23" s="577" t="s">
        <v>191</v>
      </c>
      <c r="AU23" s="577"/>
      <c r="AV23" s="578"/>
      <c r="AW23" s="405"/>
    </row>
    <row r="24" spans="2:49" ht="27" customHeight="1" thickBot="1">
      <c r="B24" s="560" t="s">
        <v>200</v>
      </c>
      <c r="C24" s="561"/>
      <c r="D24" s="584">
        <v>50</v>
      </c>
      <c r="E24" s="584"/>
      <c r="F24" s="584"/>
      <c r="G24" s="194" t="s">
        <v>198</v>
      </c>
      <c r="H24" s="573">
        <f>+F12</f>
        <v>389.8</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389.8</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389.8</v>
      </c>
      <c r="Q27" s="633"/>
      <c r="R27" s="633"/>
      <c r="S27" s="633"/>
      <c r="T27" s="44" t="s">
        <v>38</v>
      </c>
      <c r="U27" s="64"/>
      <c r="V27" s="64"/>
      <c r="Y27" s="62" t="s">
        <v>39</v>
      </c>
      <c r="Z27" s="65"/>
      <c r="AH27" s="53"/>
      <c r="AI27" s="53"/>
      <c r="AJ27" s="53"/>
      <c r="AK27" s="53"/>
      <c r="AL27" s="603">
        <f>+AH18+P27</f>
        <v>389.8</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v>389.8</v>
      </c>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50</v>
      </c>
      <c r="E29" s="584"/>
      <c r="F29" s="584"/>
      <c r="G29" s="194" t="s">
        <v>198</v>
      </c>
      <c r="H29" s="573">
        <f>+AL27</f>
        <v>389.8</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342</v>
      </c>
      <c r="I30" s="574"/>
      <c r="J30" s="194" t="s">
        <v>198</v>
      </c>
      <c r="M30" s="582"/>
      <c r="P30" s="56"/>
      <c r="R30" s="587">
        <f>+ROUND(AA28,1)+ROUND(AA29,1)+ROUND(AA30,1)</f>
        <v>389.8</v>
      </c>
      <c r="S30" s="633"/>
      <c r="T30" s="633"/>
      <c r="U30" s="633"/>
      <c r="V30" s="44" t="s">
        <v>16</v>
      </c>
      <c r="Y30" s="588" t="s">
        <v>186</v>
      </c>
      <c r="Z30" s="589"/>
      <c r="AA30" s="629"/>
      <c r="AB30" s="630"/>
      <c r="AC30" s="630"/>
      <c r="AD30" s="630"/>
      <c r="AE30" s="630"/>
      <c r="AF30" s="44" t="s">
        <v>13</v>
      </c>
      <c r="AL30" s="606">
        <v>342</v>
      </c>
      <c r="AM30" s="607"/>
      <c r="AN30" s="607"/>
      <c r="AO30" s="607"/>
      <c r="AP30" s="52" t="s">
        <v>13</v>
      </c>
      <c r="AS30" s="625"/>
      <c r="AT30" s="622"/>
      <c r="AU30" s="622"/>
      <c r="AV30" s="623"/>
      <c r="AW30" s="405"/>
    </row>
    <row r="31" spans="2:49" ht="27" customHeight="1" thickTop="1" thickBot="1">
      <c r="B31" s="560" t="s">
        <v>226</v>
      </c>
      <c r="C31" s="561"/>
      <c r="D31" s="584">
        <v>50</v>
      </c>
      <c r="E31" s="584"/>
      <c r="F31" s="584"/>
      <c r="G31" s="194" t="s">
        <v>198</v>
      </c>
      <c r="H31" s="573">
        <f>+AS24</f>
        <v>389.8</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2">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2">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2">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2">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2">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2">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3.2">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3.2">
      <c r="L69" s="68"/>
      <c r="M69" s="71"/>
      <c r="N69" s="68"/>
      <c r="O69" s="68"/>
    </row>
    <row r="70" spans="12:62" ht="13.2">
      <c r="L70" s="68"/>
      <c r="M70" s="71"/>
      <c r="N70" s="68"/>
      <c r="O70" s="68"/>
    </row>
    <row r="71" spans="12:62" ht="13.2">
      <c r="L71" s="68"/>
      <c r="M71" s="71"/>
      <c r="N71" s="68"/>
      <c r="O71" s="68"/>
    </row>
    <row r="72" spans="12:62" ht="13.2">
      <c r="L72" s="68"/>
      <c r="M72" s="71"/>
      <c r="N72" s="68"/>
      <c r="O72" s="68"/>
    </row>
    <row r="73" spans="12:62" ht="13.2">
      <c r="L73" s="68"/>
      <c r="M73" s="71"/>
      <c r="N73" s="68"/>
      <c r="O73" s="68"/>
    </row>
    <row r="74" spans="12:62" ht="13.2">
      <c r="L74" s="68"/>
      <c r="M74" s="71"/>
      <c r="N74" s="68"/>
      <c r="O74" s="68"/>
    </row>
    <row r="75" spans="12:62" ht="13.2">
      <c r="L75" s="68"/>
      <c r="M75" s="71"/>
      <c r="N75" s="68"/>
      <c r="O75" s="68"/>
    </row>
    <row r="76" spans="12:62" ht="13.2">
      <c r="L76" s="68"/>
      <c r="M76" s="71"/>
      <c r="N76" s="68"/>
      <c r="O76" s="68"/>
    </row>
  </sheetData>
  <sheetProtection algorithmName="SHA-512" hashValue="Mnuvk1xh5xI/bEH2ZKs7Rm66JDJHYDj4F2fKH7sWRNoxgWpkaXnBtUOZko1eknLo0jzB6ip3JvkUx3YWpc40/Q==" saltValue="uef3xrdMR+Rjx/RcsQDEqw=="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xr:uid="{00000000-0002-0000-1400-000000000000}">
      <formula1>W7=ROUND(W7,1)</formula1>
    </dataValidation>
    <dataValidation type="custom" allowBlank="1" showInputMessage="1" showErrorMessage="1" sqref="H24:H33" xr:uid="{00000000-0002-0000-14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400-000002000000}">
      <formula1>D9=ROUND(D9,1)</formula1>
    </dataValidation>
  </dataValidations>
  <pageMargins left="0.59055118110236227" right="0.59055118110236227" top="0.62992125984251968" bottom="0.39370078740157483" header="0.51181102362204722" footer="0"/>
  <pageSetup paperSize="9" scale="67" orientation="landscape" r:id="rId1"/>
  <headerFooter alignWithMargins="0"/>
  <drawing r:id="rId2"/>
  <legacy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4">
    <pageSetUpPr fitToPage="1"/>
  </sheetPr>
  <dimension ref="B1:AA67"/>
  <sheetViews>
    <sheetView showGridLines="0" view="pageBreakPreview" topLeftCell="A25" zoomScale="60" zoomScaleNormal="70" workbookViewId="0">
      <selection activeCell="AH53" sqref="AH53"/>
    </sheetView>
  </sheetViews>
  <sheetFormatPr defaultColWidth="9" defaultRowHeight="10.8"/>
  <cols>
    <col min="1" max="1" width="2.44140625" style="9" customWidth="1"/>
    <col min="2" max="3" width="3.77734375" style="9" customWidth="1"/>
    <col min="4" max="4" width="4.44140625" style="9" customWidth="1"/>
    <col min="5" max="5" width="3.77734375" style="9" customWidth="1"/>
    <col min="6" max="6" width="40.77734375" style="9" customWidth="1"/>
    <col min="7" max="7" width="9.77734375" style="9" customWidth="1"/>
    <col min="8" max="8" width="10.33203125" style="9" customWidth="1"/>
    <col min="9" max="26" width="9.77734375" style="9" customWidth="1"/>
    <col min="27" max="27" width="11.77734375" style="9" customWidth="1"/>
    <col min="28" max="16384" width="9" style="9"/>
  </cols>
  <sheetData>
    <row r="1" spans="2:27" ht="21">
      <c r="C1" s="19" t="s">
        <v>339</v>
      </c>
      <c r="D1" s="19"/>
      <c r="E1" s="19"/>
    </row>
    <row r="2" spans="2:27" ht="23.25" customHeight="1">
      <c r="E2" s="274" t="s">
        <v>340</v>
      </c>
    </row>
    <row r="3" spans="2:27" ht="14.1" customHeight="1" thickBot="1">
      <c r="B3" s="687" t="s">
        <v>273</v>
      </c>
      <c r="C3" s="687"/>
      <c r="D3" s="687"/>
      <c r="E3" s="687"/>
      <c r="F3" s="687"/>
      <c r="G3" s="110"/>
      <c r="H3" s="110"/>
      <c r="I3" s="110"/>
      <c r="J3" s="110"/>
      <c r="K3" s="110"/>
      <c r="Y3"/>
      <c r="Z3"/>
      <c r="AA3" s="111"/>
    </row>
    <row r="4" spans="2:27" ht="14.1" customHeight="1">
      <c r="B4" s="687"/>
      <c r="C4" s="687"/>
      <c r="D4" s="687"/>
      <c r="E4" s="687"/>
      <c r="F4" s="687"/>
      <c r="G4" s="110"/>
      <c r="H4" s="110"/>
      <c r="I4" s="110"/>
      <c r="J4" s="110"/>
      <c r="K4" s="110"/>
      <c r="Y4" s="691" t="s">
        <v>327</v>
      </c>
      <c r="Z4" s="112" t="s">
        <v>112</v>
      </c>
      <c r="AA4" s="113" t="s">
        <v>113</v>
      </c>
    </row>
    <row r="5" spans="2:27" ht="14.1" customHeight="1" thickBot="1">
      <c r="C5" s="110"/>
      <c r="D5" s="110"/>
      <c r="E5" s="110"/>
      <c r="F5" s="110"/>
      <c r="G5" s="110"/>
      <c r="H5" s="110"/>
      <c r="I5" s="110"/>
      <c r="J5" s="110"/>
      <c r="K5" s="110"/>
      <c r="Y5" s="692"/>
      <c r="Z5" s="114" t="str">
        <f>+表紙!N28</f>
        <v>○</v>
      </c>
      <c r="AA5" s="114" t="str">
        <f>+表紙!O28</f>
        <v>　</v>
      </c>
    </row>
    <row r="6" spans="2:27" ht="15" customHeight="1" thickBot="1">
      <c r="B6" s="165" t="s">
        <v>99</v>
      </c>
      <c r="C6" s="165"/>
      <c r="D6" s="165"/>
      <c r="E6" s="165"/>
      <c r="F6" s="165"/>
      <c r="G6" s="165"/>
      <c r="H6" s="165"/>
      <c r="I6" s="165"/>
      <c r="J6" s="165"/>
      <c r="K6" s="165"/>
      <c r="L6" s="87"/>
      <c r="M6" s="688"/>
      <c r="N6" s="688"/>
      <c r="O6" s="87" t="s">
        <v>97</v>
      </c>
      <c r="P6" s="693" t="str">
        <f>+表紙!F47</f>
        <v>ファーストコーポレーション株式会社</v>
      </c>
      <c r="Q6" s="693"/>
      <c r="R6" s="693"/>
      <c r="S6" s="693"/>
      <c r="T6" s="693"/>
      <c r="U6" s="693"/>
      <c r="V6" s="688"/>
      <c r="W6" s="688"/>
      <c r="X6" s="688"/>
      <c r="Y6" s="688"/>
      <c r="Z6" s="688"/>
      <c r="AA6" s="184" t="s">
        <v>96</v>
      </c>
    </row>
    <row r="7" spans="2:27" ht="14.4">
      <c r="B7" s="121"/>
      <c r="C7" s="122"/>
      <c r="D7" s="122"/>
      <c r="E7" s="122"/>
      <c r="F7" s="15"/>
      <c r="G7" s="17" t="s">
        <v>63</v>
      </c>
      <c r="H7" s="17" t="s">
        <v>64</v>
      </c>
      <c r="I7" s="17" t="s">
        <v>65</v>
      </c>
      <c r="J7" s="17" t="s">
        <v>66</v>
      </c>
      <c r="K7" s="17" t="s">
        <v>67</v>
      </c>
      <c r="L7" s="17" t="s">
        <v>68</v>
      </c>
      <c r="M7" s="17" t="s">
        <v>69</v>
      </c>
      <c r="N7" s="17" t="s">
        <v>70</v>
      </c>
      <c r="O7" s="17" t="s">
        <v>71</v>
      </c>
      <c r="P7" s="17" t="s">
        <v>72</v>
      </c>
      <c r="Q7" s="17" t="s">
        <v>73</v>
      </c>
      <c r="R7" s="17" t="s">
        <v>74</v>
      </c>
      <c r="S7" s="17" t="s">
        <v>75</v>
      </c>
      <c r="T7" s="17" t="s">
        <v>76</v>
      </c>
      <c r="U7" s="17" t="s">
        <v>77</v>
      </c>
      <c r="V7" s="17" t="s">
        <v>78</v>
      </c>
      <c r="W7" s="17" t="s">
        <v>79</v>
      </c>
      <c r="X7" s="17" t="s">
        <v>80</v>
      </c>
      <c r="Y7" s="17" t="s">
        <v>81</v>
      </c>
      <c r="Z7" s="18" t="s">
        <v>82</v>
      </c>
      <c r="AA7" s="16"/>
    </row>
    <row r="8" spans="2:27" s="10" customFormat="1" ht="28.95" customHeight="1" thickBot="1">
      <c r="B8" s="11"/>
      <c r="C8" s="120"/>
      <c r="D8" s="120"/>
      <c r="E8" s="120"/>
      <c r="F8" s="12"/>
      <c r="G8" s="13" t="s">
        <v>333</v>
      </c>
      <c r="H8" s="13" t="s">
        <v>246</v>
      </c>
      <c r="I8" s="13" t="s">
        <v>247</v>
      </c>
      <c r="J8" s="13" t="s">
        <v>248</v>
      </c>
      <c r="K8" s="13" t="s">
        <v>249</v>
      </c>
      <c r="L8" s="13" t="s">
        <v>383</v>
      </c>
      <c r="M8" s="13" t="s">
        <v>250</v>
      </c>
      <c r="N8" s="13" t="s">
        <v>251</v>
      </c>
      <c r="O8" s="13" t="s">
        <v>252</v>
      </c>
      <c r="P8" s="397" t="s">
        <v>389</v>
      </c>
      <c r="Q8" s="398" t="s">
        <v>382</v>
      </c>
      <c r="R8" s="13" t="s">
        <v>83</v>
      </c>
      <c r="S8" s="13" t="s">
        <v>85</v>
      </c>
      <c r="T8" s="211" t="s">
        <v>268</v>
      </c>
      <c r="U8" s="13" t="s">
        <v>86</v>
      </c>
      <c r="V8" s="13" t="s">
        <v>84</v>
      </c>
      <c r="W8" s="13" t="s">
        <v>381</v>
      </c>
      <c r="X8" s="13" t="s">
        <v>380</v>
      </c>
      <c r="Y8" s="13" t="s">
        <v>87</v>
      </c>
      <c r="Z8" s="399" t="s">
        <v>384</v>
      </c>
      <c r="AA8" s="14" t="s">
        <v>62</v>
      </c>
    </row>
    <row r="9" spans="2:27" ht="20.399999999999999" customHeight="1" thickTop="1">
      <c r="B9" s="166"/>
      <c r="C9" s="689" t="s">
        <v>232</v>
      </c>
      <c r="D9" s="689"/>
      <c r="E9" s="689"/>
      <c r="F9" s="690"/>
      <c r="G9" s="319">
        <f>IF(OR(ｱ.燃え殻!D24&gt;0,ｱ.燃え殻!D24&lt;0),ｱ.燃え殻!D24,IF(G$19&gt;0,"0",0))</f>
        <v>0</v>
      </c>
      <c r="H9" s="319">
        <f>IF(OR(ｲ.汚泥!D24&gt;0,ｲ.汚泥!D24&lt;0),ｲ.汚泥!D24,IF(H$19&gt;0,"0",0))</f>
        <v>750</v>
      </c>
      <c r="I9" s="319">
        <f>IF(OR(ｳ.廃油!D24&gt;0,ｳ.廃油!D24&lt;0),ｳ.廃油!D24,IF(I$19&gt;0,"0",0))</f>
        <v>0</v>
      </c>
      <c r="J9" s="319">
        <f>IF(OR(ｴ.廃酸!$D24&gt;0,ｴ.廃酸!$D24&lt;0),ｴ.廃酸!D24,IF(J$19&gt;0,"0",0))</f>
        <v>0</v>
      </c>
      <c r="K9" s="319">
        <f>IF(OR(ｵ.廃ｱﾙｶﾘ!$D24&gt;0,ｵ.廃ｱﾙｶﾘ!$D24&lt;0),ｵ.廃ｱﾙｶﾘ!D24,IF(K$19&gt;0,"0",0))</f>
        <v>0</v>
      </c>
      <c r="L9" s="319">
        <f>IF(OR(ｶ.廃ﾌﾟﾗ類!D24&gt;0,ｶ.廃ﾌﾟﾗ類!D24&lt;0),ｶ.廃ﾌﾟﾗ類!D24,IF(L$19&gt;0,"0",0))</f>
        <v>35</v>
      </c>
      <c r="M9" s="319">
        <f>IF(OR(ｷ.紙くず!D24&gt;0,ｷ.紙くず!D24&lt;0),ｷ.紙くず!D24,IF(M$19&gt;0,"0",0))</f>
        <v>10</v>
      </c>
      <c r="N9" s="319">
        <f>IF(OR(ｸ.木くず!D24&gt;0,ｸ.木くず!D24&lt;0),ｸ.木くず!D24,IF(N$19&gt;0,"0",0))</f>
        <v>25</v>
      </c>
      <c r="O9" s="319">
        <f>IF(OR(ｹ.繊維くず!D24&gt;0,ｹ.繊維くず!D24&lt;0),ｹ.繊維くず!D24,IF(O$19&gt;0,"0",0))</f>
        <v>0</v>
      </c>
      <c r="P9" s="319">
        <f>IF(OR(ｺ.動植物性残さ!D24&gt;0,ｺ.動植物性残さ!D24&lt;0),ｺ.動植物性残さ!D24,IF(P$19&gt;0,"0",0))</f>
        <v>0</v>
      </c>
      <c r="Q9" s="319">
        <f>IF(OR(ｻ.動物系固形不要物!D24&gt;0,ｻ.動物系固形不要物!D24&lt;0),ｻ.動物系固形不要物!D24,IF(Q$19&gt;0,"0",0))</f>
        <v>0</v>
      </c>
      <c r="R9" s="319">
        <f>IF(OR(ｼ.ｺﾞﾑくず!D24&gt;0,ｼ.ｺﾞﾑくず!D24&lt;0),ｼ.ｺﾞﾑくず!D24,IF(R$19&gt;0,"0",0))</f>
        <v>0</v>
      </c>
      <c r="S9" s="319">
        <f>IF(OR(ｽ.金属くず!D24&gt;0,ｽ.金属くず!D24&lt;0),ｽ.金属くず!D24,IF(S$19&gt;0,"0",0))</f>
        <v>10</v>
      </c>
      <c r="T9" s="319">
        <f>IF(OR(ｾ.ｶﾞﾗｽ･ｺﾝｸﾘ･陶磁器くず!D24&gt;0,ｾ.ｶﾞﾗｽ･ｺﾝｸﾘ･陶磁器くず!D24&lt;0),ｾ.ｶﾞﾗｽ･ｺﾝｸﾘ･陶磁器くず!D24,IF(T$19&gt;0,"0",0))</f>
        <v>75</v>
      </c>
      <c r="U9" s="319">
        <f>IF(OR(ｿ.鉱さい!D24&gt;0,ｿ.鉱さい!D24&lt;0),ｿ.鉱さい!D24,IF(U$19&gt;0,"0",0))</f>
        <v>0</v>
      </c>
      <c r="V9" s="319">
        <f>IF(OR(ﾀ.がれき類!D24&gt;0,ﾀ.がれき類!D24&lt;0),ﾀ.がれき類!D24,IF(V$19&gt;0,"0",0))</f>
        <v>1000</v>
      </c>
      <c r="W9" s="319">
        <f>IF(OR(ﾁ.動物のふん尿!D24&gt;0,ﾁ.動物のふん尿!D24&lt;0),ﾁ.動物のふん尿!D24,IF(W$19&gt;0,"0",0))</f>
        <v>0</v>
      </c>
      <c r="X9" s="319">
        <f>IF(OR(ﾂ.動物の死体!D24&gt;0,ﾂ.動物の死体!D24&lt;0),ﾂ.動物の死体!D24,IF(X$19&gt;0,"0",0))</f>
        <v>0</v>
      </c>
      <c r="Y9" s="319">
        <f>IF(OR(ﾃ.ばいじん!D24&gt;0,ﾃ.ばいじん!D24&lt;0),ﾃ.ばいじん!D24,IF(Y$19&gt;0,"0",0))</f>
        <v>0</v>
      </c>
      <c r="Z9" s="320">
        <f>IF(OR(ﾄ.混合廃棄物その他!D24&gt;0,ﾄ.混合廃棄物その他!D24&lt;0),ﾄ.混合廃棄物その他!D24,IF(Z$19&gt;0,"0",0))</f>
        <v>50</v>
      </c>
      <c r="AA9" s="321">
        <f>IF(SUM(G9:Z9)&gt;0,SUM(G9:Z9),IF(AA$19&gt;0,"0",0))</f>
        <v>1955</v>
      </c>
    </row>
    <row r="10" spans="2:27" ht="20.399999999999999" customHeight="1">
      <c r="B10" s="169" t="s">
        <v>352</v>
      </c>
      <c r="C10" s="696" t="s">
        <v>320</v>
      </c>
      <c r="D10" s="696"/>
      <c r="E10" s="696"/>
      <c r="F10" s="697"/>
      <c r="G10" s="322">
        <f>IF(OR(ｱ.燃え殻!D25&gt;0,ｱ.燃え殻!D25&lt;0),ｱ.燃え殻!D25,IF(G$19&gt;0,"0",0))</f>
        <v>0</v>
      </c>
      <c r="H10" s="322">
        <f>IF(OR(ｲ.汚泥!D25&gt;0,ｲ.汚泥!D25&lt;0),ｲ.汚泥!D25,IF(H$19&gt;0,"0",0))</f>
        <v>0</v>
      </c>
      <c r="I10" s="322">
        <f>IF(OR(ｳ.廃油!D25&gt;0,ｳ.廃油!D25&lt;0),ｳ.廃油!D25,IF(I$19&gt;0,"0",0))</f>
        <v>0</v>
      </c>
      <c r="J10" s="322">
        <f>IF(OR(ｴ.廃酸!$D25&gt;0,ｴ.廃酸!$D25&lt;0),ｴ.廃酸!D25,IF(J$19&gt;0,"0",0))</f>
        <v>0</v>
      </c>
      <c r="K10" s="322">
        <f>IF(OR(ｵ.廃ｱﾙｶﾘ!$D25&gt;0,ｵ.廃ｱﾙｶﾘ!$D25&lt;0),ｵ.廃ｱﾙｶﾘ!D25,IF(K$19&gt;0,"0",0))</f>
        <v>0</v>
      </c>
      <c r="L10" s="322" t="str">
        <f>IF(OR(ｶ.廃ﾌﾟﾗ類!D25&gt;0,ｶ.廃ﾌﾟﾗ類!D25&lt;0),ｶ.廃ﾌﾟﾗ類!D25,IF(L$19&gt;0,"0",0))</f>
        <v>0</v>
      </c>
      <c r="M10" s="322" t="str">
        <f>IF(OR(ｷ.紙くず!D25&gt;0,ｷ.紙くず!D25&lt;0),ｷ.紙くず!D25,IF(M$19&gt;0,"0",0))</f>
        <v>0</v>
      </c>
      <c r="N10" s="322" t="str">
        <f>IF(OR(ｸ.木くず!D25&gt;0,ｸ.木くず!D25&lt;0),ｸ.木くず!D25,IF(N$19&gt;0,"0",0))</f>
        <v>0</v>
      </c>
      <c r="O10" s="322">
        <f>IF(OR(ｹ.繊維くず!D25&gt;0,ｹ.繊維くず!D25&lt;0),ｹ.繊維くず!D25,IF(O$19&gt;0,"0",0))</f>
        <v>0</v>
      </c>
      <c r="P10" s="322">
        <f>IF(OR(ｺ.動植物性残さ!D25&gt;0,ｺ.動植物性残さ!D25&lt;0),ｺ.動植物性残さ!D25,IF(P$19&gt;0,"0",0))</f>
        <v>0</v>
      </c>
      <c r="Q10" s="322">
        <f>IF(OR(ｻ.動物系固形不要物!D25&gt;0,ｻ.動物系固形不要物!D25&lt;0),ｻ.動物系固形不要物!D25,IF(Q$19&gt;0,"0",0))</f>
        <v>0</v>
      </c>
      <c r="R10" s="322">
        <f>IF(OR(ｼ.ｺﾞﾑくず!D25&gt;0,ｼ.ｺﾞﾑくず!D25&lt;0),ｼ.ｺﾞﾑくず!D25,IF(R$19&gt;0,"0",0))</f>
        <v>0</v>
      </c>
      <c r="S10" s="322" t="str">
        <f>IF(OR(ｽ.金属くず!D25&gt;0,ｽ.金属くず!D25&lt;0),ｽ.金属くず!D25,IF(S$19&gt;0,"0",0))</f>
        <v>0</v>
      </c>
      <c r="T10" s="322" t="str">
        <f>IF(OR(ｾ.ｶﾞﾗｽ･ｺﾝｸﾘ･陶磁器くず!D25&gt;0,ｾ.ｶﾞﾗｽ･ｺﾝｸﾘ･陶磁器くず!D25&lt;0),ｾ.ｶﾞﾗｽ･ｺﾝｸﾘ･陶磁器くず!D25,IF(T$19&gt;0,"0",0))</f>
        <v>0</v>
      </c>
      <c r="U10" s="322">
        <f>IF(OR(ｿ.鉱さい!D25&gt;0,ｿ.鉱さい!D25&lt;0),ｿ.鉱さい!D25,IF(U$19&gt;0,"0",0))</f>
        <v>0</v>
      </c>
      <c r="V10" s="322" t="str">
        <f>IF(OR(ﾀ.がれき類!D25&gt;0,ﾀ.がれき類!D25&lt;0),ﾀ.がれき類!D25,IF(V$19&gt;0,"0",0))</f>
        <v>0</v>
      </c>
      <c r="W10" s="322">
        <f>IF(OR(ﾁ.動物のふん尿!D25&gt;0,ﾁ.動物のふん尿!D25&lt;0),ﾁ.動物のふん尿!D25,IF(W$19&gt;0,"0",0))</f>
        <v>0</v>
      </c>
      <c r="X10" s="322">
        <f>IF(OR(ﾂ.動物の死体!D25&gt;0,ﾂ.動物の死体!D25&lt;0),ﾂ.動物の死体!D25,IF(X$19&gt;0,"0",0))</f>
        <v>0</v>
      </c>
      <c r="Y10" s="322">
        <f>IF(OR(ﾃ.ばいじん!D25&gt;0,ﾃ.ばいじん!D25&lt;0),ﾃ.ばいじん!D25,IF(Y$19&gt;0,"0",0))</f>
        <v>0</v>
      </c>
      <c r="Z10" s="323" t="str">
        <f>IF(OR(ﾄ.混合廃棄物その他!D25&gt;0,ﾄ.混合廃棄物その他!D25&lt;0),ﾄ.混合廃棄物その他!D25,IF(Z$19&gt;0,"0",0))</f>
        <v>0</v>
      </c>
      <c r="AA10" s="324" t="str">
        <f t="shared" ref="AA10:AA18" si="0">IF(SUM(G10:Z10)&gt;0,SUM(G10:Z10),IF(AA$19&gt;0,"0",0))</f>
        <v>0</v>
      </c>
    </row>
    <row r="11" spans="2:27" ht="20.399999999999999" customHeight="1">
      <c r="B11" s="169" t="s">
        <v>353</v>
      </c>
      <c r="C11" s="698" t="s">
        <v>321</v>
      </c>
      <c r="D11" s="698"/>
      <c r="E11" s="698"/>
      <c r="F11" s="699"/>
      <c r="G11" s="325">
        <f>IF(OR(ｱ.燃え殻!D26&gt;0,ｱ.燃え殻!D26&lt;0),ｱ.燃え殻!D26,IF(G$19&gt;0,"0",0))</f>
        <v>0</v>
      </c>
      <c r="H11" s="325">
        <f>IF(OR(ｲ.汚泥!D26&gt;0,ｲ.汚泥!D26&lt;0),ｲ.汚泥!D26,IF(H$19&gt;0,"0",0))</f>
        <v>0</v>
      </c>
      <c r="I11" s="325">
        <f>IF(OR(ｳ.廃油!D26&gt;0,ｳ.廃油!D26&lt;0),ｳ.廃油!D26,IF(I$19&gt;0,"0",0))</f>
        <v>0</v>
      </c>
      <c r="J11" s="325">
        <f>IF(OR(ｴ.廃酸!$D26&gt;0,ｴ.廃酸!$D26&lt;0),ｴ.廃酸!D26,IF(J$19&gt;0,"0",0))</f>
        <v>0</v>
      </c>
      <c r="K11" s="325">
        <f>IF(OR(ｵ.廃ｱﾙｶﾘ!$D26&gt;0,ｵ.廃ｱﾙｶﾘ!$D26&lt;0),ｵ.廃ｱﾙｶﾘ!D26,IF(K$19&gt;0,"0",0))</f>
        <v>0</v>
      </c>
      <c r="L11" s="325" t="str">
        <f>IF(OR(ｶ.廃ﾌﾟﾗ類!D26&gt;0,ｶ.廃ﾌﾟﾗ類!D26&lt;0),ｶ.廃ﾌﾟﾗ類!D26,IF(L$19&gt;0,"0",0))</f>
        <v>0</v>
      </c>
      <c r="M11" s="325" t="str">
        <f>IF(OR(ｷ.紙くず!D26&gt;0,ｷ.紙くず!D26&lt;0),ｷ.紙くず!D26,IF(M$19&gt;0,"0",0))</f>
        <v>0</v>
      </c>
      <c r="N11" s="325" t="str">
        <f>IF(OR(ｸ.木くず!D26&gt;0,ｸ.木くず!D26&lt;0),ｸ.木くず!D26,IF(N$19&gt;0,"0",0))</f>
        <v>0</v>
      </c>
      <c r="O11" s="325">
        <f>IF(OR(ｹ.繊維くず!D26&gt;0,ｹ.繊維くず!D26&lt;0),ｹ.繊維くず!D26,IF(O$19&gt;0,"0",0))</f>
        <v>0</v>
      </c>
      <c r="P11" s="325">
        <f>IF(OR(ｺ.動植物性残さ!D26&gt;0,ｺ.動植物性残さ!D26&lt;0),ｺ.動植物性残さ!D26,IF(P$19&gt;0,"0",0))</f>
        <v>0</v>
      </c>
      <c r="Q11" s="325">
        <f>IF(OR(ｻ.動物系固形不要物!D26&gt;0,ｻ.動物系固形不要物!D26&lt;0),ｻ.動物系固形不要物!D26,IF(Q$19&gt;0,"0",0))</f>
        <v>0</v>
      </c>
      <c r="R11" s="325">
        <f>IF(OR(ｼ.ｺﾞﾑくず!D26&gt;0,ｼ.ｺﾞﾑくず!D26&lt;0),ｼ.ｺﾞﾑくず!D26,IF(R$19&gt;0,"0",0))</f>
        <v>0</v>
      </c>
      <c r="S11" s="325" t="str">
        <f>IF(OR(ｽ.金属くず!D26&gt;0,ｽ.金属くず!D26&lt;0),ｽ.金属くず!D26,IF(S$19&gt;0,"0",0))</f>
        <v>0</v>
      </c>
      <c r="T11" s="325" t="str">
        <f>IF(OR(ｾ.ｶﾞﾗｽ･ｺﾝｸﾘ･陶磁器くず!D26&gt;0,ｾ.ｶﾞﾗｽ･ｺﾝｸﾘ･陶磁器くず!D26&lt;0),ｾ.ｶﾞﾗｽ･ｺﾝｸﾘ･陶磁器くず!D26,IF(T$19&gt;0,"0",0))</f>
        <v>0</v>
      </c>
      <c r="U11" s="325">
        <f>IF(OR(ｿ.鉱さい!D26&gt;0,ｿ.鉱さい!D26&lt;0),ｿ.鉱さい!D26,IF(U$19&gt;0,"0",0))</f>
        <v>0</v>
      </c>
      <c r="V11" s="325" t="str">
        <f>IF(OR(ﾀ.がれき類!D26&gt;0,ﾀ.がれき類!D26&lt;0),ﾀ.がれき類!D26,IF(V$19&gt;0,"0",0))</f>
        <v>0</v>
      </c>
      <c r="W11" s="325">
        <f>IF(OR(ﾁ.動物のふん尿!D26&gt;0,ﾁ.動物のふん尿!D26&lt;0),ﾁ.動物のふん尿!D26,IF(W$19&gt;0,"0",0))</f>
        <v>0</v>
      </c>
      <c r="X11" s="325">
        <f>IF(OR(ﾂ.動物の死体!D26&gt;0,ﾂ.動物の死体!D26&lt;0),ﾂ.動物の死体!D26,IF(X$19&gt;0,"0",0))</f>
        <v>0</v>
      </c>
      <c r="Y11" s="325">
        <f>IF(OR(ﾃ.ばいじん!D26&gt;0,ﾃ.ばいじん!D26&lt;0),ﾃ.ばいじん!D26,IF(Y$19&gt;0,"0",0))</f>
        <v>0</v>
      </c>
      <c r="Z11" s="326" t="str">
        <f>IF(OR(ﾄ.混合廃棄物その他!D26&gt;0,ﾄ.混合廃棄物その他!D26&lt;0),ﾄ.混合廃棄物その他!D26,IF(Z$19&gt;0,"0",0))</f>
        <v>0</v>
      </c>
      <c r="AA11" s="327" t="str">
        <f t="shared" si="0"/>
        <v>0</v>
      </c>
    </row>
    <row r="12" spans="2:27" ht="20.399999999999999" customHeight="1">
      <c r="B12" s="169">
        <v>6</v>
      </c>
      <c r="C12" s="698" t="s">
        <v>322</v>
      </c>
      <c r="D12" s="698"/>
      <c r="E12" s="698"/>
      <c r="F12" s="699"/>
      <c r="G12" s="325">
        <f>IF(OR(ｱ.燃え殻!D27&gt;0,ｱ.燃え殻!D27&lt;0),ｱ.燃え殻!D27,IF(G$19&gt;0,"0",0))</f>
        <v>0</v>
      </c>
      <c r="H12" s="325">
        <f>IF(OR(ｲ.汚泥!D27&gt;0,ｲ.汚泥!D27&lt;0),ｲ.汚泥!D27,IF(H$19&gt;0,"0",0))</f>
        <v>0</v>
      </c>
      <c r="I12" s="325">
        <f>IF(OR(ｳ.廃油!D27&gt;0,ｳ.廃油!D27&lt;0),ｳ.廃油!D27,IF(I$19&gt;0,"0",0))</f>
        <v>0</v>
      </c>
      <c r="J12" s="325">
        <f>IF(OR(ｴ.廃酸!$D27&gt;0,ｴ.廃酸!$D27&lt;0),ｴ.廃酸!D27,IF(J$19&gt;0,"0",0))</f>
        <v>0</v>
      </c>
      <c r="K12" s="325">
        <f>IF(OR(ｵ.廃ｱﾙｶﾘ!$D27&gt;0,ｵ.廃ｱﾙｶﾘ!$D27&lt;0),ｵ.廃ｱﾙｶﾘ!D27,IF(K$19&gt;0,"0",0))</f>
        <v>0</v>
      </c>
      <c r="L12" s="325" t="str">
        <f>IF(OR(ｶ.廃ﾌﾟﾗ類!D27&gt;0,ｶ.廃ﾌﾟﾗ類!D27&lt;0),ｶ.廃ﾌﾟﾗ類!D27,IF(L$19&gt;0,"0",0))</f>
        <v>0</v>
      </c>
      <c r="M12" s="325" t="str">
        <f>IF(OR(ｷ.紙くず!D27&gt;0,ｷ.紙くず!D27&lt;0),ｷ.紙くず!D27,IF(M$19&gt;0,"0",0))</f>
        <v>0</v>
      </c>
      <c r="N12" s="325" t="str">
        <f>IF(OR(ｸ.木くず!D27&gt;0,ｸ.木くず!D27&lt;0),ｸ.木くず!D27,IF(N$19&gt;0,"0",0))</f>
        <v>0</v>
      </c>
      <c r="O12" s="325">
        <f>IF(OR(ｹ.繊維くず!D27&gt;0,ｹ.繊維くず!D27&lt;0),ｹ.繊維くず!D27,IF(O$19&gt;0,"0",0))</f>
        <v>0</v>
      </c>
      <c r="P12" s="325">
        <f>IF(OR(ｺ.動植物性残さ!D27&gt;0,ｺ.動植物性残さ!D27&lt;0),ｺ.動植物性残さ!D27,IF(P$19&gt;0,"0",0))</f>
        <v>0</v>
      </c>
      <c r="Q12" s="325">
        <f>IF(OR(ｻ.動物系固形不要物!D27&gt;0,ｻ.動物系固形不要物!D27&lt;0),ｻ.動物系固形不要物!D27,IF(Q$19&gt;0,"0",0))</f>
        <v>0</v>
      </c>
      <c r="R12" s="325">
        <f>IF(OR(ｼ.ｺﾞﾑくず!D27&gt;0,ｼ.ｺﾞﾑくず!D27&lt;0),ｼ.ｺﾞﾑくず!D27,IF(R$19&gt;0,"0",0))</f>
        <v>0</v>
      </c>
      <c r="S12" s="325" t="str">
        <f>IF(OR(ｽ.金属くず!D27&gt;0,ｽ.金属くず!D27&lt;0),ｽ.金属くず!D27,IF(S$19&gt;0,"0",0))</f>
        <v>0</v>
      </c>
      <c r="T12" s="325" t="str">
        <f>IF(OR(ｾ.ｶﾞﾗｽ･ｺﾝｸﾘ･陶磁器くず!D27&gt;0,ｾ.ｶﾞﾗｽ･ｺﾝｸﾘ･陶磁器くず!D27&lt;0),ｾ.ｶﾞﾗｽ･ｺﾝｸﾘ･陶磁器くず!D27,IF(T$19&gt;0,"0",0))</f>
        <v>0</v>
      </c>
      <c r="U12" s="325">
        <f>IF(OR(ｿ.鉱さい!D27&gt;0,ｿ.鉱さい!D27&lt;0),ｿ.鉱さい!D27,IF(U$19&gt;0,"0",0))</f>
        <v>0</v>
      </c>
      <c r="V12" s="325" t="str">
        <f>IF(OR(ﾀ.がれき類!D27&gt;0,ﾀ.がれき類!D27&lt;0),ﾀ.がれき類!D27,IF(V$19&gt;0,"0",0))</f>
        <v>0</v>
      </c>
      <c r="W12" s="325">
        <f>IF(OR(ﾁ.動物のふん尿!D27&gt;0,ﾁ.動物のふん尿!D27&lt;0),ﾁ.動物のふん尿!D27,IF(W$19&gt;0,"0",0))</f>
        <v>0</v>
      </c>
      <c r="X12" s="325">
        <f>IF(OR(ﾂ.動物の死体!D27&gt;0,ﾂ.動物の死体!D27&lt;0),ﾂ.動物の死体!D27,IF(X$19&gt;0,"0",0))</f>
        <v>0</v>
      </c>
      <c r="Y12" s="325">
        <f>IF(OR(ﾃ.ばいじん!D27&gt;0,ﾃ.ばいじん!D27&lt;0),ﾃ.ばいじん!D27,IF(Y$19&gt;0,"0",0))</f>
        <v>0</v>
      </c>
      <c r="Z12" s="326" t="str">
        <f>IF(OR(ﾄ.混合廃棄物その他!D27&gt;0,ﾄ.混合廃棄物その他!D27&lt;0),ﾄ.混合廃棄物その他!D27,IF(Z$19&gt;0,"0",0))</f>
        <v>0</v>
      </c>
      <c r="AA12" s="327" t="str">
        <f t="shared" si="0"/>
        <v>0</v>
      </c>
    </row>
    <row r="13" spans="2:27" ht="20.399999999999999" customHeight="1">
      <c r="B13" s="169" t="s">
        <v>228</v>
      </c>
      <c r="C13" s="700" t="s">
        <v>323</v>
      </c>
      <c r="D13" s="701"/>
      <c r="E13" s="701"/>
      <c r="F13" s="702"/>
      <c r="G13" s="325">
        <f>IF(OR(ｱ.燃え殻!D28&gt;0,ｱ.燃え殻!D28&lt;0),ｱ.燃え殻!D28,IF(G$19&gt;0,"0",0))</f>
        <v>0</v>
      </c>
      <c r="H13" s="325">
        <f>IF(OR(ｲ.汚泥!D28&gt;0,ｲ.汚泥!D28&lt;0),ｲ.汚泥!D28,IF(H$19&gt;0,"0",0))</f>
        <v>0</v>
      </c>
      <c r="I13" s="325">
        <f>IF(OR(ｳ.廃油!D28&gt;0,ｳ.廃油!D28&lt;0),ｳ.廃油!D28,IF(I$19&gt;0,"0",0))</f>
        <v>0</v>
      </c>
      <c r="J13" s="325">
        <f>IF(OR(ｴ.廃酸!$D28&gt;0,ｴ.廃酸!$D28&lt;0),ｴ.廃酸!D28,IF(J$19&gt;0,"0",0))</f>
        <v>0</v>
      </c>
      <c r="K13" s="325">
        <f>IF(OR(ｵ.廃ｱﾙｶﾘ!$D28&gt;0,ｵ.廃ｱﾙｶﾘ!$D28&lt;0),ｵ.廃ｱﾙｶﾘ!D28,IF(K$19&gt;0,"0",0))</f>
        <v>0</v>
      </c>
      <c r="L13" s="325" t="str">
        <f>IF(OR(ｶ.廃ﾌﾟﾗ類!D28&gt;0,ｶ.廃ﾌﾟﾗ類!D28&lt;0),ｶ.廃ﾌﾟﾗ類!D28,IF(L$19&gt;0,"0",0))</f>
        <v>0</v>
      </c>
      <c r="M13" s="325" t="str">
        <f>IF(OR(ｷ.紙くず!D28&gt;0,ｷ.紙くず!D28&lt;0),ｷ.紙くず!D28,IF(M$19&gt;0,"0",0))</f>
        <v>0</v>
      </c>
      <c r="N13" s="325" t="str">
        <f>IF(OR(ｸ.木くず!D28&gt;0,ｸ.木くず!D28&lt;0),ｸ.木くず!D28,IF(N$19&gt;0,"0",0))</f>
        <v>0</v>
      </c>
      <c r="O13" s="325">
        <f>IF(OR(ｹ.繊維くず!D28&gt;0,ｹ.繊維くず!D28&lt;0),ｹ.繊維くず!D28,IF(O$19&gt;0,"0",0))</f>
        <v>0</v>
      </c>
      <c r="P13" s="325">
        <f>IF(OR(ｺ.動植物性残さ!D28&gt;0,ｺ.動植物性残さ!D28&lt;0),ｺ.動植物性残さ!D28,IF(P$19&gt;0,"0",0))</f>
        <v>0</v>
      </c>
      <c r="Q13" s="325">
        <f>IF(OR(ｻ.動物系固形不要物!D28&gt;0,ｻ.動物系固形不要物!D28&lt;0),ｻ.動物系固形不要物!D28,IF(Q$19&gt;0,"0",0))</f>
        <v>0</v>
      </c>
      <c r="R13" s="325">
        <f>IF(OR(ｼ.ｺﾞﾑくず!D28&gt;0,ｼ.ｺﾞﾑくず!D28&lt;0),ｼ.ｺﾞﾑくず!D28,IF(R$19&gt;0,"0",0))</f>
        <v>0</v>
      </c>
      <c r="S13" s="325" t="str">
        <f>IF(OR(ｽ.金属くず!D28&gt;0,ｽ.金属くず!D28&lt;0),ｽ.金属くず!D28,IF(S$19&gt;0,"0",0))</f>
        <v>0</v>
      </c>
      <c r="T13" s="325" t="str">
        <f>IF(OR(ｾ.ｶﾞﾗｽ･ｺﾝｸﾘ･陶磁器くず!D28&gt;0,ｾ.ｶﾞﾗｽ･ｺﾝｸﾘ･陶磁器くず!D28&lt;0),ｾ.ｶﾞﾗｽ･ｺﾝｸﾘ･陶磁器くず!D28,IF(T$19&gt;0,"0",0))</f>
        <v>0</v>
      </c>
      <c r="U13" s="325">
        <f>IF(OR(ｿ.鉱さい!D28&gt;0,ｿ.鉱さい!D28&lt;0),ｿ.鉱さい!D28,IF(U$19&gt;0,"0",0))</f>
        <v>0</v>
      </c>
      <c r="V13" s="325" t="str">
        <f>IF(OR(ﾀ.がれき類!D28&gt;0,ﾀ.がれき類!D28&lt;0),ﾀ.がれき類!D28,IF(V$19&gt;0,"0",0))</f>
        <v>0</v>
      </c>
      <c r="W13" s="325">
        <f>IF(OR(ﾁ.動物のふん尿!D28&gt;0,ﾁ.動物のふん尿!D28&lt;0),ﾁ.動物のふん尿!D28,IF(W$19&gt;0,"0",0))</f>
        <v>0</v>
      </c>
      <c r="X13" s="325">
        <f>IF(OR(ﾂ.動物の死体!D28&gt;0,ﾂ.動物の死体!D28&lt;0),ﾂ.動物の死体!D28,IF(X$19&gt;0,"0",0))</f>
        <v>0</v>
      </c>
      <c r="Y13" s="325">
        <f>IF(OR(ﾃ.ばいじん!D28&gt;0,ﾃ.ばいじん!D28&lt;0),ﾃ.ばいじん!D28,IF(Y$19&gt;0,"0",0))</f>
        <v>0</v>
      </c>
      <c r="Z13" s="326" t="str">
        <f>IF(OR(ﾄ.混合廃棄物その他!D28&gt;0,ﾄ.混合廃棄物その他!D28&lt;0),ﾄ.混合廃棄物その他!D28,IF(Z$19&gt;0,"0",0))</f>
        <v>0</v>
      </c>
      <c r="AA13" s="327" t="str">
        <f t="shared" si="0"/>
        <v>0</v>
      </c>
    </row>
    <row r="14" spans="2:27" ht="20.399999999999999" customHeight="1">
      <c r="B14" s="169" t="s">
        <v>229</v>
      </c>
      <c r="C14" s="698" t="s">
        <v>241</v>
      </c>
      <c r="D14" s="698"/>
      <c r="E14" s="698"/>
      <c r="F14" s="699"/>
      <c r="G14" s="325">
        <f>IF(OR(ｱ.燃え殻!D29&gt;0,ｱ.燃え殻!D29&lt;0),ｱ.燃え殻!D29,IF(G$19&gt;0,"0",0))</f>
        <v>0</v>
      </c>
      <c r="H14" s="325">
        <f>IF(OR(ｲ.汚泥!D29&gt;0,ｲ.汚泥!D29&lt;0),ｲ.汚泥!D29,IF(H$19&gt;0,"0",0))</f>
        <v>750</v>
      </c>
      <c r="I14" s="325">
        <f>IF(OR(ｳ.廃油!D29&gt;0,ｳ.廃油!D29&lt;0),ｳ.廃油!D29,IF(I$19&gt;0,"0",0))</f>
        <v>0</v>
      </c>
      <c r="J14" s="325">
        <f>IF(OR(ｴ.廃酸!$D29&gt;0,ｴ.廃酸!$D29&lt;0),ｴ.廃酸!D29,IF(J$19&gt;0,"0",0))</f>
        <v>0</v>
      </c>
      <c r="K14" s="325">
        <f>IF(OR(ｵ.廃ｱﾙｶﾘ!$D29&gt;0,ｵ.廃ｱﾙｶﾘ!$D29&lt;0),ｵ.廃ｱﾙｶﾘ!D29,IF(K$19&gt;0,"0",0))</f>
        <v>0</v>
      </c>
      <c r="L14" s="325">
        <f>IF(OR(ｶ.廃ﾌﾟﾗ類!D29&gt;0,ｶ.廃ﾌﾟﾗ類!D29&lt;0),ｶ.廃ﾌﾟﾗ類!D29,IF(L$19&gt;0,"0",0))</f>
        <v>35</v>
      </c>
      <c r="M14" s="325">
        <f>IF(OR(ｷ.紙くず!D29&gt;0,ｷ.紙くず!D29&lt;0),ｷ.紙くず!D29,IF(M$19&gt;0,"0",0))</f>
        <v>10</v>
      </c>
      <c r="N14" s="325">
        <f>IF(OR(ｸ.木くず!D29&gt;0,ｸ.木くず!D29&lt;0),ｸ.木くず!D29,IF(N$19&gt;0,"0",0))</f>
        <v>25</v>
      </c>
      <c r="O14" s="325">
        <f>IF(OR(ｹ.繊維くず!D29&gt;0,ｹ.繊維くず!D29&lt;0),ｹ.繊維くず!D29,IF(O$19&gt;0,"0",0))</f>
        <v>0</v>
      </c>
      <c r="P14" s="325">
        <f>IF(OR(ｺ.動植物性残さ!D29&gt;0,ｺ.動植物性残さ!D29&lt;0),ｺ.動植物性残さ!D29,IF(P$19&gt;0,"0",0))</f>
        <v>0</v>
      </c>
      <c r="Q14" s="325">
        <f>IF(OR(ｻ.動物系固形不要物!D29&gt;0,ｻ.動物系固形不要物!D29&lt;0),ｻ.動物系固形不要物!D29,IF(Q$19&gt;0,"0",0))</f>
        <v>0</v>
      </c>
      <c r="R14" s="325">
        <f>IF(OR(ｼ.ｺﾞﾑくず!D29&gt;0,ｼ.ｺﾞﾑくず!D29&lt;0),ｼ.ｺﾞﾑくず!D29,IF(R$19&gt;0,"0",0))</f>
        <v>0</v>
      </c>
      <c r="S14" s="325">
        <f>IF(OR(ｽ.金属くず!D29&gt;0,ｽ.金属くず!D29&lt;0),ｽ.金属くず!D29,IF(S$19&gt;0,"0",0))</f>
        <v>10</v>
      </c>
      <c r="T14" s="325">
        <f>IF(OR(ｾ.ｶﾞﾗｽ･ｺﾝｸﾘ･陶磁器くず!D29&gt;0,ｾ.ｶﾞﾗｽ･ｺﾝｸﾘ･陶磁器くず!D29&lt;0),ｾ.ｶﾞﾗｽ･ｺﾝｸﾘ･陶磁器くず!D29,IF(T$19&gt;0,"0",0))</f>
        <v>75</v>
      </c>
      <c r="U14" s="325">
        <f>IF(OR(ｿ.鉱さい!D29&gt;0,ｿ.鉱さい!D29&lt;0),ｿ.鉱さい!D29,IF(U$19&gt;0,"0",0))</f>
        <v>0</v>
      </c>
      <c r="V14" s="325">
        <f>IF(OR(ﾀ.がれき類!D29&gt;0,ﾀ.がれき類!D29&lt;0),ﾀ.がれき類!D29,IF(V$19&gt;0,"0",0))</f>
        <v>1000</v>
      </c>
      <c r="W14" s="325">
        <f>IF(OR(ﾁ.動物のふん尿!D29&gt;0,ﾁ.動物のふん尿!D29&lt;0),ﾁ.動物のふん尿!D29,IF(W$19&gt;0,"0",0))</f>
        <v>0</v>
      </c>
      <c r="X14" s="325">
        <f>IF(OR(ﾂ.動物の死体!D29&gt;0,ﾂ.動物の死体!D29&lt;0),ﾂ.動物の死体!D29,IF(X$19&gt;0,"0",0))</f>
        <v>0</v>
      </c>
      <c r="Y14" s="325">
        <f>IF(OR(ﾃ.ばいじん!D29&gt;0,ﾃ.ばいじん!D29&lt;0),ﾃ.ばいじん!D29,IF(Y$19&gt;0,"0",0))</f>
        <v>0</v>
      </c>
      <c r="Z14" s="326">
        <f>IF(OR(ﾄ.混合廃棄物その他!D29&gt;0,ﾄ.混合廃棄物その他!D29&lt;0),ﾄ.混合廃棄物その他!D29,IF(Z$19&gt;0,"0",0))</f>
        <v>50</v>
      </c>
      <c r="AA14" s="327">
        <f t="shared" si="0"/>
        <v>1955</v>
      </c>
    </row>
    <row r="15" spans="2:27" ht="20.399999999999999" customHeight="1">
      <c r="B15" s="169" t="s">
        <v>244</v>
      </c>
      <c r="C15" s="698" t="s">
        <v>242</v>
      </c>
      <c r="D15" s="698"/>
      <c r="E15" s="698"/>
      <c r="F15" s="699"/>
      <c r="G15" s="325">
        <f>IF(OR(ｱ.燃え殻!D30&gt;0,ｱ.燃え殻!D30&lt;0),ｱ.燃え殻!D30,IF(G$19&gt;0,"0",0))</f>
        <v>0</v>
      </c>
      <c r="H15" s="325">
        <f>IF(OR(ｲ.汚泥!D30&gt;0,ｲ.汚泥!D30&lt;0),ｲ.汚泥!D30,IF(H$19&gt;0,"0",0))</f>
        <v>0</v>
      </c>
      <c r="I15" s="325">
        <f>IF(OR(ｳ.廃油!D30&gt;0,ｳ.廃油!D30&lt;0),ｳ.廃油!D30,IF(I$19&gt;0,"0",0))</f>
        <v>0</v>
      </c>
      <c r="J15" s="325">
        <f>IF(OR(ｴ.廃酸!$D30&gt;0,ｴ.廃酸!$D30&lt;0),ｴ.廃酸!D30,IF(J$19&gt;0,"0",0))</f>
        <v>0</v>
      </c>
      <c r="K15" s="325">
        <f>IF(OR(ｵ.廃ｱﾙｶﾘ!$D30&gt;0,ｵ.廃ｱﾙｶﾘ!$D30&lt;0),ｵ.廃ｱﾙｶﾘ!D30,IF(K$19&gt;0,"0",0))</f>
        <v>0</v>
      </c>
      <c r="L15" s="325" t="str">
        <f>IF(OR(ｶ.廃ﾌﾟﾗ類!D30&gt;0,ｶ.廃ﾌﾟﾗ類!D30&lt;0),ｶ.廃ﾌﾟﾗ類!D30,IF(L$19&gt;0,"0",0))</f>
        <v>0</v>
      </c>
      <c r="M15" s="325" t="str">
        <f>IF(OR(ｷ.紙くず!D30&gt;0,ｷ.紙くず!D30&lt;0),ｷ.紙くず!D30,IF(M$19&gt;0,"0",0))</f>
        <v>0</v>
      </c>
      <c r="N15" s="325" t="str">
        <f>IF(OR(ｸ.木くず!D30&gt;0,ｸ.木くず!D30&lt;0),ｸ.木くず!D30,IF(N$19&gt;0,"0",0))</f>
        <v>0</v>
      </c>
      <c r="O15" s="325">
        <f>IF(OR(ｹ.繊維くず!D30&gt;0,ｹ.繊維くず!D30&lt;0),ｹ.繊維くず!D30,IF(O$19&gt;0,"0",0))</f>
        <v>0</v>
      </c>
      <c r="P15" s="325">
        <f>IF(OR(ｺ.動植物性残さ!D30&gt;0,ｺ.動植物性残さ!D30&lt;0),ｺ.動植物性残さ!D30,IF(P$19&gt;0,"0",0))</f>
        <v>0</v>
      </c>
      <c r="Q15" s="325">
        <f>IF(OR(ｻ.動物系固形不要物!D30&gt;0,ｻ.動物系固形不要物!D30&lt;0),ｻ.動物系固形不要物!D30,IF(Q$19&gt;0,"0",0))</f>
        <v>0</v>
      </c>
      <c r="R15" s="325">
        <f>IF(OR(ｼ.ｺﾞﾑくず!D30&gt;0,ｼ.ｺﾞﾑくず!D30&lt;0),ｼ.ｺﾞﾑくず!D30,IF(R$19&gt;0,"0",0))</f>
        <v>0</v>
      </c>
      <c r="S15" s="325" t="str">
        <f>IF(OR(ｽ.金属くず!D30&gt;0,ｽ.金属くず!D30&lt;0),ｽ.金属くず!D30,IF(S$19&gt;0,"0",0))</f>
        <v>0</v>
      </c>
      <c r="T15" s="325" t="str">
        <f>IF(OR(ｾ.ｶﾞﾗｽ･ｺﾝｸﾘ･陶磁器くず!D30&gt;0,ｾ.ｶﾞﾗｽ･ｺﾝｸﾘ･陶磁器くず!D30&lt;0),ｾ.ｶﾞﾗｽ･ｺﾝｸﾘ･陶磁器くず!D30,IF(T$19&gt;0,"0",0))</f>
        <v>0</v>
      </c>
      <c r="U15" s="325">
        <f>IF(OR(ｿ.鉱さい!D30&gt;0,ｿ.鉱さい!D30&lt;0),ｿ.鉱さい!D30,IF(U$19&gt;0,"0",0))</f>
        <v>0</v>
      </c>
      <c r="V15" s="325" t="str">
        <f>IF(OR(ﾀ.がれき類!D30&gt;0,ﾀ.がれき類!D30&lt;0),ﾀ.がれき類!D30,IF(V$19&gt;0,"0",0))</f>
        <v>0</v>
      </c>
      <c r="W15" s="325">
        <f>IF(OR(ﾁ.動物のふん尿!D30&gt;0,ﾁ.動物のふん尿!D30&lt;0),ﾁ.動物のふん尿!D30,IF(W$19&gt;0,"0",0))</f>
        <v>0</v>
      </c>
      <c r="X15" s="325">
        <f>IF(OR(ﾂ.動物の死体!D30&gt;0,ﾂ.動物の死体!D30&lt;0),ﾂ.動物の死体!D30,IF(X$19&gt;0,"0",0))</f>
        <v>0</v>
      </c>
      <c r="Y15" s="325">
        <f>IF(OR(ﾃ.ばいじん!D30&gt;0,ﾃ.ばいじん!D30&lt;0),ﾃ.ばいじん!D30,IF(Y$19&gt;0,"0",0))</f>
        <v>0</v>
      </c>
      <c r="Z15" s="326" t="str">
        <f>IF(OR(ﾄ.混合廃棄物その他!D30&gt;0,ﾄ.混合廃棄物その他!D30&lt;0),ﾄ.混合廃棄物その他!D30,IF(Z$19&gt;0,"0",0))</f>
        <v>0</v>
      </c>
      <c r="AA15" s="327" t="str">
        <f t="shared" si="0"/>
        <v>0</v>
      </c>
    </row>
    <row r="16" spans="2:27" ht="20.399999999999999" customHeight="1">
      <c r="B16" s="169" t="s">
        <v>245</v>
      </c>
      <c r="C16" s="698" t="s">
        <v>243</v>
      </c>
      <c r="D16" s="698"/>
      <c r="E16" s="698"/>
      <c r="F16" s="699"/>
      <c r="G16" s="325">
        <f>IF(OR(ｱ.燃え殻!D31&gt;0,ｱ.燃え殻!D31&lt;0),ｱ.燃え殻!D31,IF(G$19&gt;0,"0",0))</f>
        <v>0</v>
      </c>
      <c r="H16" s="325">
        <f>IF(OR(ｲ.汚泥!D31&gt;0,ｲ.汚泥!D31&lt;0),ｲ.汚泥!D31,IF(H$19&gt;0,"0",0))</f>
        <v>750</v>
      </c>
      <c r="I16" s="325">
        <f>IF(OR(ｳ.廃油!D31&gt;0,ｳ.廃油!D31&lt;0),ｳ.廃油!D31,IF(I$19&gt;0,"0",0))</f>
        <v>0</v>
      </c>
      <c r="J16" s="325">
        <f>IF(OR(ｴ.廃酸!$D31&gt;0,ｴ.廃酸!$D31&lt;0),ｴ.廃酸!D31,IF(J$19&gt;0,"0",0))</f>
        <v>0</v>
      </c>
      <c r="K16" s="325">
        <f>IF(OR(ｵ.廃ｱﾙｶﾘ!$D31&gt;0,ｵ.廃ｱﾙｶﾘ!$D31&lt;0),ｵ.廃ｱﾙｶﾘ!D31,IF(K$19&gt;0,"0",0))</f>
        <v>0</v>
      </c>
      <c r="L16" s="325">
        <f>IF(OR(ｶ.廃ﾌﾟﾗ類!D31&gt;0,ｶ.廃ﾌﾟﾗ類!D31&lt;0),ｶ.廃ﾌﾟﾗ類!D31,IF(L$19&gt;0,"0",0))</f>
        <v>35</v>
      </c>
      <c r="M16" s="325">
        <f>IF(OR(ｷ.紙くず!D31&gt;0,ｷ.紙くず!D31&lt;0),ｷ.紙くず!D31,IF(M$19&gt;0,"0",0))</f>
        <v>10</v>
      </c>
      <c r="N16" s="325">
        <f>IF(OR(ｸ.木くず!D31&gt;0,ｸ.木くず!D31&lt;0),ｸ.木くず!D31,IF(N$19&gt;0,"0",0))</f>
        <v>25</v>
      </c>
      <c r="O16" s="325">
        <f>IF(OR(ｹ.繊維くず!D31&gt;0,ｹ.繊維くず!D31&lt;0),ｹ.繊維くず!D31,IF(O$19&gt;0,"0",0))</f>
        <v>0</v>
      </c>
      <c r="P16" s="325">
        <f>IF(OR(ｺ.動植物性残さ!D31&gt;0,ｺ.動植物性残さ!D31&lt;0),ｺ.動植物性残さ!D31,IF(P$19&gt;0,"0",0))</f>
        <v>0</v>
      </c>
      <c r="Q16" s="325">
        <f>IF(OR(ｻ.動物系固形不要物!D31&gt;0,ｻ.動物系固形不要物!D31&lt;0),ｻ.動物系固形不要物!D31,IF(Q$19&gt;0,"0",0))</f>
        <v>0</v>
      </c>
      <c r="R16" s="325">
        <f>IF(OR(ｼ.ｺﾞﾑくず!D31&gt;0,ｼ.ｺﾞﾑくず!D31&lt;0),ｼ.ｺﾞﾑくず!D31,IF(R$19&gt;0,"0",0))</f>
        <v>0</v>
      </c>
      <c r="S16" s="325">
        <f>IF(OR(ｽ.金属くず!D31&gt;0,ｽ.金属くず!D31&lt;0),ｽ.金属くず!D31,IF(S$19&gt;0,"0",0))</f>
        <v>10</v>
      </c>
      <c r="T16" s="325">
        <f>IF(OR(ｾ.ｶﾞﾗｽ･ｺﾝｸﾘ･陶磁器くず!D31&gt;0,ｾ.ｶﾞﾗｽ･ｺﾝｸﾘ･陶磁器くず!D31&lt;0),ｾ.ｶﾞﾗｽ･ｺﾝｸﾘ･陶磁器くず!D31,IF(T$19&gt;0,"0",0))</f>
        <v>75</v>
      </c>
      <c r="U16" s="325">
        <f>IF(OR(ｿ.鉱さい!D31&gt;0,ｿ.鉱さい!D31&lt;0),ｿ.鉱さい!D31,IF(U$19&gt;0,"0",0))</f>
        <v>0</v>
      </c>
      <c r="V16" s="325">
        <f>IF(OR(ﾀ.がれき類!D31&gt;0,ﾀ.がれき類!D31&lt;0),ﾀ.がれき類!D31,IF(V$19&gt;0,"0",0))</f>
        <v>1000</v>
      </c>
      <c r="W16" s="325">
        <f>IF(OR(ﾁ.動物のふん尿!D31&gt;0,ﾁ.動物のふん尿!D31&lt;0),ﾁ.動物のふん尿!D31,IF(W$19&gt;0,"0",0))</f>
        <v>0</v>
      </c>
      <c r="X16" s="325">
        <f>IF(OR(ﾂ.動物の死体!D31&gt;0,ﾂ.動物の死体!D31&lt;0),ﾂ.動物の死体!D31,IF(X$19&gt;0,"0",0))</f>
        <v>0</v>
      </c>
      <c r="Y16" s="325">
        <f>IF(OR(ﾃ.ばいじん!D31&gt;0,ﾃ.ばいじん!D31&lt;0),ﾃ.ばいじん!D31,IF(Y$19&gt;0,"0",0))</f>
        <v>0</v>
      </c>
      <c r="Z16" s="326">
        <f>IF(OR(ﾄ.混合廃棄物その他!D31&gt;0,ﾄ.混合廃棄物その他!D31&lt;0),ﾄ.混合廃棄物その他!D31,IF(Z$19&gt;0,"0",0))</f>
        <v>50</v>
      </c>
      <c r="AA16" s="327">
        <f t="shared" si="0"/>
        <v>1955</v>
      </c>
    </row>
    <row r="17" spans="2:27" ht="20.399999999999999" customHeight="1">
      <c r="B17" s="169"/>
      <c r="C17" s="698" t="s">
        <v>428</v>
      </c>
      <c r="D17" s="698"/>
      <c r="E17" s="698"/>
      <c r="F17" s="699"/>
      <c r="G17" s="325">
        <f>IF(OR(ｱ.燃え殻!D32&gt;0,ｱ.燃え殻!D32&lt;0),ｱ.燃え殻!D32,IF(G$19&gt;0,"0",0))</f>
        <v>0</v>
      </c>
      <c r="H17" s="325">
        <f>IF(OR(ｲ.汚泥!D32&gt;0,ｲ.汚泥!D32&lt;0),ｲ.汚泥!D32,IF(H$19&gt;0,"0",0))</f>
        <v>0</v>
      </c>
      <c r="I17" s="325">
        <f>IF(OR(ｳ.廃油!D32&gt;0,ｳ.廃油!D32&lt;0),ｳ.廃油!D32,IF(I$19&gt;0,"0",0))</f>
        <v>0</v>
      </c>
      <c r="J17" s="325">
        <f>IF(OR(ｴ.廃酸!$D32&gt;0,ｴ.廃酸!$D32&lt;0),ｴ.廃酸!D32,IF(J$19&gt;0,"0",0))</f>
        <v>0</v>
      </c>
      <c r="K17" s="325">
        <f>IF(OR(ｵ.廃ｱﾙｶﾘ!$D32&gt;0,ｵ.廃ｱﾙｶﾘ!$D32&lt;0),ｵ.廃ｱﾙｶﾘ!D32,IF(K$19&gt;0,"0",0))</f>
        <v>0</v>
      </c>
      <c r="L17" s="325" t="str">
        <f>IF(OR(ｶ.廃ﾌﾟﾗ類!D32&gt;0,ｶ.廃ﾌﾟﾗ類!D32&lt;0),ｶ.廃ﾌﾟﾗ類!D32,IF(L$19&gt;0,"0",0))</f>
        <v>0</v>
      </c>
      <c r="M17" s="325" t="str">
        <f>IF(OR(ｷ.紙くず!D32&gt;0,ｷ.紙くず!D32&lt;0),ｷ.紙くず!D32,IF(M$19&gt;0,"0",0))</f>
        <v>0</v>
      </c>
      <c r="N17" s="325" t="str">
        <f>IF(OR(ｸ.木くず!D32&gt;0,ｸ.木くず!D32&lt;0),ｸ.木くず!D32,IF(N$19&gt;0,"0",0))</f>
        <v>0</v>
      </c>
      <c r="O17" s="325">
        <f>IF(OR(ｹ.繊維くず!D32&gt;0,ｹ.繊維くず!D32&lt;0),ｹ.繊維くず!D32,IF(O$19&gt;0,"0",0))</f>
        <v>0</v>
      </c>
      <c r="P17" s="325">
        <f>IF(OR(ｺ.動植物性残さ!D32&gt;0,ｺ.動植物性残さ!D32&lt;0),ｺ.動植物性残さ!D32,IF(P$19&gt;0,"0",0))</f>
        <v>0</v>
      </c>
      <c r="Q17" s="325">
        <f>IF(OR(ｻ.動物系固形不要物!D32&gt;0,ｻ.動物系固形不要物!D32&lt;0),ｻ.動物系固形不要物!D32,IF(Q$19&gt;0,"0",0))</f>
        <v>0</v>
      </c>
      <c r="R17" s="325">
        <f>IF(OR(ｼ.ｺﾞﾑくず!D32&gt;0,ｼ.ｺﾞﾑくず!D32&lt;0),ｼ.ｺﾞﾑくず!D32,IF(R$19&gt;0,"0",0))</f>
        <v>0</v>
      </c>
      <c r="S17" s="325" t="str">
        <f>IF(OR(ｽ.金属くず!D32&gt;0,ｽ.金属くず!D32&lt;0),ｽ.金属くず!D32,IF(S$19&gt;0,"0",0))</f>
        <v>0</v>
      </c>
      <c r="T17" s="325" t="str">
        <f>IF(OR(ｾ.ｶﾞﾗｽ･ｺﾝｸﾘ･陶磁器くず!D32&gt;0,ｾ.ｶﾞﾗｽ･ｺﾝｸﾘ･陶磁器くず!D32&lt;0),ｾ.ｶﾞﾗｽ･ｺﾝｸﾘ･陶磁器くず!D32,IF(T$19&gt;0,"0",0))</f>
        <v>0</v>
      </c>
      <c r="U17" s="325">
        <f>IF(OR(ｿ.鉱さい!D32&gt;0,ｿ.鉱さい!D32&lt;0),ｿ.鉱さい!D32,IF(U$19&gt;0,"0",0))</f>
        <v>0</v>
      </c>
      <c r="V17" s="325" t="str">
        <f>IF(OR(ﾀ.がれき類!D32&gt;0,ﾀ.がれき類!D32&lt;0),ﾀ.がれき類!D32,IF(V$19&gt;0,"0",0))</f>
        <v>0</v>
      </c>
      <c r="W17" s="325">
        <f>IF(OR(ﾁ.動物のふん尿!D32&gt;0,ﾁ.動物のふん尿!D32&lt;0),ﾁ.動物のふん尿!D32,IF(W$19&gt;0,"0",0))</f>
        <v>0</v>
      </c>
      <c r="X17" s="325">
        <f>IF(OR(ﾂ.動物の死体!D32&gt;0,ﾂ.動物の死体!D32&lt;0),ﾂ.動物の死体!D32,IF(X$19&gt;0,"0",0))</f>
        <v>0</v>
      </c>
      <c r="Y17" s="325">
        <f>IF(OR(ﾃ.ばいじん!D32&gt;0,ﾃ.ばいじん!D32&lt;0),ﾃ.ばいじん!D32,IF(Y$19&gt;0,"0",0))</f>
        <v>0</v>
      </c>
      <c r="Z17" s="326" t="str">
        <f>IF(OR(ﾄ.混合廃棄物その他!D32&gt;0,ﾄ.混合廃棄物その他!D32&lt;0),ﾄ.混合廃棄物その他!D32,IF(Z$19&gt;0,"0",0))</f>
        <v>0</v>
      </c>
      <c r="AA17" s="327" t="str">
        <f t="shared" si="0"/>
        <v>0</v>
      </c>
    </row>
    <row r="18" spans="2:27" ht="20.399999999999999" customHeight="1" thickBot="1">
      <c r="B18" s="170"/>
      <c r="C18" s="197" t="s">
        <v>269</v>
      </c>
      <c r="D18" s="694" t="s">
        <v>388</v>
      </c>
      <c r="E18" s="694"/>
      <c r="F18" s="695"/>
      <c r="G18" s="328">
        <f>IF(OR(ｱ.燃え殻!D33&gt;0,ｱ.燃え殻!D33&lt;0),ｱ.燃え殻!D33,IF(G$19&gt;0,"0",0))</f>
        <v>0</v>
      </c>
      <c r="H18" s="328">
        <f>IF(OR(ｲ.汚泥!D33&gt;0,ｲ.汚泥!D33&lt;0),ｲ.汚泥!D33,IF(H$19&gt;0,"0",0))</f>
        <v>0</v>
      </c>
      <c r="I18" s="328">
        <f>IF(OR(ｳ.廃油!D33&gt;0,ｳ.廃油!D33&lt;0),ｳ.廃油!D33,IF(I$19&gt;0,"0",0))</f>
        <v>0</v>
      </c>
      <c r="J18" s="328">
        <f>IF(OR(ｴ.廃酸!$D33&gt;0,ｴ.廃酸!$D33&lt;0),ｴ.廃酸!D33,IF(J$19&gt;0,"0",0))</f>
        <v>0</v>
      </c>
      <c r="K18" s="328">
        <f>IF(OR(ｵ.廃ｱﾙｶﾘ!$D33&gt;0,ｵ.廃ｱﾙｶﾘ!$D33&lt;0),ｵ.廃ｱﾙｶﾘ!D33,IF(K$19&gt;0,"0",0))</f>
        <v>0</v>
      </c>
      <c r="L18" s="328" t="str">
        <f>IF(OR(ｶ.廃ﾌﾟﾗ類!D33&gt;0,ｶ.廃ﾌﾟﾗ類!D33&lt;0),ｶ.廃ﾌﾟﾗ類!D33,IF(L$19&gt;0,"0",0))</f>
        <v>0</v>
      </c>
      <c r="M18" s="328" t="str">
        <f>IF(OR(ｷ.紙くず!D33&gt;0,ｷ.紙くず!D33&lt;0),ｷ.紙くず!D33,IF(M$19&gt;0,"0",0))</f>
        <v>0</v>
      </c>
      <c r="N18" s="328" t="str">
        <f>IF(OR(ｸ.木くず!D33&gt;0,ｸ.木くず!D33&lt;0),ｸ.木くず!D33,IF(N$19&gt;0,"0",0))</f>
        <v>0</v>
      </c>
      <c r="O18" s="328">
        <f>IF(OR(ｹ.繊維くず!D33&gt;0,ｹ.繊維くず!D33&lt;0),ｹ.繊維くず!D33,IF(O$19&gt;0,"0",0))</f>
        <v>0</v>
      </c>
      <c r="P18" s="328">
        <f>IF(OR(ｺ.動植物性残さ!D33&gt;0,ｺ.動植物性残さ!D33&lt;0),ｺ.動植物性残さ!D33,IF(P$19&gt;0,"0",0))</f>
        <v>0</v>
      </c>
      <c r="Q18" s="328">
        <f>IF(OR(ｻ.動物系固形不要物!D33&gt;0,ｻ.動物系固形不要物!D33&lt;0),ｻ.動物系固形不要物!D33,IF(Q$19&gt;0,"0",0))</f>
        <v>0</v>
      </c>
      <c r="R18" s="328">
        <f>IF(OR(ｼ.ｺﾞﾑくず!D33&gt;0,ｼ.ｺﾞﾑくず!D33&lt;0),ｼ.ｺﾞﾑくず!D33,IF(R$19&gt;0,"0",0))</f>
        <v>0</v>
      </c>
      <c r="S18" s="328" t="str">
        <f>IF(OR(ｽ.金属くず!D33&gt;0,ｽ.金属くず!D33&lt;0),ｽ.金属くず!D33,IF(S$19&gt;0,"0",0))</f>
        <v>0</v>
      </c>
      <c r="T18" s="328" t="str">
        <f>IF(OR(ｾ.ｶﾞﾗｽ･ｺﾝｸﾘ･陶磁器くず!D33&gt;0,ｾ.ｶﾞﾗｽ･ｺﾝｸﾘ･陶磁器くず!D33&lt;0),ｾ.ｶﾞﾗｽ･ｺﾝｸﾘ･陶磁器くず!D33,IF(T$19&gt;0,"0",0))</f>
        <v>0</v>
      </c>
      <c r="U18" s="328">
        <f>IF(OR(ｿ.鉱さい!D33&gt;0,ｿ.鉱さい!D33&lt;0),ｿ.鉱さい!D33,IF(U$19&gt;0,"0",0))</f>
        <v>0</v>
      </c>
      <c r="V18" s="328" t="str">
        <f>IF(OR(ﾀ.がれき類!D33&gt;0,ﾀ.がれき類!D33&lt;0),ﾀ.がれき類!D33,IF(V$19&gt;0,"0",0))</f>
        <v>0</v>
      </c>
      <c r="W18" s="328">
        <f>IF(OR(ﾁ.動物のふん尿!D33&gt;0,ﾁ.動物のふん尿!D33&lt;0),ﾁ.動物のふん尿!D33,IF(W$19&gt;0,"0",0))</f>
        <v>0</v>
      </c>
      <c r="X18" s="328">
        <f>IF(OR(ﾂ.動物の死体!D33&gt;0,ﾂ.動物の死体!D33&lt;0),ﾂ.動物の死体!D33,IF(X$19&gt;0,"0",0))</f>
        <v>0</v>
      </c>
      <c r="Y18" s="328">
        <f>IF(OR(ﾃ.ばいじん!D33&gt;0,ﾃ.ばいじん!D33&lt;0),ﾃ.ばいじん!D33,IF(Y$19&gt;0,"0",0))</f>
        <v>0</v>
      </c>
      <c r="Z18" s="329" t="str">
        <f>IF(OR(ﾄ.混合廃棄物その他!D33&gt;0,ﾄ.混合廃棄物その他!D33&lt;0),ﾄ.混合廃棄物その他!D33,IF(Z$19&gt;0,"0",0))</f>
        <v>0</v>
      </c>
      <c r="AA18" s="330" t="str">
        <f t="shared" si="0"/>
        <v>0</v>
      </c>
    </row>
    <row r="19" spans="2:27" ht="20.399999999999999" customHeight="1" thickTop="1">
      <c r="B19" s="166"/>
      <c r="C19" s="171" t="s">
        <v>334</v>
      </c>
      <c r="D19" s="707" t="s">
        <v>335</v>
      </c>
      <c r="E19" s="707"/>
      <c r="F19" s="708"/>
      <c r="G19" s="331">
        <f t="shared" ref="G19:Z19" si="1">+G41+G25+G23+G22+G21-G20</f>
        <v>0</v>
      </c>
      <c r="H19" s="331">
        <f t="shared" si="1"/>
        <v>0</v>
      </c>
      <c r="I19" s="331">
        <f t="shared" si="1"/>
        <v>0</v>
      </c>
      <c r="J19" s="331">
        <f t="shared" si="1"/>
        <v>0</v>
      </c>
      <c r="K19" s="331">
        <f t="shared" si="1"/>
        <v>0</v>
      </c>
      <c r="L19" s="331">
        <f t="shared" si="1"/>
        <v>172.5</v>
      </c>
      <c r="M19" s="331">
        <f t="shared" si="1"/>
        <v>17.600000000000001</v>
      </c>
      <c r="N19" s="331">
        <f t="shared" si="1"/>
        <v>238.4</v>
      </c>
      <c r="O19" s="331">
        <f t="shared" si="1"/>
        <v>0</v>
      </c>
      <c r="P19" s="331">
        <f t="shared" si="1"/>
        <v>0</v>
      </c>
      <c r="Q19" s="331">
        <f t="shared" si="1"/>
        <v>0</v>
      </c>
      <c r="R19" s="331">
        <f t="shared" si="1"/>
        <v>0</v>
      </c>
      <c r="S19" s="331">
        <f t="shared" si="1"/>
        <v>20.9</v>
      </c>
      <c r="T19" s="331">
        <f t="shared" si="1"/>
        <v>12.6</v>
      </c>
      <c r="U19" s="331">
        <f t="shared" si="1"/>
        <v>0</v>
      </c>
      <c r="V19" s="331">
        <f t="shared" si="1"/>
        <v>4374</v>
      </c>
      <c r="W19" s="331">
        <f t="shared" si="1"/>
        <v>0</v>
      </c>
      <c r="X19" s="331">
        <f t="shared" si="1"/>
        <v>0</v>
      </c>
      <c r="Y19" s="331">
        <f t="shared" si="1"/>
        <v>0</v>
      </c>
      <c r="Z19" s="332">
        <f t="shared" si="1"/>
        <v>389.8</v>
      </c>
      <c r="AA19" s="333">
        <f t="shared" ref="AA19:AA25" si="2">SUM(G19:Z19)</f>
        <v>5225.8</v>
      </c>
    </row>
    <row r="20" spans="2:27" ht="20.399999999999999" customHeight="1" thickBot="1">
      <c r="B20" s="167"/>
      <c r="C20" s="217" t="s">
        <v>233</v>
      </c>
      <c r="D20" s="709" t="s">
        <v>234</v>
      </c>
      <c r="E20" s="709"/>
      <c r="F20" s="710"/>
      <c r="G20" s="334">
        <f>+ｱ.燃え殻!$F$15</f>
        <v>0</v>
      </c>
      <c r="H20" s="334">
        <f>+ｲ.汚泥!$F$15</f>
        <v>0</v>
      </c>
      <c r="I20" s="334">
        <f>+ｳ.廃油!$F$15</f>
        <v>0</v>
      </c>
      <c r="J20" s="334">
        <f>+ｴ.廃酸!$F$15</f>
        <v>0</v>
      </c>
      <c r="K20" s="334">
        <f>+ｵ.廃ｱﾙｶﾘ!$F$15</f>
        <v>0</v>
      </c>
      <c r="L20" s="334">
        <f>+ｶ.廃ﾌﾟﾗ類!$F$15</f>
        <v>0</v>
      </c>
      <c r="M20" s="334">
        <f>+ｷ.紙くず!$F$15</f>
        <v>0</v>
      </c>
      <c r="N20" s="334">
        <f>+ｸ.木くず!$F$15</f>
        <v>0</v>
      </c>
      <c r="O20" s="334">
        <f>+ｹ.繊維くず!$F$15</f>
        <v>0</v>
      </c>
      <c r="P20" s="334">
        <f>+ｺ.動植物性残さ!$F$15</f>
        <v>0</v>
      </c>
      <c r="Q20" s="334">
        <f>+ｻ.動物系固形不要物!$F$15</f>
        <v>0</v>
      </c>
      <c r="R20" s="334">
        <f>+ｼ.ｺﾞﾑくず!$F$15</f>
        <v>0</v>
      </c>
      <c r="S20" s="334">
        <f>+ｽ.金属くず!$F$15</f>
        <v>0</v>
      </c>
      <c r="T20" s="334">
        <f>+ｾ.ｶﾞﾗｽ･ｺﾝｸﾘ･陶磁器くず!$F$15</f>
        <v>0</v>
      </c>
      <c r="U20" s="334">
        <f>+ｿ.鉱さい!$F$15</f>
        <v>0</v>
      </c>
      <c r="V20" s="334">
        <f>+ﾀ.がれき類!$F$15</f>
        <v>0</v>
      </c>
      <c r="W20" s="334">
        <f>+ﾁ.動物のふん尿!$F$15</f>
        <v>0</v>
      </c>
      <c r="X20" s="334">
        <f>+ﾂ.動物の死体!$F$15</f>
        <v>0</v>
      </c>
      <c r="Y20" s="334">
        <f>+ﾃ.ばいじん!$F$15</f>
        <v>0</v>
      </c>
      <c r="Z20" s="335">
        <f>+ﾄ.混合廃棄物その他!$F$15</f>
        <v>0</v>
      </c>
      <c r="AA20" s="336">
        <f t="shared" si="2"/>
        <v>0</v>
      </c>
    </row>
    <row r="21" spans="2:27" ht="20.399999999999999" customHeight="1">
      <c r="B21" s="167"/>
      <c r="C21" s="124"/>
      <c r="D21" s="216" t="s">
        <v>58</v>
      </c>
      <c r="E21" s="711" t="s">
        <v>284</v>
      </c>
      <c r="F21" s="712"/>
      <c r="G21" s="337">
        <f>+ｱ.燃え殻!$P$12</f>
        <v>0</v>
      </c>
      <c r="H21" s="337">
        <f>+ｲ.汚泥!$P$12</f>
        <v>0</v>
      </c>
      <c r="I21" s="337">
        <f>+ｳ.廃油!$P$12</f>
        <v>0</v>
      </c>
      <c r="J21" s="337">
        <f>+ｴ.廃酸!$P$12</f>
        <v>0</v>
      </c>
      <c r="K21" s="337">
        <f>+ｵ.廃ｱﾙｶﾘ!$P$12</f>
        <v>0</v>
      </c>
      <c r="L21" s="337">
        <f>+ｶ.廃ﾌﾟﾗ類!$P$12</f>
        <v>0</v>
      </c>
      <c r="M21" s="337">
        <f>+ｷ.紙くず!$P$12</f>
        <v>0</v>
      </c>
      <c r="N21" s="337">
        <f>+ｸ.木くず!$P$12</f>
        <v>0</v>
      </c>
      <c r="O21" s="337">
        <f>+ｹ.繊維くず!$P$12</f>
        <v>0</v>
      </c>
      <c r="P21" s="337">
        <f>+ｺ.動植物性残さ!$P$12</f>
        <v>0</v>
      </c>
      <c r="Q21" s="337">
        <f>+ｻ.動物系固形不要物!$P$12</f>
        <v>0</v>
      </c>
      <c r="R21" s="337">
        <f>+ｼ.ｺﾞﾑくず!$P$12</f>
        <v>0</v>
      </c>
      <c r="S21" s="337">
        <f>+ｽ.金属くず!$P$12</f>
        <v>0</v>
      </c>
      <c r="T21" s="337">
        <f>+ｾ.ｶﾞﾗｽ･ｺﾝｸﾘ･陶磁器くず!$P$12</f>
        <v>0</v>
      </c>
      <c r="U21" s="337">
        <f>+ｿ.鉱さい!$P$12</f>
        <v>0</v>
      </c>
      <c r="V21" s="337">
        <f>+ﾀ.がれき類!$P$12</f>
        <v>0</v>
      </c>
      <c r="W21" s="337">
        <f>+ﾁ.動物のふん尿!$P$12</f>
        <v>0</v>
      </c>
      <c r="X21" s="337">
        <f>+ﾂ.動物の死体!$P$12</f>
        <v>0</v>
      </c>
      <c r="Y21" s="337">
        <f>+ﾃ.ばいじん!$P$12</f>
        <v>0</v>
      </c>
      <c r="Z21" s="338">
        <f>+ﾄ.混合廃棄物その他!$P$12</f>
        <v>0</v>
      </c>
      <c r="AA21" s="339">
        <f t="shared" si="2"/>
        <v>0</v>
      </c>
    </row>
    <row r="22" spans="2:27" ht="20.399999999999999" customHeight="1">
      <c r="B22" s="167"/>
      <c r="C22" s="124"/>
      <c r="D22" s="123" t="s">
        <v>59</v>
      </c>
      <c r="E22" s="717" t="s">
        <v>285</v>
      </c>
      <c r="F22" s="718"/>
      <c r="G22" s="340">
        <f>+ｱ.燃え殻!$P$15</f>
        <v>0</v>
      </c>
      <c r="H22" s="340">
        <f>+ｲ.汚泥!$P$15</f>
        <v>0</v>
      </c>
      <c r="I22" s="340">
        <f>+ｳ.廃油!$P$15</f>
        <v>0</v>
      </c>
      <c r="J22" s="340">
        <f>+ｴ.廃酸!$P$15</f>
        <v>0</v>
      </c>
      <c r="K22" s="340">
        <f>+ｵ.廃ｱﾙｶﾘ!$P$15</f>
        <v>0</v>
      </c>
      <c r="L22" s="340">
        <f>+ｶ.廃ﾌﾟﾗ類!$P$15</f>
        <v>0</v>
      </c>
      <c r="M22" s="340">
        <f>+ｷ.紙くず!$P$15</f>
        <v>0</v>
      </c>
      <c r="N22" s="340">
        <f>+ｸ.木くず!$P$15</f>
        <v>0</v>
      </c>
      <c r="O22" s="340">
        <f>+ｹ.繊維くず!$P$15</f>
        <v>0</v>
      </c>
      <c r="P22" s="340">
        <f>+ｺ.動植物性残さ!$P$15</f>
        <v>0</v>
      </c>
      <c r="Q22" s="340">
        <f>+ｻ.動物系固形不要物!$P$15</f>
        <v>0</v>
      </c>
      <c r="R22" s="340">
        <f>+ｼ.ｺﾞﾑくず!$P$15</f>
        <v>0</v>
      </c>
      <c r="S22" s="340">
        <f>+ｽ.金属くず!$P$15</f>
        <v>0</v>
      </c>
      <c r="T22" s="340">
        <f>+ｾ.ｶﾞﾗｽ･ｺﾝｸﾘ･陶磁器くず!$P$15</f>
        <v>0</v>
      </c>
      <c r="U22" s="340">
        <f>+ｿ.鉱さい!$P$15</f>
        <v>0</v>
      </c>
      <c r="V22" s="340">
        <f>+ﾀ.がれき類!$P$15</f>
        <v>0</v>
      </c>
      <c r="W22" s="340">
        <f>+ﾁ.動物のふん尿!$P$15</f>
        <v>0</v>
      </c>
      <c r="X22" s="340">
        <f>+ﾂ.動物の死体!$P$15</f>
        <v>0</v>
      </c>
      <c r="Y22" s="340">
        <f>+ﾃ.ばいじん!$P$15</f>
        <v>0</v>
      </c>
      <c r="Z22" s="341">
        <f>+ﾄ.混合廃棄物その他!$P$15</f>
        <v>0</v>
      </c>
      <c r="AA22" s="342">
        <f t="shared" si="2"/>
        <v>0</v>
      </c>
    </row>
    <row r="23" spans="2:27" ht="20.399999999999999" customHeight="1">
      <c r="B23" s="167"/>
      <c r="C23" s="124"/>
      <c r="D23" s="382" t="s">
        <v>60</v>
      </c>
      <c r="E23" s="713" t="s">
        <v>286</v>
      </c>
      <c r="F23" s="714"/>
      <c r="G23" s="343">
        <f>+ｱ.燃え殻!$P$18</f>
        <v>0</v>
      </c>
      <c r="H23" s="343">
        <f>+ｲ.汚泥!$P$18</f>
        <v>0</v>
      </c>
      <c r="I23" s="343">
        <f>+ｳ.廃油!$P$18</f>
        <v>0</v>
      </c>
      <c r="J23" s="343">
        <f>+ｴ.廃酸!$P$18</f>
        <v>0</v>
      </c>
      <c r="K23" s="343">
        <f>+ｵ.廃ｱﾙｶﾘ!$P$18</f>
        <v>0</v>
      </c>
      <c r="L23" s="343">
        <f>+ｶ.廃ﾌﾟﾗ類!$P$18</f>
        <v>0</v>
      </c>
      <c r="M23" s="343">
        <f>+ｷ.紙くず!$P$18</f>
        <v>0</v>
      </c>
      <c r="N23" s="343">
        <f>+ｸ.木くず!$P$18</f>
        <v>0</v>
      </c>
      <c r="O23" s="343">
        <f>+ｹ.繊維くず!$P$18</f>
        <v>0</v>
      </c>
      <c r="P23" s="343">
        <f>+ｺ.動植物性残さ!$P$18</f>
        <v>0</v>
      </c>
      <c r="Q23" s="343">
        <f>+ｻ.動物系固形不要物!$P$18</f>
        <v>0</v>
      </c>
      <c r="R23" s="343">
        <f>+ｼ.ｺﾞﾑくず!$P$18</f>
        <v>0</v>
      </c>
      <c r="S23" s="343">
        <f>+ｽ.金属くず!$P$18</f>
        <v>0</v>
      </c>
      <c r="T23" s="343">
        <f>+ｾ.ｶﾞﾗｽ･ｺﾝｸﾘ･陶磁器くず!$P$18</f>
        <v>0</v>
      </c>
      <c r="U23" s="343">
        <f>+ｿ.鉱さい!$P$18</f>
        <v>0</v>
      </c>
      <c r="V23" s="343">
        <f>+ﾀ.がれき類!$P$18</f>
        <v>0</v>
      </c>
      <c r="W23" s="343">
        <f>+ﾁ.動物のふん尿!$P$18</f>
        <v>0</v>
      </c>
      <c r="X23" s="343">
        <f>+ﾂ.動物の死体!$P$18</f>
        <v>0</v>
      </c>
      <c r="Y23" s="343">
        <f>+ﾃ.ばいじん!$P$18</f>
        <v>0</v>
      </c>
      <c r="Z23" s="344">
        <f>+ﾄ.混合廃棄物その他!$P$18</f>
        <v>0</v>
      </c>
      <c r="AA23" s="345">
        <f t="shared" si="2"/>
        <v>0</v>
      </c>
    </row>
    <row r="24" spans="2:27" ht="20.399999999999999" customHeight="1">
      <c r="B24" s="167"/>
      <c r="C24" s="124"/>
      <c r="D24" s="198"/>
      <c r="E24" s="199" t="s">
        <v>61</v>
      </c>
      <c r="F24" s="200" t="s">
        <v>287</v>
      </c>
      <c r="G24" s="346">
        <f>+ｱ.燃え殻!$P$21</f>
        <v>0</v>
      </c>
      <c r="H24" s="346">
        <f>+ｲ.汚泥!$P$21</f>
        <v>0</v>
      </c>
      <c r="I24" s="346">
        <f>+ｳ.廃油!$P$21</f>
        <v>0</v>
      </c>
      <c r="J24" s="346">
        <f>+ｴ.廃酸!$P$21</f>
        <v>0</v>
      </c>
      <c r="K24" s="346">
        <f>+ｵ.廃ｱﾙｶﾘ!$P$21</f>
        <v>0</v>
      </c>
      <c r="L24" s="346">
        <f>+ｶ.廃ﾌﾟﾗ類!$P$21</f>
        <v>0</v>
      </c>
      <c r="M24" s="346">
        <f>+ｷ.紙くず!$P$21</f>
        <v>0</v>
      </c>
      <c r="N24" s="346">
        <f>+ｸ.木くず!$P$21</f>
        <v>0</v>
      </c>
      <c r="O24" s="346">
        <f>+ｹ.繊維くず!$P$21</f>
        <v>0</v>
      </c>
      <c r="P24" s="346">
        <f>+ｺ.動植物性残さ!$P$21</f>
        <v>0</v>
      </c>
      <c r="Q24" s="346">
        <f>+ｻ.動物系固形不要物!$P$21</f>
        <v>0</v>
      </c>
      <c r="R24" s="346">
        <f>+ｼ.ｺﾞﾑくず!$P$21</f>
        <v>0</v>
      </c>
      <c r="S24" s="346">
        <f>+ｽ.金属くず!$P$21</f>
        <v>0</v>
      </c>
      <c r="T24" s="346">
        <f>+ｾ.ｶﾞﾗｽ･ｺﾝｸﾘ･陶磁器くず!$P$21</f>
        <v>0</v>
      </c>
      <c r="U24" s="346">
        <f>+ｿ.鉱さい!$P$21</f>
        <v>0</v>
      </c>
      <c r="V24" s="346">
        <f>+ﾀ.がれき類!$P$21</f>
        <v>0</v>
      </c>
      <c r="W24" s="346">
        <f>+ﾁ.動物のふん尿!$P$21</f>
        <v>0</v>
      </c>
      <c r="X24" s="346">
        <f>+ﾂ.動物の死体!$P$21</f>
        <v>0</v>
      </c>
      <c r="Y24" s="346">
        <f>+ﾃ.ばいじん!$P$21</f>
        <v>0</v>
      </c>
      <c r="Z24" s="347">
        <f>+ﾄ.混合廃棄物その他!$P$21</f>
        <v>0</v>
      </c>
      <c r="AA24" s="348">
        <f t="shared" si="2"/>
        <v>0</v>
      </c>
    </row>
    <row r="25" spans="2:27" ht="20.399999999999999" customHeight="1">
      <c r="B25" s="167"/>
      <c r="C25" s="124"/>
      <c r="D25" s="172" t="s">
        <v>88</v>
      </c>
      <c r="E25" s="715" t="s">
        <v>271</v>
      </c>
      <c r="F25" s="716"/>
      <c r="G25" s="349">
        <f>+ｱ.燃え殻!$P$24</f>
        <v>0</v>
      </c>
      <c r="H25" s="349">
        <f>+ｲ.汚泥!$P$24</f>
        <v>0</v>
      </c>
      <c r="I25" s="349">
        <f>+ｳ.廃油!$P$24</f>
        <v>0</v>
      </c>
      <c r="J25" s="349">
        <f>+ｴ.廃酸!$P$24</f>
        <v>0</v>
      </c>
      <c r="K25" s="349">
        <f>+ｵ.廃ｱﾙｶﾘ!$P$24</f>
        <v>0</v>
      </c>
      <c r="L25" s="349">
        <f>+ｶ.廃ﾌﾟﾗ類!$P$24</f>
        <v>0</v>
      </c>
      <c r="M25" s="349">
        <f>+ｷ.紙くず!$P$24</f>
        <v>0</v>
      </c>
      <c r="N25" s="349">
        <f>+ｸ.木くず!$P$24</f>
        <v>0</v>
      </c>
      <c r="O25" s="349">
        <f>+ｹ.繊維くず!$P$24</f>
        <v>0</v>
      </c>
      <c r="P25" s="349">
        <f>+ｺ.動植物性残さ!$P$24</f>
        <v>0</v>
      </c>
      <c r="Q25" s="349">
        <f>+ｻ.動物系固形不要物!$P$24</f>
        <v>0</v>
      </c>
      <c r="R25" s="349">
        <f>+ｼ.ｺﾞﾑくず!$P$24</f>
        <v>0</v>
      </c>
      <c r="S25" s="349">
        <f>+ｽ.金属くず!$P$24</f>
        <v>0</v>
      </c>
      <c r="T25" s="349">
        <f>+ｾ.ｶﾞﾗｽ･ｺﾝｸﾘ･陶磁器くず!$P$24</f>
        <v>0</v>
      </c>
      <c r="U25" s="349">
        <f>+ｿ.鉱さい!$P$24</f>
        <v>0</v>
      </c>
      <c r="V25" s="349">
        <f>+ﾀ.がれき類!$P$24</f>
        <v>0</v>
      </c>
      <c r="W25" s="349">
        <f>+ﾁ.動物のふん尿!$P$24</f>
        <v>0</v>
      </c>
      <c r="X25" s="349">
        <f>+ﾂ.動物の死体!$P$24</f>
        <v>0</v>
      </c>
      <c r="Y25" s="349">
        <f>+ﾃ.ばいじん!$P$24</f>
        <v>0</v>
      </c>
      <c r="Z25" s="350">
        <f>+ﾄ.混合廃棄物その他!$P$24</f>
        <v>0</v>
      </c>
      <c r="AA25" s="351">
        <f t="shared" si="2"/>
        <v>0</v>
      </c>
    </row>
    <row r="26" spans="2:27" ht="20.399999999999999" customHeight="1">
      <c r="B26" s="167"/>
      <c r="C26" s="705" t="s">
        <v>174</v>
      </c>
      <c r="D26" s="384" t="s">
        <v>21</v>
      </c>
      <c r="E26" s="703" t="s">
        <v>288</v>
      </c>
      <c r="F26" s="704"/>
      <c r="G26" s="352">
        <f>+G28+G33+G34+G35</f>
        <v>0</v>
      </c>
      <c r="H26" s="352">
        <f t="shared" ref="H26:Z26" si="3">+H28+H33+H34+H35</f>
        <v>0</v>
      </c>
      <c r="I26" s="352">
        <f t="shared" si="3"/>
        <v>0</v>
      </c>
      <c r="J26" s="352">
        <f t="shared" si="3"/>
        <v>0</v>
      </c>
      <c r="K26" s="352">
        <f t="shared" si="3"/>
        <v>0</v>
      </c>
      <c r="L26" s="352">
        <f t="shared" si="3"/>
        <v>0</v>
      </c>
      <c r="M26" s="352">
        <f t="shared" si="3"/>
        <v>0</v>
      </c>
      <c r="N26" s="352">
        <f t="shared" si="3"/>
        <v>0</v>
      </c>
      <c r="O26" s="352">
        <f t="shared" si="3"/>
        <v>0</v>
      </c>
      <c r="P26" s="352">
        <f t="shared" si="3"/>
        <v>0</v>
      </c>
      <c r="Q26" s="352">
        <f t="shared" si="3"/>
        <v>0</v>
      </c>
      <c r="R26" s="352">
        <f t="shared" si="3"/>
        <v>0</v>
      </c>
      <c r="S26" s="352">
        <f t="shared" si="3"/>
        <v>0</v>
      </c>
      <c r="T26" s="352">
        <f t="shared" si="3"/>
        <v>0</v>
      </c>
      <c r="U26" s="352">
        <f t="shared" si="3"/>
        <v>0</v>
      </c>
      <c r="V26" s="352">
        <f t="shared" si="3"/>
        <v>0</v>
      </c>
      <c r="W26" s="352">
        <f t="shared" si="3"/>
        <v>0</v>
      </c>
      <c r="X26" s="352">
        <f t="shared" si="3"/>
        <v>0</v>
      </c>
      <c r="Y26" s="352">
        <f t="shared" si="3"/>
        <v>0</v>
      </c>
      <c r="Z26" s="353">
        <f t="shared" si="3"/>
        <v>0</v>
      </c>
      <c r="AA26" s="354">
        <f t="shared" ref="AA26:AA55" si="4">SUM(G26:Z26)</f>
        <v>0</v>
      </c>
    </row>
    <row r="27" spans="2:27" ht="20.399999999999999" customHeight="1">
      <c r="B27" s="167"/>
      <c r="C27" s="705"/>
      <c r="D27" s="172" t="s">
        <v>25</v>
      </c>
      <c r="E27" s="703" t="s">
        <v>289</v>
      </c>
      <c r="F27" s="704"/>
      <c r="G27" s="352">
        <f t="shared" ref="G27:Z27" si="5">+G23-G26</f>
        <v>0</v>
      </c>
      <c r="H27" s="352">
        <f t="shared" si="5"/>
        <v>0</v>
      </c>
      <c r="I27" s="352">
        <f t="shared" si="5"/>
        <v>0</v>
      </c>
      <c r="J27" s="352">
        <f t="shared" si="5"/>
        <v>0</v>
      </c>
      <c r="K27" s="352">
        <f t="shared" si="5"/>
        <v>0</v>
      </c>
      <c r="L27" s="352">
        <f t="shared" si="5"/>
        <v>0</v>
      </c>
      <c r="M27" s="352">
        <f t="shared" si="5"/>
        <v>0</v>
      </c>
      <c r="N27" s="352">
        <f t="shared" si="5"/>
        <v>0</v>
      </c>
      <c r="O27" s="352">
        <f t="shared" si="5"/>
        <v>0</v>
      </c>
      <c r="P27" s="352">
        <f t="shared" si="5"/>
        <v>0</v>
      </c>
      <c r="Q27" s="352">
        <f t="shared" si="5"/>
        <v>0</v>
      </c>
      <c r="R27" s="352">
        <f t="shared" si="5"/>
        <v>0</v>
      </c>
      <c r="S27" s="352">
        <f t="shared" si="5"/>
        <v>0</v>
      </c>
      <c r="T27" s="352">
        <f t="shared" si="5"/>
        <v>0</v>
      </c>
      <c r="U27" s="352">
        <f t="shared" si="5"/>
        <v>0</v>
      </c>
      <c r="V27" s="352">
        <f t="shared" si="5"/>
        <v>0</v>
      </c>
      <c r="W27" s="352">
        <f t="shared" si="5"/>
        <v>0</v>
      </c>
      <c r="X27" s="352">
        <f t="shared" si="5"/>
        <v>0</v>
      </c>
      <c r="Y27" s="352">
        <f t="shared" si="5"/>
        <v>0</v>
      </c>
      <c r="Z27" s="353">
        <f t="shared" si="5"/>
        <v>0</v>
      </c>
      <c r="AA27" s="354">
        <f t="shared" si="4"/>
        <v>0</v>
      </c>
    </row>
    <row r="28" spans="2:27" ht="20.399999999999999" customHeight="1">
      <c r="B28" s="167"/>
      <c r="C28" s="706"/>
      <c r="D28" s="723" t="s">
        <v>267</v>
      </c>
      <c r="E28" s="382" t="s">
        <v>29</v>
      </c>
      <c r="F28" s="264" t="s">
        <v>338</v>
      </c>
      <c r="G28" s="340">
        <f>+ｱ.燃え殻!$AH$9</f>
        <v>0</v>
      </c>
      <c r="H28" s="340">
        <f>+ｲ.汚泥!$AH$9</f>
        <v>0</v>
      </c>
      <c r="I28" s="340">
        <f>+ｳ.廃油!$AH$9</f>
        <v>0</v>
      </c>
      <c r="J28" s="340">
        <f>+ｴ.廃酸!$AH$9</f>
        <v>0</v>
      </c>
      <c r="K28" s="340">
        <f>+ｵ.廃ｱﾙｶﾘ!$AH$9</f>
        <v>0</v>
      </c>
      <c r="L28" s="340">
        <f>+ｶ.廃ﾌﾟﾗ類!$AH$9</f>
        <v>0</v>
      </c>
      <c r="M28" s="340">
        <f>+ｷ.紙くず!$AH$9</f>
        <v>0</v>
      </c>
      <c r="N28" s="340">
        <f>+ｸ.木くず!$AH$9</f>
        <v>0</v>
      </c>
      <c r="O28" s="340">
        <f>+ｹ.繊維くず!$AH$9</f>
        <v>0</v>
      </c>
      <c r="P28" s="340">
        <f>+ｺ.動植物性残さ!$AH$9</f>
        <v>0</v>
      </c>
      <c r="Q28" s="340">
        <f>+ｻ.動物系固形不要物!$AH$9</f>
        <v>0</v>
      </c>
      <c r="R28" s="340">
        <f>+ｼ.ｺﾞﾑくず!$AH$9</f>
        <v>0</v>
      </c>
      <c r="S28" s="340">
        <f>+ｽ.金属くず!$AH$9</f>
        <v>0</v>
      </c>
      <c r="T28" s="340">
        <f>+ｾ.ｶﾞﾗｽ･ｺﾝｸﾘ･陶磁器くず!$AH$9</f>
        <v>0</v>
      </c>
      <c r="U28" s="340">
        <f>+ｿ.鉱さい!$AH$9</f>
        <v>0</v>
      </c>
      <c r="V28" s="340">
        <f>+ﾀ.がれき類!$AH$9</f>
        <v>0</v>
      </c>
      <c r="W28" s="340">
        <f>+ﾁ.動物のふん尿!$AH$9</f>
        <v>0</v>
      </c>
      <c r="X28" s="340">
        <f>+ﾂ.動物の死体!$AH$9</f>
        <v>0</v>
      </c>
      <c r="Y28" s="340">
        <f>+ﾃ.ばいじん!$AH$9</f>
        <v>0</v>
      </c>
      <c r="Z28" s="341">
        <f>+ﾄ.混合廃棄物その他!$AH$9</f>
        <v>0</v>
      </c>
      <c r="AA28" s="342">
        <f>SUM(G28:Z28)</f>
        <v>0</v>
      </c>
    </row>
    <row r="29" spans="2:27" ht="20.399999999999999" customHeight="1">
      <c r="B29" s="167"/>
      <c r="C29" s="706"/>
      <c r="D29" s="724"/>
      <c r="E29" s="208"/>
      <c r="F29" s="413" t="s">
        <v>449</v>
      </c>
      <c r="G29" s="411"/>
      <c r="H29" s="411"/>
      <c r="I29" s="411"/>
      <c r="J29" s="411"/>
      <c r="K29" s="411"/>
      <c r="L29" s="340">
        <f>ｶ.廃ﾌﾟﾗ類!AU7</f>
        <v>0</v>
      </c>
      <c r="M29" s="411"/>
      <c r="N29" s="411"/>
      <c r="O29" s="411"/>
      <c r="P29" s="411"/>
      <c r="Q29" s="411"/>
      <c r="R29" s="411"/>
      <c r="S29" s="411"/>
      <c r="T29" s="411"/>
      <c r="U29" s="411"/>
      <c r="V29" s="411"/>
      <c r="W29" s="411"/>
      <c r="X29" s="411"/>
      <c r="Y29" s="411"/>
      <c r="Z29" s="430"/>
      <c r="AA29" s="342">
        <f t="shared" si="4"/>
        <v>0</v>
      </c>
    </row>
    <row r="30" spans="2:27" ht="20.399999999999999" customHeight="1">
      <c r="B30" s="167"/>
      <c r="C30" s="706"/>
      <c r="D30" s="724"/>
      <c r="E30" s="410"/>
      <c r="F30" s="414" t="s">
        <v>450</v>
      </c>
      <c r="G30" s="415"/>
      <c r="H30" s="415"/>
      <c r="I30" s="415"/>
      <c r="J30" s="415"/>
      <c r="K30" s="415"/>
      <c r="L30" s="416">
        <f>ｶ.廃ﾌﾟﾗ類!AU8</f>
        <v>0</v>
      </c>
      <c r="M30" s="415"/>
      <c r="N30" s="415"/>
      <c r="O30" s="415"/>
      <c r="P30" s="415"/>
      <c r="Q30" s="415"/>
      <c r="R30" s="415"/>
      <c r="S30" s="415"/>
      <c r="T30" s="415"/>
      <c r="U30" s="415"/>
      <c r="V30" s="415"/>
      <c r="W30" s="415"/>
      <c r="X30" s="415"/>
      <c r="Y30" s="415"/>
      <c r="Z30" s="431"/>
      <c r="AA30" s="417">
        <f t="shared" si="4"/>
        <v>0</v>
      </c>
    </row>
    <row r="31" spans="2:27" ht="20.399999999999999" customHeight="1">
      <c r="B31" s="167"/>
      <c r="C31" s="706"/>
      <c r="D31" s="724"/>
      <c r="E31" s="410"/>
      <c r="F31" s="414" t="s">
        <v>451</v>
      </c>
      <c r="G31" s="415"/>
      <c r="H31" s="415"/>
      <c r="I31" s="415"/>
      <c r="J31" s="415"/>
      <c r="K31" s="415"/>
      <c r="L31" s="416">
        <f>ｶ.廃ﾌﾟﾗ類!AU9</f>
        <v>0</v>
      </c>
      <c r="M31" s="415"/>
      <c r="N31" s="415"/>
      <c r="O31" s="415"/>
      <c r="P31" s="415"/>
      <c r="Q31" s="415"/>
      <c r="R31" s="415"/>
      <c r="S31" s="415"/>
      <c r="T31" s="415"/>
      <c r="U31" s="415"/>
      <c r="V31" s="415"/>
      <c r="W31" s="415"/>
      <c r="X31" s="415"/>
      <c r="Y31" s="415"/>
      <c r="Z31" s="431"/>
      <c r="AA31" s="417">
        <f t="shared" si="4"/>
        <v>0</v>
      </c>
    </row>
    <row r="32" spans="2:27" ht="20.399999999999999" customHeight="1">
      <c r="B32" s="167"/>
      <c r="C32" s="706"/>
      <c r="D32" s="724"/>
      <c r="E32" s="216"/>
      <c r="F32" s="418" t="s">
        <v>452</v>
      </c>
      <c r="G32" s="419"/>
      <c r="H32" s="419"/>
      <c r="I32" s="419"/>
      <c r="J32" s="419"/>
      <c r="K32" s="419"/>
      <c r="L32" s="420">
        <f>ｶ.廃ﾌﾟﾗ類!AU10</f>
        <v>0</v>
      </c>
      <c r="M32" s="419"/>
      <c r="N32" s="419"/>
      <c r="O32" s="419"/>
      <c r="P32" s="419"/>
      <c r="Q32" s="419"/>
      <c r="R32" s="419"/>
      <c r="S32" s="419"/>
      <c r="T32" s="419"/>
      <c r="U32" s="419"/>
      <c r="V32" s="419"/>
      <c r="W32" s="419"/>
      <c r="X32" s="419"/>
      <c r="Y32" s="419"/>
      <c r="Z32" s="432"/>
      <c r="AA32" s="421">
        <f t="shared" si="4"/>
        <v>0</v>
      </c>
    </row>
    <row r="33" spans="2:27" ht="20.399999999999999" customHeight="1">
      <c r="B33" s="167"/>
      <c r="C33" s="706"/>
      <c r="D33" s="724"/>
      <c r="E33" s="172" t="s">
        <v>36</v>
      </c>
      <c r="F33" s="212" t="s">
        <v>290</v>
      </c>
      <c r="G33" s="340">
        <f>+ｱ.燃え殻!$AH$12</f>
        <v>0</v>
      </c>
      <c r="H33" s="340">
        <f>+ｲ.汚泥!$AH$12</f>
        <v>0</v>
      </c>
      <c r="I33" s="340">
        <f>+ｳ.廃油!$AH$12</f>
        <v>0</v>
      </c>
      <c r="J33" s="340">
        <f>+ｴ.廃酸!$AH$12</f>
        <v>0</v>
      </c>
      <c r="K33" s="340">
        <f>+ｵ.廃ｱﾙｶﾘ!$AH$12</f>
        <v>0</v>
      </c>
      <c r="L33" s="340">
        <f>+ｶ.廃ﾌﾟﾗ類!$AH$12</f>
        <v>0</v>
      </c>
      <c r="M33" s="340">
        <f>+ｷ.紙くず!$AH$12</f>
        <v>0</v>
      </c>
      <c r="N33" s="340">
        <f>+ｸ.木くず!$AH$12</f>
        <v>0</v>
      </c>
      <c r="O33" s="340">
        <f>+ｹ.繊維くず!$AH$12</f>
        <v>0</v>
      </c>
      <c r="P33" s="340">
        <f>+ｺ.動植物性残さ!$AH$12</f>
        <v>0</v>
      </c>
      <c r="Q33" s="340">
        <f>+ｻ.動物系固形不要物!$AH$12</f>
        <v>0</v>
      </c>
      <c r="R33" s="340">
        <f>+ｼ.ｺﾞﾑくず!$AH$12</f>
        <v>0</v>
      </c>
      <c r="S33" s="340">
        <f>+ｽ.金属くず!$AH$12</f>
        <v>0</v>
      </c>
      <c r="T33" s="340">
        <f>+ｾ.ｶﾞﾗｽ･ｺﾝｸﾘ･陶磁器くず!$AH$12</f>
        <v>0</v>
      </c>
      <c r="U33" s="340">
        <f>+ｿ.鉱さい!$AH$12</f>
        <v>0</v>
      </c>
      <c r="V33" s="340">
        <f>+ﾀ.がれき類!$AH$12</f>
        <v>0</v>
      </c>
      <c r="W33" s="340">
        <f>+ﾁ.動物のふん尿!$AH$12</f>
        <v>0</v>
      </c>
      <c r="X33" s="340">
        <f>+ﾂ.動物の死体!$AH$12</f>
        <v>0</v>
      </c>
      <c r="Y33" s="340">
        <f>+ﾃ.ばいじん!$AH$12</f>
        <v>0</v>
      </c>
      <c r="Z33" s="341">
        <f>+ﾄ.混合廃棄物その他!$AH$12</f>
        <v>0</v>
      </c>
      <c r="AA33" s="342">
        <f>SUM(G33:Z33)</f>
        <v>0</v>
      </c>
    </row>
    <row r="34" spans="2:27" ht="20.399999999999999" customHeight="1">
      <c r="B34" s="169" t="s">
        <v>352</v>
      </c>
      <c r="C34" s="706"/>
      <c r="D34" s="725"/>
      <c r="E34" s="172" t="s">
        <v>266</v>
      </c>
      <c r="F34" s="380" t="s">
        <v>291</v>
      </c>
      <c r="G34" s="355">
        <f>+ｱ.燃え殻!$AH$15</f>
        <v>0</v>
      </c>
      <c r="H34" s="355">
        <f>+ｲ.汚泥!$AH$15</f>
        <v>0</v>
      </c>
      <c r="I34" s="355">
        <f>+ｳ.廃油!$AH$15</f>
        <v>0</v>
      </c>
      <c r="J34" s="355">
        <f>+ｴ.廃酸!$AH$15</f>
        <v>0</v>
      </c>
      <c r="K34" s="355">
        <f>+ｵ.廃ｱﾙｶﾘ!$AH$15</f>
        <v>0</v>
      </c>
      <c r="L34" s="355">
        <f>+ｶ.廃ﾌﾟﾗ類!$AH$15</f>
        <v>0</v>
      </c>
      <c r="M34" s="355">
        <f>+ｷ.紙くず!$AH$15</f>
        <v>0</v>
      </c>
      <c r="N34" s="355">
        <f>+ｸ.木くず!$AH$15</f>
        <v>0</v>
      </c>
      <c r="O34" s="355">
        <f>+ｹ.繊維くず!$AH$15</f>
        <v>0</v>
      </c>
      <c r="P34" s="355">
        <f>+ｺ.動植物性残さ!$AH$15</f>
        <v>0</v>
      </c>
      <c r="Q34" s="355">
        <f>+ｻ.動物系固形不要物!$AH$15</f>
        <v>0</v>
      </c>
      <c r="R34" s="355">
        <f>+ｼ.ｺﾞﾑくず!$AH$15</f>
        <v>0</v>
      </c>
      <c r="S34" s="355">
        <f>+ｽ.金属くず!$AH$15</f>
        <v>0</v>
      </c>
      <c r="T34" s="355">
        <f>+ｾ.ｶﾞﾗｽ･ｺﾝｸﾘ･陶磁器くず!$AH$15</f>
        <v>0</v>
      </c>
      <c r="U34" s="355">
        <f>+ｿ.鉱さい!$AH$15</f>
        <v>0</v>
      </c>
      <c r="V34" s="355">
        <f>+ﾀ.がれき類!$AH$15</f>
        <v>0</v>
      </c>
      <c r="W34" s="355">
        <f>+ﾁ.動物のふん尿!$AH$15</f>
        <v>0</v>
      </c>
      <c r="X34" s="355">
        <f>+ﾂ.動物の死体!$AH$15</f>
        <v>0</v>
      </c>
      <c r="Y34" s="355">
        <f>+ﾃ.ばいじん!$AH$15</f>
        <v>0</v>
      </c>
      <c r="Z34" s="356">
        <f>+ﾄ.混合廃棄物その他!$AH$15</f>
        <v>0</v>
      </c>
      <c r="AA34" s="357">
        <f>SUM(G34:Z34)</f>
        <v>0</v>
      </c>
    </row>
    <row r="35" spans="2:27" ht="20.399999999999999" customHeight="1">
      <c r="B35" s="169" t="s">
        <v>353</v>
      </c>
      <c r="C35" s="706"/>
      <c r="D35" s="123" t="s">
        <v>178</v>
      </c>
      <c r="E35" s="703" t="s">
        <v>293</v>
      </c>
      <c r="F35" s="704"/>
      <c r="G35" s="352">
        <f t="shared" ref="G35:Z35" si="6">+G36+G40</f>
        <v>0</v>
      </c>
      <c r="H35" s="352">
        <f t="shared" si="6"/>
        <v>0</v>
      </c>
      <c r="I35" s="352">
        <f t="shared" si="6"/>
        <v>0</v>
      </c>
      <c r="J35" s="352">
        <f t="shared" si="6"/>
        <v>0</v>
      </c>
      <c r="K35" s="352">
        <f t="shared" si="6"/>
        <v>0</v>
      </c>
      <c r="L35" s="352">
        <f t="shared" si="6"/>
        <v>0</v>
      </c>
      <c r="M35" s="352">
        <f t="shared" si="6"/>
        <v>0</v>
      </c>
      <c r="N35" s="352">
        <f t="shared" si="6"/>
        <v>0</v>
      </c>
      <c r="O35" s="352">
        <f t="shared" si="6"/>
        <v>0</v>
      </c>
      <c r="P35" s="352">
        <f t="shared" si="6"/>
        <v>0</v>
      </c>
      <c r="Q35" s="352">
        <f t="shared" si="6"/>
        <v>0</v>
      </c>
      <c r="R35" s="352">
        <f t="shared" si="6"/>
        <v>0</v>
      </c>
      <c r="S35" s="352">
        <f t="shared" si="6"/>
        <v>0</v>
      </c>
      <c r="T35" s="352">
        <f t="shared" si="6"/>
        <v>0</v>
      </c>
      <c r="U35" s="352">
        <f t="shared" si="6"/>
        <v>0</v>
      </c>
      <c r="V35" s="352">
        <f t="shared" si="6"/>
        <v>0</v>
      </c>
      <c r="W35" s="352">
        <f t="shared" si="6"/>
        <v>0</v>
      </c>
      <c r="X35" s="352">
        <f t="shared" si="6"/>
        <v>0</v>
      </c>
      <c r="Y35" s="352">
        <f t="shared" si="6"/>
        <v>0</v>
      </c>
      <c r="Z35" s="353">
        <f t="shared" si="6"/>
        <v>0</v>
      </c>
      <c r="AA35" s="354">
        <f t="shared" si="4"/>
        <v>0</v>
      </c>
    </row>
    <row r="36" spans="2:27" ht="20.399999999999999" customHeight="1">
      <c r="B36" s="169">
        <v>6</v>
      </c>
      <c r="C36" s="124"/>
      <c r="D36" s="210"/>
      <c r="E36" s="205" t="s">
        <v>265</v>
      </c>
      <c r="F36" s="383"/>
      <c r="G36" s="358">
        <f t="shared" ref="G36:Z36" si="7">SUM(G37:G39)</f>
        <v>0</v>
      </c>
      <c r="H36" s="358">
        <f t="shared" si="7"/>
        <v>0</v>
      </c>
      <c r="I36" s="358">
        <f t="shared" si="7"/>
        <v>0</v>
      </c>
      <c r="J36" s="358">
        <f t="shared" si="7"/>
        <v>0</v>
      </c>
      <c r="K36" s="358">
        <f t="shared" si="7"/>
        <v>0</v>
      </c>
      <c r="L36" s="358">
        <f t="shared" si="7"/>
        <v>0</v>
      </c>
      <c r="M36" s="358">
        <f t="shared" si="7"/>
        <v>0</v>
      </c>
      <c r="N36" s="358">
        <f t="shared" si="7"/>
        <v>0</v>
      </c>
      <c r="O36" s="358">
        <f t="shared" si="7"/>
        <v>0</v>
      </c>
      <c r="P36" s="358">
        <f t="shared" si="7"/>
        <v>0</v>
      </c>
      <c r="Q36" s="358">
        <f t="shared" si="7"/>
        <v>0</v>
      </c>
      <c r="R36" s="358">
        <f t="shared" si="7"/>
        <v>0</v>
      </c>
      <c r="S36" s="358">
        <f t="shared" si="7"/>
        <v>0</v>
      </c>
      <c r="T36" s="358">
        <f t="shared" si="7"/>
        <v>0</v>
      </c>
      <c r="U36" s="358">
        <f t="shared" si="7"/>
        <v>0</v>
      </c>
      <c r="V36" s="358">
        <f t="shared" si="7"/>
        <v>0</v>
      </c>
      <c r="W36" s="358">
        <f t="shared" si="7"/>
        <v>0</v>
      </c>
      <c r="X36" s="358">
        <f t="shared" si="7"/>
        <v>0</v>
      </c>
      <c r="Y36" s="358">
        <f t="shared" si="7"/>
        <v>0</v>
      </c>
      <c r="Z36" s="359">
        <f t="shared" si="7"/>
        <v>0</v>
      </c>
      <c r="AA36" s="360">
        <f t="shared" si="4"/>
        <v>0</v>
      </c>
    </row>
    <row r="37" spans="2:27" ht="20.399999999999999" customHeight="1">
      <c r="B37" s="169" t="s">
        <v>228</v>
      </c>
      <c r="C37" s="124"/>
      <c r="D37" s="208"/>
      <c r="E37" s="203"/>
      <c r="F37" s="201" t="s">
        <v>235</v>
      </c>
      <c r="G37" s="361">
        <f>+ｱ.燃え殻!$AU$16</f>
        <v>0</v>
      </c>
      <c r="H37" s="361">
        <f>+ｲ.汚泥!$AU$16</f>
        <v>0</v>
      </c>
      <c r="I37" s="361">
        <f>+ｳ.廃油!$AU$16</f>
        <v>0</v>
      </c>
      <c r="J37" s="361">
        <f>+ｴ.廃酸!$AU$16</f>
        <v>0</v>
      </c>
      <c r="K37" s="361">
        <f>+ｵ.廃ｱﾙｶﾘ!$AU$16</f>
        <v>0</v>
      </c>
      <c r="L37" s="361">
        <f>+ｶ.廃ﾌﾟﾗ類!$AU$13</f>
        <v>0</v>
      </c>
      <c r="M37" s="361">
        <f>+ｷ.紙くず!$AU$16</f>
        <v>0</v>
      </c>
      <c r="N37" s="361">
        <f>+ｸ.木くず!$AU$16</f>
        <v>0</v>
      </c>
      <c r="O37" s="361">
        <f>+ｹ.繊維くず!$AU$16</f>
        <v>0</v>
      </c>
      <c r="P37" s="361">
        <f>+ｺ.動植物性残さ!$AU$16</f>
        <v>0</v>
      </c>
      <c r="Q37" s="361">
        <f>+ｻ.動物系固形不要物!$AU$16</f>
        <v>0</v>
      </c>
      <c r="R37" s="361">
        <f>+ｼ.ｺﾞﾑくず!$AU$16</f>
        <v>0</v>
      </c>
      <c r="S37" s="361">
        <f>+ｽ.金属くず!$AU$16</f>
        <v>0</v>
      </c>
      <c r="T37" s="361">
        <f>+ｾ.ｶﾞﾗｽ･ｺﾝｸﾘ･陶磁器くず!$AU$16</f>
        <v>0</v>
      </c>
      <c r="U37" s="361">
        <f>+ｿ.鉱さい!$AU$16</f>
        <v>0</v>
      </c>
      <c r="V37" s="361">
        <f>+ﾀ.がれき類!$AU$16</f>
        <v>0</v>
      </c>
      <c r="W37" s="361">
        <f>+ﾁ.動物のふん尿!$AU$16</f>
        <v>0</v>
      </c>
      <c r="X37" s="361">
        <f>+ﾂ.動物の死体!$AU$16</f>
        <v>0</v>
      </c>
      <c r="Y37" s="361">
        <f>+ﾃ.ばいじん!$AU$16</f>
        <v>0</v>
      </c>
      <c r="Z37" s="362">
        <f>+ﾄ.混合廃棄物その他!$AU$16</f>
        <v>0</v>
      </c>
      <c r="AA37" s="363">
        <f t="shared" si="4"/>
        <v>0</v>
      </c>
    </row>
    <row r="38" spans="2:27" ht="20.399999999999999" customHeight="1">
      <c r="B38" s="169" t="s">
        <v>229</v>
      </c>
      <c r="C38" s="124"/>
      <c r="D38" s="208"/>
      <c r="E38" s="203"/>
      <c r="F38" s="201" t="s">
        <v>261</v>
      </c>
      <c r="G38" s="361">
        <f>+ｱ.燃え殻!$AU$17</f>
        <v>0</v>
      </c>
      <c r="H38" s="361">
        <f>+ｲ.汚泥!$AU$17</f>
        <v>0</v>
      </c>
      <c r="I38" s="361">
        <f>+ｳ.廃油!$AU$17</f>
        <v>0</v>
      </c>
      <c r="J38" s="361">
        <f>+ｴ.廃酸!$AU$17</f>
        <v>0</v>
      </c>
      <c r="K38" s="361">
        <f>+ｵ.廃ｱﾙｶﾘ!$AU$17</f>
        <v>0</v>
      </c>
      <c r="L38" s="361">
        <f>+ｶ.廃ﾌﾟﾗ類!$AU$14</f>
        <v>0</v>
      </c>
      <c r="M38" s="361">
        <f>+ｷ.紙くず!$AU$17</f>
        <v>0</v>
      </c>
      <c r="N38" s="361">
        <f>+ｸ.木くず!$AU$17</f>
        <v>0</v>
      </c>
      <c r="O38" s="361">
        <f>+ｹ.繊維くず!$AU$17</f>
        <v>0</v>
      </c>
      <c r="P38" s="361">
        <f>+ｺ.動植物性残さ!$AU$17</f>
        <v>0</v>
      </c>
      <c r="Q38" s="361">
        <f>+ｻ.動物系固形不要物!$AU$17</f>
        <v>0</v>
      </c>
      <c r="R38" s="361">
        <f>+ｼ.ｺﾞﾑくず!$AU$17</f>
        <v>0</v>
      </c>
      <c r="S38" s="361">
        <f>+ｽ.金属くず!$AU$17</f>
        <v>0</v>
      </c>
      <c r="T38" s="361">
        <f>+ｾ.ｶﾞﾗｽ･ｺﾝｸﾘ･陶磁器くず!$AU$17</f>
        <v>0</v>
      </c>
      <c r="U38" s="361">
        <f>+ｿ.鉱さい!$AU$17</f>
        <v>0</v>
      </c>
      <c r="V38" s="361">
        <f>+ﾀ.がれき類!$AU$17</f>
        <v>0</v>
      </c>
      <c r="W38" s="361">
        <f>+ﾁ.動物のふん尿!$AU$17</f>
        <v>0</v>
      </c>
      <c r="X38" s="361">
        <f>+ﾂ.動物の死体!$AU$17</f>
        <v>0</v>
      </c>
      <c r="Y38" s="361">
        <f>+ﾃ.ばいじん!$AU$17</f>
        <v>0</v>
      </c>
      <c r="Z38" s="362">
        <f>+ﾄ.混合廃棄物その他!$AU$17</f>
        <v>0</v>
      </c>
      <c r="AA38" s="363">
        <f t="shared" si="4"/>
        <v>0</v>
      </c>
    </row>
    <row r="39" spans="2:27" ht="20.399999999999999" customHeight="1">
      <c r="B39" s="169" t="s">
        <v>230</v>
      </c>
      <c r="C39" s="124"/>
      <c r="D39" s="208"/>
      <c r="E39" s="204"/>
      <c r="F39" s="201" t="s">
        <v>260</v>
      </c>
      <c r="G39" s="361">
        <f>+ｱ.燃え殻!$AU$18</f>
        <v>0</v>
      </c>
      <c r="H39" s="361">
        <f>+ｲ.汚泥!$AU$18</f>
        <v>0</v>
      </c>
      <c r="I39" s="361">
        <f>+ｳ.廃油!$AU$18</f>
        <v>0</v>
      </c>
      <c r="J39" s="361">
        <f>+ｴ.廃酸!$AU$18</f>
        <v>0</v>
      </c>
      <c r="K39" s="361">
        <f>+ｵ.廃ｱﾙｶﾘ!$AU$18</f>
        <v>0</v>
      </c>
      <c r="L39" s="361">
        <f>+ｶ.廃ﾌﾟﾗ類!$AU$15</f>
        <v>0</v>
      </c>
      <c r="M39" s="361">
        <f>+ｷ.紙くず!$AU$18</f>
        <v>0</v>
      </c>
      <c r="N39" s="361">
        <f>+ｸ.木くず!$AU$18</f>
        <v>0</v>
      </c>
      <c r="O39" s="361">
        <f>+ｹ.繊維くず!$AU$18</f>
        <v>0</v>
      </c>
      <c r="P39" s="361">
        <f>+ｺ.動植物性残さ!$AU$18</f>
        <v>0</v>
      </c>
      <c r="Q39" s="361">
        <f>+ｻ.動物系固形不要物!$AU$18</f>
        <v>0</v>
      </c>
      <c r="R39" s="361">
        <f>+ｼ.ｺﾞﾑくず!$AU$18</f>
        <v>0</v>
      </c>
      <c r="S39" s="361">
        <f>+ｽ.金属くず!$AU$18</f>
        <v>0</v>
      </c>
      <c r="T39" s="361">
        <f>+ｾ.ｶﾞﾗｽ･ｺﾝｸﾘ･陶磁器くず!$AU$18</f>
        <v>0</v>
      </c>
      <c r="U39" s="361">
        <f>+ｿ.鉱さい!$AU$18</f>
        <v>0</v>
      </c>
      <c r="V39" s="361">
        <f>+ﾀ.がれき類!$AU$18</f>
        <v>0</v>
      </c>
      <c r="W39" s="361">
        <f>+ﾁ.動物のふん尿!$AU$18</f>
        <v>0</v>
      </c>
      <c r="X39" s="361">
        <f>+ﾂ.動物の死体!$AU$18</f>
        <v>0</v>
      </c>
      <c r="Y39" s="361">
        <f>+ﾃ.ばいじん!$AU$18</f>
        <v>0</v>
      </c>
      <c r="Z39" s="362">
        <f>+ﾄ.混合廃棄物その他!$AU$18</f>
        <v>0</v>
      </c>
      <c r="AA39" s="363">
        <f t="shared" si="4"/>
        <v>0</v>
      </c>
    </row>
    <row r="40" spans="2:27" ht="20.399999999999999" customHeight="1" thickBot="1">
      <c r="B40" s="169" t="s">
        <v>231</v>
      </c>
      <c r="C40" s="213"/>
      <c r="D40" s="214"/>
      <c r="E40" s="215" t="s">
        <v>264</v>
      </c>
      <c r="F40" s="381"/>
      <c r="G40" s="364">
        <f>+ｱ.燃え殻!$AO$21</f>
        <v>0</v>
      </c>
      <c r="H40" s="364">
        <f>+ｲ.汚泥!$AO$21</f>
        <v>0</v>
      </c>
      <c r="I40" s="364">
        <f>+ｳ.廃油!$AO$21</f>
        <v>0</v>
      </c>
      <c r="J40" s="364">
        <f>+ｴ.廃酸!$AO$21</f>
        <v>0</v>
      </c>
      <c r="K40" s="364">
        <f>+ｵ.廃ｱﾙｶﾘ!$AO$21</f>
        <v>0</v>
      </c>
      <c r="L40" s="364">
        <f>+ｶ.廃ﾌﾟﾗ類!$AO$21</f>
        <v>0</v>
      </c>
      <c r="M40" s="364">
        <f>+ｷ.紙くず!$AO$21</f>
        <v>0</v>
      </c>
      <c r="N40" s="364">
        <f>+ｸ.木くず!$AO$21</f>
        <v>0</v>
      </c>
      <c r="O40" s="364">
        <f>+ｹ.繊維くず!$AO$21</f>
        <v>0</v>
      </c>
      <c r="P40" s="364">
        <f>+ｺ.動植物性残さ!$AO$21</f>
        <v>0</v>
      </c>
      <c r="Q40" s="364">
        <f>+ｻ.動物系固形不要物!$AO$21</f>
        <v>0</v>
      </c>
      <c r="R40" s="364">
        <f>+ｼ.ｺﾞﾑくず!$AO$21</f>
        <v>0</v>
      </c>
      <c r="S40" s="364">
        <f>+ｽ.金属くず!$AO$21</f>
        <v>0</v>
      </c>
      <c r="T40" s="364">
        <f>+ｾ.ｶﾞﾗｽ･ｺﾝｸﾘ･陶磁器くず!$AO$21</f>
        <v>0</v>
      </c>
      <c r="U40" s="364">
        <f>+ｿ.鉱さい!$AO$21</f>
        <v>0</v>
      </c>
      <c r="V40" s="364">
        <f>+ﾀ.がれき類!$AO$21</f>
        <v>0</v>
      </c>
      <c r="W40" s="364">
        <f>+ﾁ.動物のふん尿!$AO$21</f>
        <v>0</v>
      </c>
      <c r="X40" s="364">
        <f>+ﾂ.動物の死体!$AO$21</f>
        <v>0</v>
      </c>
      <c r="Y40" s="364">
        <f>+ﾃ.ばいじん!$AO$21</f>
        <v>0</v>
      </c>
      <c r="Z40" s="365">
        <f>+ﾄ.混合廃棄物その他!$AO$21</f>
        <v>0</v>
      </c>
      <c r="AA40" s="366">
        <f>SUM(G40:Z40)</f>
        <v>0</v>
      </c>
    </row>
    <row r="41" spans="2:27" ht="20.399999999999999" customHeight="1">
      <c r="B41" s="167"/>
      <c r="C41" s="721" t="s">
        <v>173</v>
      </c>
      <c r="D41" s="123" t="s">
        <v>179</v>
      </c>
      <c r="E41" s="728" t="s">
        <v>236</v>
      </c>
      <c r="F41" s="729"/>
      <c r="G41" s="367">
        <f t="shared" ref="G41:Z41" si="8">+G42+G46</f>
        <v>0</v>
      </c>
      <c r="H41" s="367">
        <f t="shared" si="8"/>
        <v>0</v>
      </c>
      <c r="I41" s="367">
        <f t="shared" si="8"/>
        <v>0</v>
      </c>
      <c r="J41" s="367">
        <f t="shared" si="8"/>
        <v>0</v>
      </c>
      <c r="K41" s="367">
        <f t="shared" si="8"/>
        <v>0</v>
      </c>
      <c r="L41" s="367">
        <f t="shared" si="8"/>
        <v>172.5</v>
      </c>
      <c r="M41" s="367">
        <f t="shared" si="8"/>
        <v>17.600000000000001</v>
      </c>
      <c r="N41" s="367">
        <f t="shared" si="8"/>
        <v>238.4</v>
      </c>
      <c r="O41" s="367">
        <f t="shared" si="8"/>
        <v>0</v>
      </c>
      <c r="P41" s="367">
        <f t="shared" si="8"/>
        <v>0</v>
      </c>
      <c r="Q41" s="367">
        <f t="shared" si="8"/>
        <v>0</v>
      </c>
      <c r="R41" s="367">
        <f t="shared" si="8"/>
        <v>0</v>
      </c>
      <c r="S41" s="367">
        <f t="shared" si="8"/>
        <v>20.9</v>
      </c>
      <c r="T41" s="367">
        <f t="shared" si="8"/>
        <v>12.6</v>
      </c>
      <c r="U41" s="367">
        <f t="shared" si="8"/>
        <v>0</v>
      </c>
      <c r="V41" s="367">
        <f t="shared" si="8"/>
        <v>4374</v>
      </c>
      <c r="W41" s="367">
        <f t="shared" si="8"/>
        <v>0</v>
      </c>
      <c r="X41" s="367">
        <f t="shared" si="8"/>
        <v>0</v>
      </c>
      <c r="Y41" s="367">
        <f t="shared" si="8"/>
        <v>0</v>
      </c>
      <c r="Z41" s="368">
        <f t="shared" si="8"/>
        <v>389.8</v>
      </c>
      <c r="AA41" s="369">
        <f t="shared" si="4"/>
        <v>5225.8</v>
      </c>
    </row>
    <row r="42" spans="2:27" ht="20.399999999999999" customHeight="1">
      <c r="B42" s="167"/>
      <c r="C42" s="721"/>
      <c r="D42" s="207"/>
      <c r="E42" s="205" t="s">
        <v>262</v>
      </c>
      <c r="F42" s="383"/>
      <c r="G42" s="358">
        <f t="shared" ref="G42:Z42" si="9">SUM(G43:G45)</f>
        <v>0</v>
      </c>
      <c r="H42" s="358">
        <f t="shared" si="9"/>
        <v>0</v>
      </c>
      <c r="I42" s="358">
        <f t="shared" si="9"/>
        <v>0</v>
      </c>
      <c r="J42" s="358">
        <f t="shared" si="9"/>
        <v>0</v>
      </c>
      <c r="K42" s="358">
        <f t="shared" si="9"/>
        <v>0</v>
      </c>
      <c r="L42" s="358">
        <f t="shared" si="9"/>
        <v>172.5</v>
      </c>
      <c r="M42" s="358">
        <f t="shared" si="9"/>
        <v>17.600000000000001</v>
      </c>
      <c r="N42" s="358">
        <f t="shared" si="9"/>
        <v>238.4</v>
      </c>
      <c r="O42" s="358">
        <f t="shared" si="9"/>
        <v>0</v>
      </c>
      <c r="P42" s="358">
        <f t="shared" si="9"/>
        <v>0</v>
      </c>
      <c r="Q42" s="358">
        <f t="shared" si="9"/>
        <v>0</v>
      </c>
      <c r="R42" s="358">
        <f t="shared" si="9"/>
        <v>0</v>
      </c>
      <c r="S42" s="358">
        <f t="shared" si="9"/>
        <v>20.9</v>
      </c>
      <c r="T42" s="358">
        <f t="shared" si="9"/>
        <v>12.6</v>
      </c>
      <c r="U42" s="358">
        <f t="shared" si="9"/>
        <v>0</v>
      </c>
      <c r="V42" s="358">
        <f t="shared" si="9"/>
        <v>4374</v>
      </c>
      <c r="W42" s="358">
        <f t="shared" si="9"/>
        <v>0</v>
      </c>
      <c r="X42" s="358">
        <f t="shared" si="9"/>
        <v>0</v>
      </c>
      <c r="Y42" s="358">
        <f t="shared" si="9"/>
        <v>0</v>
      </c>
      <c r="Z42" s="359">
        <f t="shared" si="9"/>
        <v>389.8</v>
      </c>
      <c r="AA42" s="360">
        <f t="shared" si="4"/>
        <v>5225.8</v>
      </c>
    </row>
    <row r="43" spans="2:27" ht="20.399999999999999" customHeight="1">
      <c r="B43" s="167"/>
      <c r="C43" s="721"/>
      <c r="D43" s="208"/>
      <c r="E43" s="203"/>
      <c r="F43" s="201" t="s">
        <v>235</v>
      </c>
      <c r="G43" s="361">
        <f>+ｱ.燃え殻!$AA$28</f>
        <v>0</v>
      </c>
      <c r="H43" s="361">
        <f>+ｲ.汚泥!$AA$28</f>
        <v>0</v>
      </c>
      <c r="I43" s="361">
        <f>+ｳ.廃油!$AA$28</f>
        <v>0</v>
      </c>
      <c r="J43" s="361">
        <f>+ｴ.廃酸!$AA$28</f>
        <v>0</v>
      </c>
      <c r="K43" s="361">
        <f>+ｵ.廃ｱﾙｶﾘ!$AA$28</f>
        <v>0</v>
      </c>
      <c r="L43" s="361">
        <f>+ｶ.廃ﾌﾟﾗ類!$AA$28</f>
        <v>172.5</v>
      </c>
      <c r="M43" s="361">
        <f>+ｷ.紙くず!$AA$28</f>
        <v>17.600000000000001</v>
      </c>
      <c r="N43" s="361">
        <f>+ｸ.木くず!$AA$28</f>
        <v>238.4</v>
      </c>
      <c r="O43" s="361">
        <f>+ｹ.繊維くず!$AA$28</f>
        <v>0</v>
      </c>
      <c r="P43" s="361">
        <f>+ｺ.動植物性残さ!$AA$28</f>
        <v>0</v>
      </c>
      <c r="Q43" s="361">
        <f>+ｻ.動物系固形不要物!$AA$28</f>
        <v>0</v>
      </c>
      <c r="R43" s="361">
        <f>+ｼ.ｺﾞﾑくず!$AA$28</f>
        <v>0</v>
      </c>
      <c r="S43" s="361">
        <f>+ｽ.金属くず!$AA$28</f>
        <v>20.9</v>
      </c>
      <c r="T43" s="361">
        <f>+ｾ.ｶﾞﾗｽ･ｺﾝｸﾘ･陶磁器くず!$AA$28</f>
        <v>12.6</v>
      </c>
      <c r="U43" s="361">
        <f>+ｿ.鉱さい!$AA$28</f>
        <v>0</v>
      </c>
      <c r="V43" s="361">
        <f>+ﾀ.がれき類!$AA$28</f>
        <v>4374</v>
      </c>
      <c r="W43" s="361">
        <f>+ﾁ.動物のふん尿!$AA$28</f>
        <v>0</v>
      </c>
      <c r="X43" s="361">
        <f>+ﾂ.動物の死体!$AA$28</f>
        <v>0</v>
      </c>
      <c r="Y43" s="361">
        <f>+ﾃ.ばいじん!$AA$28</f>
        <v>0</v>
      </c>
      <c r="Z43" s="362">
        <f>+ﾄ.混合廃棄物その他!$AA$28</f>
        <v>389.8</v>
      </c>
      <c r="AA43" s="363">
        <f t="shared" si="4"/>
        <v>5225.8</v>
      </c>
    </row>
    <row r="44" spans="2:27" ht="20.399999999999999" customHeight="1">
      <c r="B44" s="167"/>
      <c r="C44" s="721"/>
      <c r="D44" s="208"/>
      <c r="E44" s="203"/>
      <c r="F44" s="201" t="s">
        <v>261</v>
      </c>
      <c r="G44" s="361">
        <f>+ｱ.燃え殻!$AA$29</f>
        <v>0</v>
      </c>
      <c r="H44" s="361">
        <f>+ｲ.汚泥!$AA$29</f>
        <v>0</v>
      </c>
      <c r="I44" s="361">
        <f>+ｳ.廃油!$AA$29</f>
        <v>0</v>
      </c>
      <c r="J44" s="361">
        <f>+ｴ.廃酸!$AA$29</f>
        <v>0</v>
      </c>
      <c r="K44" s="361">
        <f>+ｵ.廃ｱﾙｶﾘ!$AA$29</f>
        <v>0</v>
      </c>
      <c r="L44" s="361">
        <f>+ｶ.廃ﾌﾟﾗ類!$AA$29</f>
        <v>0</v>
      </c>
      <c r="M44" s="361">
        <f>+ｷ.紙くず!$AA$29</f>
        <v>0</v>
      </c>
      <c r="N44" s="361">
        <f>+ｸ.木くず!$AA$29</f>
        <v>0</v>
      </c>
      <c r="O44" s="361">
        <f>+ｹ.繊維くず!$AA$29</f>
        <v>0</v>
      </c>
      <c r="P44" s="361">
        <f>+ｺ.動植物性残さ!$AA$29</f>
        <v>0</v>
      </c>
      <c r="Q44" s="361">
        <f>+ｻ.動物系固形不要物!$AA$29</f>
        <v>0</v>
      </c>
      <c r="R44" s="361">
        <f>+ｼ.ｺﾞﾑくず!$AA$29</f>
        <v>0</v>
      </c>
      <c r="S44" s="361">
        <f>+ｽ.金属くず!$AA$29</f>
        <v>0</v>
      </c>
      <c r="T44" s="361">
        <f>+ｾ.ｶﾞﾗｽ･ｺﾝｸﾘ･陶磁器くず!$AA$29</f>
        <v>0</v>
      </c>
      <c r="U44" s="361">
        <f>+ｿ.鉱さい!$AA$29</f>
        <v>0</v>
      </c>
      <c r="V44" s="361">
        <f>+ﾀ.がれき類!$AA$29</f>
        <v>0</v>
      </c>
      <c r="W44" s="361">
        <f>+ﾁ.動物のふん尿!$AA$29</f>
        <v>0</v>
      </c>
      <c r="X44" s="361">
        <f>+ﾂ.動物の死体!$AA$29</f>
        <v>0</v>
      </c>
      <c r="Y44" s="361">
        <f>+ﾃ.ばいじん!$AA$29</f>
        <v>0</v>
      </c>
      <c r="Z44" s="362">
        <f>+ﾄ.混合廃棄物その他!$AA$29</f>
        <v>0</v>
      </c>
      <c r="AA44" s="363">
        <f t="shared" si="4"/>
        <v>0</v>
      </c>
    </row>
    <row r="45" spans="2:27" ht="20.399999999999999" customHeight="1">
      <c r="B45" s="167"/>
      <c r="C45" s="721"/>
      <c r="D45" s="208"/>
      <c r="E45" s="204"/>
      <c r="F45" s="202" t="s">
        <v>260</v>
      </c>
      <c r="G45" s="361">
        <f>+ｱ.燃え殻!$AA$30</f>
        <v>0</v>
      </c>
      <c r="H45" s="361">
        <f>+ｲ.汚泥!$AA$30</f>
        <v>0</v>
      </c>
      <c r="I45" s="361">
        <f>+ｳ.廃油!$AA$30</f>
        <v>0</v>
      </c>
      <c r="J45" s="361">
        <f>+ｴ.廃酸!$AA$30</f>
        <v>0</v>
      </c>
      <c r="K45" s="361">
        <f>+ｵ.廃ｱﾙｶﾘ!$AA$30</f>
        <v>0</v>
      </c>
      <c r="L45" s="361">
        <f>+ｶ.廃ﾌﾟﾗ類!$AA$30</f>
        <v>0</v>
      </c>
      <c r="M45" s="361">
        <f>+ｷ.紙くず!$AA$30</f>
        <v>0</v>
      </c>
      <c r="N45" s="361">
        <f>+ｸ.木くず!$AA$30</f>
        <v>0</v>
      </c>
      <c r="O45" s="361">
        <f>+ｹ.繊維くず!$AA$30</f>
        <v>0</v>
      </c>
      <c r="P45" s="361">
        <f>+ｺ.動植物性残さ!$AA$30</f>
        <v>0</v>
      </c>
      <c r="Q45" s="361">
        <f>+ｻ.動物系固形不要物!$AA$30</f>
        <v>0</v>
      </c>
      <c r="R45" s="361">
        <f>+ｼ.ｺﾞﾑくず!$AA$30</f>
        <v>0</v>
      </c>
      <c r="S45" s="361">
        <f>+ｽ.金属くず!$AA$30</f>
        <v>0</v>
      </c>
      <c r="T45" s="361">
        <f>+ｾ.ｶﾞﾗｽ･ｺﾝｸﾘ･陶磁器くず!$AA$30</f>
        <v>0</v>
      </c>
      <c r="U45" s="361">
        <f>+ｿ.鉱さい!$AA$30</f>
        <v>0</v>
      </c>
      <c r="V45" s="361">
        <f>+ﾀ.がれき類!$AA$30</f>
        <v>0</v>
      </c>
      <c r="W45" s="361">
        <f>+ﾁ.動物のふん尿!$AA$30</f>
        <v>0</v>
      </c>
      <c r="X45" s="361">
        <f>+ﾂ.動物の死体!$AA$30</f>
        <v>0</v>
      </c>
      <c r="Y45" s="361">
        <f>+ﾃ.ばいじん!$AA$30</f>
        <v>0</v>
      </c>
      <c r="Z45" s="362">
        <f>+ﾄ.混合廃棄物その他!$AA$30</f>
        <v>0</v>
      </c>
      <c r="AA45" s="363">
        <f t="shared" si="4"/>
        <v>0</v>
      </c>
    </row>
    <row r="46" spans="2:27" ht="20.399999999999999" customHeight="1" thickBot="1">
      <c r="B46" s="167"/>
      <c r="C46" s="722"/>
      <c r="D46" s="209"/>
      <c r="E46" s="206" t="s">
        <v>263</v>
      </c>
      <c r="F46" s="383"/>
      <c r="G46" s="364">
        <f>+ｱ.燃え殻!$R$33</f>
        <v>0</v>
      </c>
      <c r="H46" s="364">
        <f>+ｲ.汚泥!$R$33</f>
        <v>0</v>
      </c>
      <c r="I46" s="364">
        <f>+ｳ.廃油!$R$33</f>
        <v>0</v>
      </c>
      <c r="J46" s="364">
        <f>+ｴ.廃酸!$R$33</f>
        <v>0</v>
      </c>
      <c r="K46" s="364">
        <f>+ｵ.廃ｱﾙｶﾘ!$R$33</f>
        <v>0</v>
      </c>
      <c r="L46" s="364">
        <f>+ｶ.廃ﾌﾟﾗ類!$R$33</f>
        <v>0</v>
      </c>
      <c r="M46" s="364">
        <f>+ｷ.紙くず!$R$33</f>
        <v>0</v>
      </c>
      <c r="N46" s="364">
        <f>+ｸ.木くず!$R$33</f>
        <v>0</v>
      </c>
      <c r="O46" s="364">
        <f>+ｹ.繊維くず!$R$33</f>
        <v>0</v>
      </c>
      <c r="P46" s="364">
        <f>+ｺ.動植物性残さ!$R$33</f>
        <v>0</v>
      </c>
      <c r="Q46" s="364">
        <f>+ｻ.動物系固形不要物!$R$33</f>
        <v>0</v>
      </c>
      <c r="R46" s="364">
        <f>+ｼ.ｺﾞﾑくず!$R$33</f>
        <v>0</v>
      </c>
      <c r="S46" s="364">
        <f>+ｽ.金属くず!$R$33</f>
        <v>0</v>
      </c>
      <c r="T46" s="364">
        <f>+ｾ.ｶﾞﾗｽ･ｺﾝｸﾘ･陶磁器くず!$R$33</f>
        <v>0</v>
      </c>
      <c r="U46" s="364">
        <f>+ｿ.鉱さい!$R$33</f>
        <v>0</v>
      </c>
      <c r="V46" s="364">
        <f>+ﾀ.がれき類!$R$33</f>
        <v>0</v>
      </c>
      <c r="W46" s="364">
        <f>+ﾁ.動物のふん尿!$R$33</f>
        <v>0</v>
      </c>
      <c r="X46" s="364">
        <f>+ﾂ.動物の死体!$R$33</f>
        <v>0</v>
      </c>
      <c r="Y46" s="364">
        <f>+ﾃ.ばいじん!$R$33</f>
        <v>0</v>
      </c>
      <c r="Z46" s="365">
        <f>+ﾄ.混合廃棄物その他!$R$33</f>
        <v>0</v>
      </c>
      <c r="AA46" s="366">
        <f>SUM(G46:Z46)</f>
        <v>0</v>
      </c>
    </row>
    <row r="47" spans="2:27" ht="20.399999999999999" customHeight="1">
      <c r="B47" s="167"/>
      <c r="C47" s="122" t="s">
        <v>237</v>
      </c>
      <c r="D47" s="726" t="s">
        <v>294</v>
      </c>
      <c r="E47" s="726"/>
      <c r="F47" s="727"/>
      <c r="G47" s="370">
        <f>+ｱ.燃え殻!$AL$27</f>
        <v>0</v>
      </c>
      <c r="H47" s="370">
        <f>+ｲ.汚泥!$AL$27</f>
        <v>0</v>
      </c>
      <c r="I47" s="370">
        <f>+ｳ.廃油!$AL$27</f>
        <v>0</v>
      </c>
      <c r="J47" s="370">
        <f>+ｴ.廃酸!$AL$27</f>
        <v>0</v>
      </c>
      <c r="K47" s="370">
        <f>+ｵ.廃ｱﾙｶﾘ!$AL$27</f>
        <v>0</v>
      </c>
      <c r="L47" s="370">
        <f>+ｶ.廃ﾌﾟﾗ類!$AL$27</f>
        <v>172.5</v>
      </c>
      <c r="M47" s="370">
        <f>+ｷ.紙くず!$AL$27</f>
        <v>17.600000000000001</v>
      </c>
      <c r="N47" s="370">
        <f>+ｸ.木くず!$AL$27</f>
        <v>238.4</v>
      </c>
      <c r="O47" s="370">
        <f>+ｹ.繊維くず!$AL$27</f>
        <v>0</v>
      </c>
      <c r="P47" s="370">
        <f>+ｺ.動植物性残さ!$AL$27</f>
        <v>0</v>
      </c>
      <c r="Q47" s="370">
        <f>+ｻ.動物系固形不要物!$AL$27</f>
        <v>0</v>
      </c>
      <c r="R47" s="370">
        <f>+ｼ.ｺﾞﾑくず!$AL$27</f>
        <v>0</v>
      </c>
      <c r="S47" s="370">
        <f>+ｽ.金属くず!$AL$27</f>
        <v>20.9</v>
      </c>
      <c r="T47" s="370">
        <f>+ｾ.ｶﾞﾗｽ･ｺﾝｸﾘ･陶磁器くず!$AL$27</f>
        <v>12.6</v>
      </c>
      <c r="U47" s="370">
        <f>+ｿ.鉱さい!$AL$27</f>
        <v>0</v>
      </c>
      <c r="V47" s="370">
        <f>+ﾀ.がれき類!$AL$27</f>
        <v>4374</v>
      </c>
      <c r="W47" s="370">
        <f>+ﾁ.動物のふん尿!$AL$27</f>
        <v>0</v>
      </c>
      <c r="X47" s="370">
        <f>+ﾂ.動物の死体!$AL$27</f>
        <v>0</v>
      </c>
      <c r="Y47" s="370">
        <f>+ﾃ.ばいじん!$AL$27</f>
        <v>0</v>
      </c>
      <c r="Z47" s="371">
        <f>+ﾄ.混合廃棄物その他!$AL$27</f>
        <v>389.8</v>
      </c>
      <c r="AA47" s="372">
        <f t="shared" si="4"/>
        <v>5225.8</v>
      </c>
    </row>
    <row r="48" spans="2:27" ht="20.399999999999999" customHeight="1">
      <c r="B48" s="167"/>
      <c r="C48" s="173"/>
      <c r="D48" s="172" t="s">
        <v>188</v>
      </c>
      <c r="E48" s="703" t="s">
        <v>238</v>
      </c>
      <c r="F48" s="704"/>
      <c r="G48" s="373">
        <f>+ｱ.燃え殻!$AL$30</f>
        <v>0</v>
      </c>
      <c r="H48" s="373">
        <f>+ｲ.汚泥!$AL$30</f>
        <v>0</v>
      </c>
      <c r="I48" s="373">
        <f>+ｳ.廃油!$AL$30</f>
        <v>0</v>
      </c>
      <c r="J48" s="373">
        <f>+ｴ.廃酸!$AL$30</f>
        <v>0</v>
      </c>
      <c r="K48" s="373">
        <f>+ｵ.廃ｱﾙｶﾘ!$AL$30</f>
        <v>0</v>
      </c>
      <c r="L48" s="373">
        <f>+ｶ.廃ﾌﾟﾗ類!$AL$30</f>
        <v>151.80000000000001</v>
      </c>
      <c r="M48" s="373">
        <f>+ｷ.紙くず!$AL$30</f>
        <v>15.8</v>
      </c>
      <c r="N48" s="373">
        <f>+ｸ.木くず!$AL$30</f>
        <v>226.1</v>
      </c>
      <c r="O48" s="373">
        <f>+ｹ.繊維くず!$AL$30</f>
        <v>0</v>
      </c>
      <c r="P48" s="373">
        <f>+ｺ.動植物性残さ!$AL$30</f>
        <v>0</v>
      </c>
      <c r="Q48" s="373">
        <f>+ｻ.動物系固形不要物!$AL$30</f>
        <v>0</v>
      </c>
      <c r="R48" s="373">
        <f>+ｼ.ｺﾞﾑくず!$AL$30</f>
        <v>0</v>
      </c>
      <c r="S48" s="373">
        <f>+ｽ.金属くず!$AL$30</f>
        <v>20.9</v>
      </c>
      <c r="T48" s="373">
        <f>+ｾ.ｶﾞﾗｽ･ｺﾝｸﾘ･陶磁器くず!$AL$30</f>
        <v>11.3</v>
      </c>
      <c r="U48" s="373">
        <f>+ｿ.鉱さい!$AL$30</f>
        <v>0</v>
      </c>
      <c r="V48" s="373">
        <f>+ﾀ.がれき類!$AL$30</f>
        <v>3280</v>
      </c>
      <c r="W48" s="373">
        <f>+ﾁ.動物のふん尿!$AL$30</f>
        <v>0</v>
      </c>
      <c r="X48" s="373">
        <f>+ﾂ.動物の死体!$AL$30</f>
        <v>0</v>
      </c>
      <c r="Y48" s="373">
        <f>+ﾃ.ばいじん!$AL$30</f>
        <v>0</v>
      </c>
      <c r="Z48" s="374">
        <f>+ﾄ.混合廃棄物その他!$AL$30</f>
        <v>342</v>
      </c>
      <c r="AA48" s="375">
        <f t="shared" si="4"/>
        <v>4047.9</v>
      </c>
    </row>
    <row r="49" spans="2:27" ht="20.399999999999999" customHeight="1">
      <c r="B49" s="167"/>
      <c r="C49" s="173"/>
      <c r="D49" s="409" t="s">
        <v>190</v>
      </c>
      <c r="E49" s="713" t="s">
        <v>239</v>
      </c>
      <c r="F49" s="714"/>
      <c r="G49" s="422">
        <f>+ｱ.燃え殻!$AS$24</f>
        <v>0</v>
      </c>
      <c r="H49" s="422">
        <f>+ｲ.汚泥!$AS$24</f>
        <v>0</v>
      </c>
      <c r="I49" s="422">
        <f>+ｳ.廃油!$AS$24</f>
        <v>0</v>
      </c>
      <c r="J49" s="422">
        <f>+ｴ.廃酸!$AS$24</f>
        <v>0</v>
      </c>
      <c r="K49" s="422">
        <f>+ｵ.廃ｱﾙｶﾘ!$AS$24</f>
        <v>0</v>
      </c>
      <c r="L49" s="422">
        <f>+ｶ.廃ﾌﾟﾗ類!$AS$24</f>
        <v>172.5</v>
      </c>
      <c r="M49" s="422">
        <f>+ｷ.紙くず!$AS$24</f>
        <v>17.600000000000001</v>
      </c>
      <c r="N49" s="422">
        <f>+ｸ.木くず!$AS$24</f>
        <v>238.4</v>
      </c>
      <c r="O49" s="422">
        <f>+ｹ.繊維くず!$AS$24</f>
        <v>0</v>
      </c>
      <c r="P49" s="422">
        <f>+ｺ.動植物性残さ!$AS$24</f>
        <v>0</v>
      </c>
      <c r="Q49" s="422">
        <f>+ｻ.動物系固形不要物!$AS$24</f>
        <v>0</v>
      </c>
      <c r="R49" s="422">
        <f>+ｼ.ｺﾞﾑくず!$AS$24</f>
        <v>0</v>
      </c>
      <c r="S49" s="422">
        <f>+ｽ.金属くず!$AS$24</f>
        <v>20.9</v>
      </c>
      <c r="T49" s="422">
        <f>+ｾ.ｶﾞﾗｽ･ｺﾝｸﾘ･陶磁器くず!$AS$24</f>
        <v>12.6</v>
      </c>
      <c r="U49" s="422">
        <f>+ｿ.鉱さい!$AS$24</f>
        <v>0</v>
      </c>
      <c r="V49" s="422">
        <f>+ﾀ.がれき類!$AS$24</f>
        <v>4374</v>
      </c>
      <c r="W49" s="422">
        <f>+ﾁ.動物のふん尿!$AS$24</f>
        <v>0</v>
      </c>
      <c r="X49" s="422">
        <f>+ﾂ.動物の死体!$AS$24</f>
        <v>0</v>
      </c>
      <c r="Y49" s="422">
        <f>+ﾃ.ばいじん!$AS$24</f>
        <v>0</v>
      </c>
      <c r="Z49" s="423">
        <f>+ﾄ.混合廃棄物その他!$AS$24</f>
        <v>389.8</v>
      </c>
      <c r="AA49" s="424">
        <f t="shared" si="4"/>
        <v>5225.8</v>
      </c>
    </row>
    <row r="50" spans="2:27" ht="20.399999999999999" customHeight="1">
      <c r="B50" s="167"/>
      <c r="C50" s="173"/>
      <c r="D50" s="410"/>
      <c r="E50" s="730" t="s">
        <v>449</v>
      </c>
      <c r="F50" s="731"/>
      <c r="G50" s="411"/>
      <c r="H50" s="411"/>
      <c r="I50" s="411"/>
      <c r="J50" s="411"/>
      <c r="K50" s="411"/>
      <c r="L50" s="376">
        <f>ｶ.廃ﾌﾟﾗ類!AU18</f>
        <v>93.8</v>
      </c>
      <c r="M50" s="411"/>
      <c r="N50" s="411"/>
      <c r="O50" s="411"/>
      <c r="P50" s="411"/>
      <c r="Q50" s="411"/>
      <c r="R50" s="411"/>
      <c r="S50" s="411"/>
      <c r="T50" s="411"/>
      <c r="U50" s="411"/>
      <c r="V50" s="411"/>
      <c r="W50" s="411"/>
      <c r="X50" s="411"/>
      <c r="Y50" s="411"/>
      <c r="Z50" s="433"/>
      <c r="AA50" s="377">
        <f t="shared" si="4"/>
        <v>93.8</v>
      </c>
    </row>
    <row r="51" spans="2:27" ht="20.399999999999999" customHeight="1">
      <c r="B51" s="167"/>
      <c r="C51" s="173"/>
      <c r="D51" s="410"/>
      <c r="E51" s="732" t="s">
        <v>450</v>
      </c>
      <c r="F51" s="699"/>
      <c r="G51" s="415"/>
      <c r="H51" s="415"/>
      <c r="I51" s="415"/>
      <c r="J51" s="415"/>
      <c r="K51" s="415"/>
      <c r="L51" s="376">
        <f>ｶ.廃ﾌﾟﾗ類!AU19</f>
        <v>63.4</v>
      </c>
      <c r="M51" s="415"/>
      <c r="N51" s="415"/>
      <c r="O51" s="415"/>
      <c r="P51" s="415"/>
      <c r="Q51" s="415"/>
      <c r="R51" s="415"/>
      <c r="S51" s="415"/>
      <c r="T51" s="415"/>
      <c r="U51" s="415"/>
      <c r="V51" s="415"/>
      <c r="W51" s="415"/>
      <c r="X51" s="415"/>
      <c r="Y51" s="415"/>
      <c r="Z51" s="433"/>
      <c r="AA51" s="377">
        <f t="shared" si="4"/>
        <v>63.4</v>
      </c>
    </row>
    <row r="52" spans="2:27" ht="20.399999999999999" customHeight="1">
      <c r="B52" s="167"/>
      <c r="C52" s="173"/>
      <c r="D52" s="410"/>
      <c r="E52" s="730" t="s">
        <v>451</v>
      </c>
      <c r="F52" s="731"/>
      <c r="G52" s="415"/>
      <c r="H52" s="415"/>
      <c r="I52" s="415"/>
      <c r="J52" s="415"/>
      <c r="K52" s="415"/>
      <c r="L52" s="376">
        <f>ｶ.廃ﾌﾟﾗ類!AU20</f>
        <v>15.3</v>
      </c>
      <c r="M52" s="415"/>
      <c r="N52" s="415"/>
      <c r="O52" s="415"/>
      <c r="P52" s="415"/>
      <c r="Q52" s="415"/>
      <c r="R52" s="415"/>
      <c r="S52" s="415"/>
      <c r="T52" s="415"/>
      <c r="U52" s="415"/>
      <c r="V52" s="415"/>
      <c r="W52" s="415"/>
      <c r="X52" s="415"/>
      <c r="Y52" s="415"/>
      <c r="Z52" s="433"/>
      <c r="AA52" s="377">
        <f t="shared" si="4"/>
        <v>15.3</v>
      </c>
    </row>
    <row r="53" spans="2:27" ht="20.399999999999999" customHeight="1">
      <c r="B53" s="167"/>
      <c r="C53" s="173"/>
      <c r="D53" s="216"/>
      <c r="E53" s="733" t="s">
        <v>452</v>
      </c>
      <c r="F53" s="734"/>
      <c r="G53" s="419"/>
      <c r="H53" s="419"/>
      <c r="I53" s="419"/>
      <c r="J53" s="419"/>
      <c r="K53" s="419"/>
      <c r="L53" s="425">
        <f>ｶ.廃ﾌﾟﾗ類!AU21</f>
        <v>0</v>
      </c>
      <c r="M53" s="419"/>
      <c r="N53" s="419"/>
      <c r="O53" s="419"/>
      <c r="P53" s="419"/>
      <c r="Q53" s="419"/>
      <c r="R53" s="419"/>
      <c r="S53" s="419"/>
      <c r="T53" s="419"/>
      <c r="U53" s="419"/>
      <c r="V53" s="419"/>
      <c r="W53" s="419"/>
      <c r="X53" s="419"/>
      <c r="Y53" s="419"/>
      <c r="Z53" s="434"/>
      <c r="AA53" s="426">
        <f t="shared" si="4"/>
        <v>0</v>
      </c>
    </row>
    <row r="54" spans="2:27" ht="20.399999999999999" customHeight="1">
      <c r="B54" s="167"/>
      <c r="C54" s="173"/>
      <c r="D54" s="410" t="s">
        <v>192</v>
      </c>
      <c r="E54" s="703" t="s">
        <v>432</v>
      </c>
      <c r="F54" s="704"/>
      <c r="G54" s="373">
        <f>+ｱ.燃え殻!$AS$27</f>
        <v>0</v>
      </c>
      <c r="H54" s="373">
        <f>+ｲ.汚泥!$AS$27</f>
        <v>0</v>
      </c>
      <c r="I54" s="373">
        <f>+ｳ.廃油!$AS$27</f>
        <v>0</v>
      </c>
      <c r="J54" s="373">
        <f>+ｴ.廃酸!$AS$27</f>
        <v>0</v>
      </c>
      <c r="K54" s="373">
        <f>+ｵ.廃ｱﾙｶﾘ!$AS$27</f>
        <v>0</v>
      </c>
      <c r="L54" s="373">
        <f>+ｶ.廃ﾌﾟﾗ類!$AS$27</f>
        <v>0</v>
      </c>
      <c r="M54" s="373">
        <f>+ｷ.紙くず!$AS$27</f>
        <v>0</v>
      </c>
      <c r="N54" s="373">
        <f>+ｸ.木くず!$AS$27</f>
        <v>0</v>
      </c>
      <c r="O54" s="373">
        <f>+ｹ.繊維くず!$AS$27</f>
        <v>0</v>
      </c>
      <c r="P54" s="373">
        <f>+ｺ.動植物性残さ!$AS$27</f>
        <v>0</v>
      </c>
      <c r="Q54" s="373">
        <f>+ｻ.動物系固形不要物!$AS$27</f>
        <v>0</v>
      </c>
      <c r="R54" s="373">
        <f>+ｼ.ｺﾞﾑくず!$AS$27</f>
        <v>0</v>
      </c>
      <c r="S54" s="373">
        <f>+ｽ.金属くず!$AS$27</f>
        <v>0</v>
      </c>
      <c r="T54" s="373">
        <f>+ｾ.ｶﾞﾗｽ･ｺﾝｸﾘ･陶磁器くず!$AS$27</f>
        <v>0</v>
      </c>
      <c r="U54" s="373">
        <f>+ｿ.鉱さい!$AS$27</f>
        <v>0</v>
      </c>
      <c r="V54" s="373">
        <f>+ﾀ.がれき類!$AS$27</f>
        <v>0</v>
      </c>
      <c r="W54" s="373">
        <f>+ﾁ.動物のふん尿!$AS$27</f>
        <v>0</v>
      </c>
      <c r="X54" s="373">
        <f>+ﾂ.動物の死体!$AS$27</f>
        <v>0</v>
      </c>
      <c r="Y54" s="373">
        <f>+ﾃ.ばいじん!$AS$27</f>
        <v>0</v>
      </c>
      <c r="Z54" s="374">
        <f>+ﾄ.混合廃棄物その他!$AS$27</f>
        <v>0</v>
      </c>
      <c r="AA54" s="375">
        <f t="shared" si="4"/>
        <v>0</v>
      </c>
    </row>
    <row r="55" spans="2:27" ht="20.399999999999999" customHeight="1" thickBot="1">
      <c r="B55" s="168"/>
      <c r="C55" s="174"/>
      <c r="D55" s="412" t="s">
        <v>193</v>
      </c>
      <c r="E55" s="719" t="s">
        <v>433</v>
      </c>
      <c r="F55" s="720"/>
      <c r="G55" s="427">
        <f>+ｱ.燃え殻!$AS$31</f>
        <v>0</v>
      </c>
      <c r="H55" s="427">
        <f>+ｲ.汚泥!$AS$31</f>
        <v>0</v>
      </c>
      <c r="I55" s="427">
        <f>+ｳ.廃油!$AS$31</f>
        <v>0</v>
      </c>
      <c r="J55" s="427">
        <f>+ｴ.廃酸!$AS$31</f>
        <v>0</v>
      </c>
      <c r="K55" s="427">
        <f>+ｵ.廃ｱﾙｶﾘ!$AS$31</f>
        <v>0</v>
      </c>
      <c r="L55" s="427">
        <f>+ｶ.廃ﾌﾟﾗ類!$AS$31</f>
        <v>0</v>
      </c>
      <c r="M55" s="427">
        <f>+ｷ.紙くず!$AS$31</f>
        <v>0</v>
      </c>
      <c r="N55" s="427">
        <f>+ｸ.木くず!$AS$31</f>
        <v>0</v>
      </c>
      <c r="O55" s="427">
        <f>+ｹ.繊維くず!$AS$31</f>
        <v>0</v>
      </c>
      <c r="P55" s="427">
        <f>+ｺ.動植物性残さ!$AS$31</f>
        <v>0</v>
      </c>
      <c r="Q55" s="427">
        <f>+ｻ.動物系固形不要物!$AS$31</f>
        <v>0</v>
      </c>
      <c r="R55" s="427">
        <f>+ｼ.ｺﾞﾑくず!$AS$31</f>
        <v>0</v>
      </c>
      <c r="S55" s="427">
        <f>+ｽ.金属くず!$AS$31</f>
        <v>0</v>
      </c>
      <c r="T55" s="427">
        <f>+ｾ.ｶﾞﾗｽ･ｺﾝｸﾘ･陶磁器くず!$AS$31</f>
        <v>0</v>
      </c>
      <c r="U55" s="427">
        <f>+ｿ.鉱さい!$AS$31</f>
        <v>0</v>
      </c>
      <c r="V55" s="427">
        <f>+ﾀ.がれき類!$AS$31</f>
        <v>0</v>
      </c>
      <c r="W55" s="427">
        <f>+ﾁ.動物のふん尿!$AS$31</f>
        <v>0</v>
      </c>
      <c r="X55" s="427">
        <f>+ﾂ.動物の死体!$AS$31</f>
        <v>0</v>
      </c>
      <c r="Y55" s="427">
        <f>+ﾃ.ばいじん!$AS$31</f>
        <v>0</v>
      </c>
      <c r="Z55" s="428">
        <f>+ﾄ.混合廃棄物その他!$AS$31</f>
        <v>0</v>
      </c>
      <c r="AA55" s="429">
        <f t="shared" si="4"/>
        <v>0</v>
      </c>
    </row>
    <row r="56" spans="2:27" ht="19.95" customHeight="1">
      <c r="G56" s="9" t="s">
        <v>104</v>
      </c>
    </row>
    <row r="58" spans="2:27" s="406" customFormat="1">
      <c r="G58" s="406">
        <f>IF(ｱ.燃え殻!$P$16="エラー！：⑥残さ物量があるのに、④自ら中間処理した量がゼロになっています",1,0)</f>
        <v>0</v>
      </c>
      <c r="H58" s="406">
        <f>IF(ｲ.汚泥!$P$16="エラー！：⑥残さ物量があるのに、④自ら中間処理した量がゼロになっています",1,0)</f>
        <v>0</v>
      </c>
      <c r="I58" s="406">
        <f>IF(ｳ.廃油!$P$16="エラー！：⑥残さ物量があるのに、④自ら中間処理した量がゼロになっています",1,0)</f>
        <v>0</v>
      </c>
      <c r="J58" s="406">
        <f>IF(ｴ.廃酸!$P$16="エラー！：⑥残さ物量があるのに、④自ら中間処理した量がゼロになっています",1,0)</f>
        <v>0</v>
      </c>
      <c r="K58" s="406">
        <f>IF(ｵ.廃ｱﾙｶﾘ!$P$16="エラー！：⑥残さ物量があるのに、④自ら中間処理した量がゼロになっています",1,0)</f>
        <v>0</v>
      </c>
      <c r="L58" s="406">
        <f>IF(ｶ.廃ﾌﾟﾗ類!$P$16="エラー！：⑥残さ物量があるのに、④自ら中間処理した量がゼロになっています",1,0)</f>
        <v>0</v>
      </c>
      <c r="M58" s="406">
        <f>IF(ｷ.紙くず!$P$16="エラー！：⑥残さ物量があるのに、④自ら中間処理した量がゼロになっています",1,0)</f>
        <v>0</v>
      </c>
      <c r="N58" s="406">
        <f>IF(ｸ.木くず!$P$16="エラー！：⑥残さ物量があるのに、④自ら中間処理した量がゼロになっています",1,0)</f>
        <v>0</v>
      </c>
      <c r="O58" s="406">
        <f>IF(ｹ.繊維くず!$P$16="エラー！：⑥残さ物量があるのに、④自ら中間処理した量がゼロになっています",1,0)</f>
        <v>0</v>
      </c>
      <c r="P58" s="406">
        <f>IF(ｺ.動植物性残さ!$P$16="エラー！：⑥残さ物量があるのに、④自ら中間処理した量がゼロになっています",1,0)</f>
        <v>0</v>
      </c>
      <c r="Q58" s="406">
        <f>IF(ｻ.動物系固形不要物!$P$16="エラー！：⑥残さ物量があるのに、④自ら中間処理した量がゼロになっています",1,0)</f>
        <v>0</v>
      </c>
      <c r="R58" s="406">
        <f>IF(ｼ.ｺﾞﾑくず!$P$16="エラー！：⑥残さ物量があるのに、④自ら中間処理した量がゼロになっています",1,0)</f>
        <v>0</v>
      </c>
      <c r="S58" s="406">
        <f>IF(ｽ.金属くず!$P$16="エラー！：⑥残さ物量があるのに、④自ら中間処理した量がゼロになっています",1,0)</f>
        <v>0</v>
      </c>
      <c r="T58" s="406">
        <f>IF(ｾ.ｶﾞﾗｽ･ｺﾝｸﾘ･陶磁器くず!$P$16="エラー！：⑥残さ物量があるのに、④自ら中間処理した量がゼロになっています",1,0)</f>
        <v>0</v>
      </c>
      <c r="U58" s="406">
        <f>IF(ｿ.鉱さい!$P$16="エラー！：⑥残さ物量があるのに、④自ら中間処理した量がゼロになっています",1,0)</f>
        <v>0</v>
      </c>
      <c r="V58" s="406">
        <f>IF(ﾀ.がれき類!$P$16="エラー！：⑥残さ物量があるのに、④自ら中間処理した量がゼロになっています",1,0)</f>
        <v>0</v>
      </c>
      <c r="W58" s="406">
        <f>IF(ﾁ.動物のふん尿!$P$16="エラー！：⑥残さ物量があるのに、④自ら中間処理した量がゼロになっています",1,0)</f>
        <v>0</v>
      </c>
      <c r="X58" s="406">
        <f>IF(ﾂ.動物の死体!$P$16="エラー！：⑥残さ物量があるのに、④自ら中間処理した量がゼロになっています",1,0)</f>
        <v>0</v>
      </c>
      <c r="Y58" s="406">
        <f>IF(ﾃ.ばいじん!$P$16="エラー！：⑥残さ物量があるのに、④自ら中間処理した量がゼロになっています",1,0)</f>
        <v>0</v>
      </c>
      <c r="Z58" s="406">
        <f>IF(ﾄ.混合廃棄物その他!$P$16="エラー！：⑥残さ物量があるのに、④自ら中間処理した量がゼロになっています",1,0)</f>
        <v>0</v>
      </c>
    </row>
    <row r="59" spans="2:27" s="406" customFormat="1">
      <c r="G59" s="406">
        <f>IF(ｱ.燃え殻!$P$22="エラー !：④の内数である⑤の量が④を超えています",1,0)</f>
        <v>0</v>
      </c>
      <c r="H59" s="406">
        <f>IF(ｲ.汚泥!$P$22="エラー !：④の内数である⑤の量が④を超えています",1,0)</f>
        <v>0</v>
      </c>
      <c r="I59" s="406">
        <f>IF(ｳ.廃油!$P$22="エラー !：④の内数である⑤の量が④を超えています",1,0)</f>
        <v>0</v>
      </c>
      <c r="J59" s="406">
        <f>IF(ｴ.廃酸!$P$22="エラー !：④の内数である⑤の量が④を超えています",1,0)</f>
        <v>0</v>
      </c>
      <c r="K59" s="406">
        <f>IF(ｵ.廃ｱﾙｶﾘ!$P$22="エラー !：④の内数である⑤の量が④を超えています",1,0)</f>
        <v>0</v>
      </c>
      <c r="L59" s="406">
        <f>IF(ｶ.廃ﾌﾟﾗ類!$P$22="エラー !：④の内数である⑤の量が④を超えています",1,0)</f>
        <v>0</v>
      </c>
      <c r="M59" s="406">
        <f>IF(ｷ.紙くず!$P$22="エラー !：④の内数である⑤の量が④を超えています",1,0)</f>
        <v>0</v>
      </c>
      <c r="N59" s="406">
        <f>IF(ｸ.木くず!$P$22="エラー !：④の内数である⑤の量が④を超えています",1,0)</f>
        <v>0</v>
      </c>
      <c r="O59" s="406">
        <f>IF(ｹ.繊維くず!$P$22="エラー !：④の内数である⑤の量が④を超えています",1,0)</f>
        <v>0</v>
      </c>
      <c r="P59" s="406">
        <f>IF(ｺ.動植物性残さ!$P$22="エラー !：④の内数である⑤の量が④を超えています",1,0)</f>
        <v>0</v>
      </c>
      <c r="Q59" s="406">
        <f>IF(ｻ.動物系固形不要物!$P$22="エラー !：④の内数である⑤の量が④を超えています",1,0)</f>
        <v>0</v>
      </c>
      <c r="R59" s="406">
        <f>IF(ｼ.ｺﾞﾑくず!$P$22="エラー !：④の内数である⑤の量が④を超えています",1,0)</f>
        <v>0</v>
      </c>
      <c r="S59" s="406">
        <f>IF(ｽ.金属くず!$P$22="エラー !：④の内数である⑤の量が④を超えています",1,0)</f>
        <v>0</v>
      </c>
      <c r="T59" s="406">
        <f>IF(ｾ.ｶﾞﾗｽ･ｺﾝｸﾘ･陶磁器くず!$P$22="エラー !：④の内数である⑤の量が④を超えています",1,0)</f>
        <v>0</v>
      </c>
      <c r="U59" s="406">
        <f>IF(ｿ.鉱さい!$P$22="エラー !：④の内数である⑤の量が④を超えています",1,0)</f>
        <v>0</v>
      </c>
      <c r="V59" s="406">
        <f>IF(ﾀ.がれき類!$P$22="エラー !：④の内数である⑤の量が④を超えています",1,0)</f>
        <v>0</v>
      </c>
      <c r="W59" s="406">
        <f>IF(ﾁ.動物のふん尿!$P$22="エラー !：④の内数である⑤の量が④を超えています",1,0)</f>
        <v>0</v>
      </c>
      <c r="X59" s="406">
        <f>IF(ﾂ.動物の死体!$P$22="エラー !：④の内数である⑤の量が④を超えています",1,0)</f>
        <v>0</v>
      </c>
      <c r="Y59" s="406">
        <f>IF(ﾃ.ばいじん!$P$22="エラー !：④の内数である⑤の量が④を超えています",1,0)</f>
        <v>0</v>
      </c>
      <c r="Z59" s="406">
        <f>IF(ﾄ.混合廃棄物その他!$P$22="エラー !：④の内数である⑤の量が④を超えています",1,0)</f>
        <v>0</v>
      </c>
    </row>
    <row r="60" spans="2:27" s="406" customFormat="1">
      <c r="G60" s="406">
        <f>IF(ｱ.燃え殻!$AL$31="エラー !：⑩の内数である⑪の量が⑩を超えています",1,0)</f>
        <v>0</v>
      </c>
      <c r="H60" s="406">
        <f>IF(ｲ.汚泥!$AL$31="エラー !：⑩の内数である⑪の量が⑩を超えています",1,0)</f>
        <v>0</v>
      </c>
      <c r="I60" s="406">
        <f>IF(ｳ.廃油!$AL$31="エラー !：⑩の内数である⑪の量が⑩を超えています",1,0)</f>
        <v>0</v>
      </c>
      <c r="J60" s="406">
        <f>IF(ｴ.廃酸!$AL$31="エラー !：⑩の内数である⑪の量が⑩を超えています",1,0)</f>
        <v>0</v>
      </c>
      <c r="K60" s="406">
        <f>IF(ｵ.廃ｱﾙｶﾘ!$AL$31="エラー !：⑩の内数である⑪の量が⑩を超えています",1,0)</f>
        <v>0</v>
      </c>
      <c r="L60" s="406">
        <f>IF(ｶ.廃ﾌﾟﾗ類!$AL$31="エラー !：⑩の内数である⑪の量が⑩を超えています",1,0)</f>
        <v>0</v>
      </c>
      <c r="M60" s="406">
        <f>IF(ｷ.紙くず!$AL$31="エラー !：⑩の内数である⑪の量が⑩を超えています",1,0)</f>
        <v>0</v>
      </c>
      <c r="N60" s="406">
        <f>IF(ｸ.木くず!$AL$31="エラー !：⑩の内数である⑪の量が⑩を超えています",1,0)</f>
        <v>0</v>
      </c>
      <c r="O60" s="406">
        <f>IF(ｹ.繊維くず!$AL$31="エラー !：⑩の内数である⑪の量が⑩を超えています",1,0)</f>
        <v>0</v>
      </c>
      <c r="P60" s="406">
        <f>IF(ｺ.動植物性残さ!$AL$31="エラー !：⑩の内数である⑪の量が⑩を超えています",1,0)</f>
        <v>0</v>
      </c>
      <c r="Q60" s="406">
        <f>IF(ｻ.動物系固形不要物!$AL$31="エラー !：⑩の内数である⑪の量が⑩を超えています",1,0)</f>
        <v>0</v>
      </c>
      <c r="R60" s="406">
        <f>IF(ｼ.ｺﾞﾑくず!$AL$31="エラー !：⑩の内数である⑪の量が⑩を超えています",1,0)</f>
        <v>0</v>
      </c>
      <c r="S60" s="406">
        <f>IF(ｽ.金属くず!$AL$31="エラー !：⑩の内数である⑪の量が⑩を超えています",1,0)</f>
        <v>0</v>
      </c>
      <c r="T60" s="406">
        <f>IF(ｾ.ｶﾞﾗｽ･ｺﾝｸﾘ･陶磁器くず!$AL$31="エラー !：⑩の内数である⑪の量が⑩を超えています",1,0)</f>
        <v>0</v>
      </c>
      <c r="U60" s="406">
        <f>IF(ｿ.鉱さい!$AL$31="エラー !：⑩の内数である⑪の量が⑩を超えています",1,0)</f>
        <v>0</v>
      </c>
      <c r="V60" s="406">
        <f>IF(ﾀ.がれき類!$AL$31="エラー !：⑩の内数である⑪の量が⑩を超えています",1,0)</f>
        <v>0</v>
      </c>
      <c r="W60" s="406">
        <f>IF(ﾁ.動物のふん尿!$AL$31="エラー !：⑩の内数である⑪の量が⑩を超えています",1,0)</f>
        <v>0</v>
      </c>
      <c r="X60" s="406">
        <f>IF(ﾂ.動物の死体!$AL$31="エラー !：⑩の内数である⑪の量が⑩を超えています",1,0)</f>
        <v>0</v>
      </c>
      <c r="Y60" s="406">
        <f>IF(ﾃ.ばいじん!$AL$31="エラー !：⑩の内数である⑪の量が⑩を超えています",1,0)</f>
        <v>0</v>
      </c>
      <c r="Z60" s="406">
        <f>IF(ﾄ.混合廃棄物その他!$AL$31="エラー !：⑩の内数である⑪の量が⑩を超えています",1,0)</f>
        <v>0</v>
      </c>
    </row>
    <row r="61" spans="2:27" s="406" customFormat="1">
      <c r="G61" s="406">
        <f>IF(ｱ.燃え殻!$AS$28="エラー !：⑩の内数である（⑫+⑬＋⑭）の量が⑩を超えています",1,0)</f>
        <v>0</v>
      </c>
      <c r="H61" s="406">
        <f>IF(ｲ.汚泥!$AS$28="エラー !：⑩の内数である（⑫+⑬＋⑭）の量が⑩を超えています",1,0)</f>
        <v>0</v>
      </c>
      <c r="I61" s="406">
        <f>IF(ｳ.廃油!$AS$28="エラー !：⑩の内数である（⑫+⑬＋⑭）の量が⑩を超えています",1,0)</f>
        <v>0</v>
      </c>
      <c r="J61" s="406">
        <f>IF(ｴ.廃酸!$AS$28="エラー !：⑩の内数である（⑫+⑬＋⑭）の量が⑩を超えています",1,0)</f>
        <v>0</v>
      </c>
      <c r="K61" s="406">
        <f>IF(ｵ.廃ｱﾙｶﾘ!$AS$28="エラー !：⑩の内数である（⑫+⑬＋⑭）の量が⑩を超えています",1,0)</f>
        <v>0</v>
      </c>
      <c r="L61" s="406">
        <f>IF(ｶ.廃ﾌﾟﾗ類!$AS$28="エラー !：⑩の内数である（⑫+⑬＋⑭）の量が⑩を超えています",1,0)</f>
        <v>0</v>
      </c>
      <c r="M61" s="406">
        <f>IF(ｷ.紙くず!$AS$28="エラー !：⑩の内数である（⑫+⑬＋⑭）の量が⑩を超えています",1,0)</f>
        <v>0</v>
      </c>
      <c r="N61" s="406">
        <f>IF(ｸ.木くず!$AS$28="エラー !：⑩の内数である（⑫+⑬＋⑭）の量が⑩を超えています",1,0)</f>
        <v>0</v>
      </c>
      <c r="O61" s="406">
        <f>IF(ｹ.繊維くず!$AS$28="エラー !：⑩の内数である（⑫+⑬＋⑭）の量が⑩を超えています",1,0)</f>
        <v>0</v>
      </c>
      <c r="P61" s="406">
        <f>IF(ｺ.動植物性残さ!$AS$28="エラー !：⑩の内数である（⑫+⑬＋⑭）の量が⑩を超えています",1,0)</f>
        <v>0</v>
      </c>
      <c r="Q61" s="406">
        <f>IF(ｻ.動物系固形不要物!$AS$28="エラー !：⑩の内数である（⑫+⑬＋⑭）の量が⑩を超えています",1,0)</f>
        <v>0</v>
      </c>
      <c r="R61" s="406">
        <f>IF(ｼ.ｺﾞﾑくず!$AS$28="エラー !：⑩の内数である（⑫+⑬＋⑭）の量が⑩を超えています",1,0)</f>
        <v>0</v>
      </c>
      <c r="S61" s="406">
        <f>IF(ｽ.金属くず!$AS$28="エラー !：⑩の内数である（⑫+⑬＋⑭）の量が⑩を超えています",1,0)</f>
        <v>0</v>
      </c>
      <c r="T61" s="406">
        <f>IF(ｾ.ｶﾞﾗｽ･ｺﾝｸﾘ･陶磁器くず!$AS$28="エラー !：⑩の内数である（⑫+⑬＋⑭）の量が⑩を超えています",1,0)</f>
        <v>0</v>
      </c>
      <c r="U61" s="406">
        <f>IF(ｿ.鉱さい!$AS$28="エラー !：⑩の内数である（⑫+⑬＋⑭）の量が⑩を超えています",1,0)</f>
        <v>0</v>
      </c>
      <c r="V61" s="406">
        <f>IF(ﾀ.がれき類!$AS$28="エラー !：⑩の内数である（⑫+⑬＋⑭）の量が⑩を超えています",1,0)</f>
        <v>0</v>
      </c>
      <c r="W61" s="406">
        <f>IF(ﾁ.動物のふん尿!$AS$28="エラー !：⑩の内数である（⑫+⑬＋⑭）の量が⑩を超えています",1,0)</f>
        <v>0</v>
      </c>
      <c r="X61" s="406">
        <f>IF(ﾂ.動物の死体!$AS$28="エラー !：⑩の内数である（⑫+⑬＋⑭）の量が⑩を超えています",1,0)</f>
        <v>0</v>
      </c>
      <c r="Y61" s="406">
        <f>IF(ﾃ.ばいじん!$AS$28="エラー !：⑩の内数である（⑫+⑬＋⑭）の量が⑩を超えています",1,0)</f>
        <v>0</v>
      </c>
      <c r="Z61" s="406">
        <f>IF(ﾄ.混合廃棄物その他!$AS$28="エラー !：⑩の内数である（⑫+⑬＋⑭）の量が⑩を超えています",1,0)</f>
        <v>0</v>
      </c>
    </row>
    <row r="62" spans="2:27" s="406" customFormat="1">
      <c r="G62" s="406">
        <f>IF(ｱ.燃え殻!$AS$32="エラー !：⑩の内数である（⑫+⑬＋⑭）の量が⑩を超えています",1,0)</f>
        <v>0</v>
      </c>
      <c r="H62" s="406">
        <f>IF(ｲ.汚泥!$AS$32="エラー !：⑩の内数である（⑫+⑬＋⑭）の量が⑩を超えています",1,0)</f>
        <v>0</v>
      </c>
      <c r="I62" s="406">
        <f>IF(ｳ.廃油!$AS$32="エラー !：⑩の内数である（⑫+⑬＋⑭）の量が⑩を超えています",1,0)</f>
        <v>0</v>
      </c>
      <c r="J62" s="406">
        <f>IF(ｴ.廃酸!$AS$32="エラー !：⑩の内数である（⑫+⑬＋⑭）の量が⑩を超えています",1,0)</f>
        <v>0</v>
      </c>
      <c r="K62" s="406">
        <f>IF(ｵ.廃ｱﾙｶﾘ!$AS$32="エラー !：⑩の内数である（⑫+⑬＋⑭）の量が⑩を超えています",1,0)</f>
        <v>0</v>
      </c>
      <c r="L62" s="406">
        <f>IF(ｶ.廃ﾌﾟﾗ類!$AS$32="エラー !：⑩の内数である（⑫+⑬＋⑭）の量が⑩を超えています",1,0)</f>
        <v>0</v>
      </c>
      <c r="M62" s="406">
        <f>IF(ｷ.紙くず!$AS$32="エラー !：⑩の内数である（⑫+⑬＋⑭）の量が⑩を超えています",1,0)</f>
        <v>0</v>
      </c>
      <c r="N62" s="406">
        <f>IF(ｸ.木くず!$AS$32="エラー !：⑩の内数である（⑫+⑬＋⑭）の量が⑩を超えています",1,0)</f>
        <v>0</v>
      </c>
      <c r="O62" s="406">
        <f>IF(ｹ.繊維くず!$AS$32="エラー !：⑩の内数である（⑫+⑬＋⑭）の量が⑩を超えています",1,0)</f>
        <v>0</v>
      </c>
      <c r="P62" s="406">
        <f>IF(ｺ.動植物性残さ!$AS$32="エラー !：⑩の内数である（⑫+⑬＋⑭）の量が⑩を超えています",1,0)</f>
        <v>0</v>
      </c>
      <c r="Q62" s="406">
        <f>IF(ｻ.動物系固形不要物!$AS$32="エラー !：⑩の内数である（⑫+⑬＋⑭）の量が⑩を超えています",1,0)</f>
        <v>0</v>
      </c>
      <c r="R62" s="406">
        <f>IF(ｼ.ｺﾞﾑくず!$AS$32="エラー !：⑩の内数である（⑫+⑬＋⑭）の量が⑩を超えています",1,0)</f>
        <v>0</v>
      </c>
      <c r="S62" s="406">
        <f>IF(ｽ.金属くず!$AS$32="エラー !：⑩の内数である（⑫+⑬＋⑭）の量が⑩を超えています",1,0)</f>
        <v>0</v>
      </c>
      <c r="T62" s="406">
        <f>IF(ｾ.ｶﾞﾗｽ･ｺﾝｸﾘ･陶磁器くず!$AS$32="エラー !：⑩の内数である（⑫+⑬＋⑭）の量が⑩を超えています",1,0)</f>
        <v>0</v>
      </c>
      <c r="U62" s="406">
        <f>IF(ｿ.鉱さい!$AS$32="エラー !：⑩の内数である（⑫+⑬＋⑭）の量が⑩を超えています",1,0)</f>
        <v>0</v>
      </c>
      <c r="V62" s="406">
        <f>IF(ﾀ.がれき類!$AS$32="エラー !：⑩の内数である（⑫+⑬＋⑭）の量が⑩を超えています",1,0)</f>
        <v>0</v>
      </c>
      <c r="W62" s="406">
        <f>IF(ﾁ.動物のふん尿!$AS$32="エラー !：⑩の内数である（⑫+⑬＋⑭）の量が⑩を超えています",1,0)</f>
        <v>0</v>
      </c>
      <c r="X62" s="406">
        <f>IF(ﾂ.動物の死体!$AS$32="エラー !：⑩の内数である（⑫+⑬＋⑭）の量が⑩を超えています",1,0)</f>
        <v>0</v>
      </c>
      <c r="Y62" s="406">
        <f>IF(ﾃ.ばいじん!$AS$32="エラー !：⑩の内数である（⑫+⑬＋⑭）の量が⑩を超えています",1,0)</f>
        <v>0</v>
      </c>
      <c r="Z62" s="406">
        <f>IF(ﾄ.混合廃棄物その他!$AS$32="エラー !：⑩の内数である（⑫+⑬＋⑭）の量が⑩を超えています",1,0)</f>
        <v>0</v>
      </c>
    </row>
    <row r="63" spans="2:27" s="406" customFormat="1">
      <c r="G63" s="406">
        <f>IF(G9="0",+G19+G20,+G9+G19+G20)</f>
        <v>0</v>
      </c>
      <c r="H63" s="406">
        <f t="shared" ref="H63:Z63" si="10">IF(H9="0",+H19+H20,+H9+H19+H20)</f>
        <v>750</v>
      </c>
      <c r="I63" s="406">
        <f t="shared" si="10"/>
        <v>0</v>
      </c>
      <c r="J63" s="406">
        <f t="shared" si="10"/>
        <v>0</v>
      </c>
      <c r="K63" s="406">
        <f t="shared" si="10"/>
        <v>0</v>
      </c>
      <c r="L63" s="406">
        <f t="shared" si="10"/>
        <v>207.5</v>
      </c>
      <c r="M63" s="406">
        <f t="shared" si="10"/>
        <v>27.6</v>
      </c>
      <c r="N63" s="406">
        <f t="shared" si="10"/>
        <v>263.39999999999998</v>
      </c>
      <c r="O63" s="406">
        <f t="shared" si="10"/>
        <v>0</v>
      </c>
      <c r="P63" s="406">
        <f t="shared" si="10"/>
        <v>0</v>
      </c>
      <c r="Q63" s="406">
        <f t="shared" si="10"/>
        <v>0</v>
      </c>
      <c r="R63" s="406">
        <f t="shared" si="10"/>
        <v>0</v>
      </c>
      <c r="S63" s="406">
        <f t="shared" si="10"/>
        <v>30.9</v>
      </c>
      <c r="T63" s="406">
        <f t="shared" si="10"/>
        <v>87.6</v>
      </c>
      <c r="U63" s="406">
        <f t="shared" si="10"/>
        <v>0</v>
      </c>
      <c r="V63" s="406">
        <f t="shared" si="10"/>
        <v>5374</v>
      </c>
      <c r="W63" s="406">
        <f t="shared" si="10"/>
        <v>0</v>
      </c>
      <c r="X63" s="406">
        <f t="shared" si="10"/>
        <v>0</v>
      </c>
      <c r="Y63" s="406">
        <f t="shared" si="10"/>
        <v>0</v>
      </c>
      <c r="Z63" s="406">
        <f t="shared" si="10"/>
        <v>439.8</v>
      </c>
      <c r="AA63" s="407">
        <f>+AA9+AA19+AA20</f>
        <v>7180.8</v>
      </c>
    </row>
    <row r="64" spans="2:27" s="406" customFormat="1" ht="13.2">
      <c r="F64" s="408"/>
    </row>
    <row r="65" spans="6:6" s="406" customFormat="1" ht="13.2">
      <c r="F65" s="408"/>
    </row>
    <row r="66" spans="6:6" s="406" customFormat="1" ht="13.2">
      <c r="F66" s="408"/>
    </row>
    <row r="67" spans="6:6" s="406" customFormat="1" ht="13.2">
      <c r="F67" s="408"/>
    </row>
  </sheetData>
  <sheetProtection algorithmName="SHA-512" hashValue="i9AJdjxl8awGSZ65R68yPsO8IGHTlUx6iWdBezUJKOe/tH6Sud5VJIPxbC9Plgt0XyffA0nZ5d0YoSrozrddlA==" saltValue="mBggt5OAkBgp/nQKd4mSFw==" spinCount="100000" sheet="1" objects="1" scenarios="1"/>
  <mergeCells count="37">
    <mergeCell ref="E54:F54"/>
    <mergeCell ref="E55:F55"/>
    <mergeCell ref="C41:C46"/>
    <mergeCell ref="D28:D34"/>
    <mergeCell ref="D47:F47"/>
    <mergeCell ref="E41:F41"/>
    <mergeCell ref="E48:F48"/>
    <mergeCell ref="E49:F49"/>
    <mergeCell ref="E50:F50"/>
    <mergeCell ref="E51:F51"/>
    <mergeCell ref="E52:F52"/>
    <mergeCell ref="E53:F53"/>
    <mergeCell ref="E26:F26"/>
    <mergeCell ref="E27:F27"/>
    <mergeCell ref="C26:C35"/>
    <mergeCell ref="D19:F19"/>
    <mergeCell ref="D20:F20"/>
    <mergeCell ref="E21:F21"/>
    <mergeCell ref="E35:F35"/>
    <mergeCell ref="E23:F23"/>
    <mergeCell ref="E25:F25"/>
    <mergeCell ref="E22:F22"/>
    <mergeCell ref="D18:F18"/>
    <mergeCell ref="C10:F10"/>
    <mergeCell ref="C11:F11"/>
    <mergeCell ref="C12:F12"/>
    <mergeCell ref="C13:F13"/>
    <mergeCell ref="C14:F14"/>
    <mergeCell ref="C15:F15"/>
    <mergeCell ref="C16:F16"/>
    <mergeCell ref="C17:F17"/>
    <mergeCell ref="B3:F4"/>
    <mergeCell ref="V6:Z6"/>
    <mergeCell ref="C9:F9"/>
    <mergeCell ref="M6:N6"/>
    <mergeCell ref="Y4:Y5"/>
    <mergeCell ref="P6:U6"/>
  </mergeCells>
  <phoneticPr fontId="3"/>
  <conditionalFormatting sqref="G23">
    <cfRule type="expression" dxfId="99" priority="1" stopIfTrue="1">
      <formula>$G$58=1</formula>
    </cfRule>
  </conditionalFormatting>
  <conditionalFormatting sqref="G24">
    <cfRule type="expression" dxfId="98" priority="2" stopIfTrue="1">
      <formula>$G$59=1</formula>
    </cfRule>
  </conditionalFormatting>
  <conditionalFormatting sqref="G48">
    <cfRule type="expression" dxfId="97" priority="3" stopIfTrue="1">
      <formula>$G$60=1</formula>
    </cfRule>
  </conditionalFormatting>
  <conditionalFormatting sqref="G54">
    <cfRule type="expression" dxfId="96" priority="4" stopIfTrue="1">
      <formula>$G$61=1</formula>
    </cfRule>
  </conditionalFormatting>
  <conditionalFormatting sqref="G55">
    <cfRule type="expression" dxfId="95" priority="5" stopIfTrue="1">
      <formula>$G$62=1</formula>
    </cfRule>
  </conditionalFormatting>
  <conditionalFormatting sqref="H23">
    <cfRule type="expression" dxfId="94" priority="6" stopIfTrue="1">
      <formula>$H$58=1</formula>
    </cfRule>
  </conditionalFormatting>
  <conditionalFormatting sqref="H24">
    <cfRule type="expression" dxfId="93" priority="7" stopIfTrue="1">
      <formula>$H$59=1</formula>
    </cfRule>
  </conditionalFormatting>
  <conditionalFormatting sqref="H48">
    <cfRule type="expression" dxfId="92" priority="8" stopIfTrue="1">
      <formula>$H$60=1</formula>
    </cfRule>
  </conditionalFormatting>
  <conditionalFormatting sqref="H54">
    <cfRule type="expression" dxfId="91" priority="9" stopIfTrue="1">
      <formula>$H$61=1</formula>
    </cfRule>
  </conditionalFormatting>
  <conditionalFormatting sqref="H55">
    <cfRule type="expression" dxfId="90" priority="10" stopIfTrue="1">
      <formula>$H$62=1</formula>
    </cfRule>
  </conditionalFormatting>
  <conditionalFormatting sqref="I23">
    <cfRule type="expression" dxfId="89" priority="11" stopIfTrue="1">
      <formula>$I$58=1</formula>
    </cfRule>
  </conditionalFormatting>
  <conditionalFormatting sqref="I24">
    <cfRule type="expression" dxfId="88" priority="12" stopIfTrue="1">
      <formula>$I$59=1</formula>
    </cfRule>
  </conditionalFormatting>
  <conditionalFormatting sqref="I48">
    <cfRule type="expression" dxfId="87" priority="100" stopIfTrue="1">
      <formula>$I$60=1</formula>
    </cfRule>
  </conditionalFormatting>
  <conditionalFormatting sqref="I54">
    <cfRule type="expression" dxfId="86" priority="13" stopIfTrue="1">
      <formula>$I$61=1</formula>
    </cfRule>
  </conditionalFormatting>
  <conditionalFormatting sqref="I55">
    <cfRule type="expression" dxfId="85" priority="14" stopIfTrue="1">
      <formula>$I$62=1</formula>
    </cfRule>
  </conditionalFormatting>
  <conditionalFormatting sqref="J23">
    <cfRule type="expression" dxfId="84" priority="15" stopIfTrue="1">
      <formula>$J$58=1</formula>
    </cfRule>
  </conditionalFormatting>
  <conditionalFormatting sqref="J24">
    <cfRule type="expression" dxfId="83" priority="16" stopIfTrue="1">
      <formula>$J$59=1</formula>
    </cfRule>
  </conditionalFormatting>
  <conditionalFormatting sqref="J48">
    <cfRule type="expression" dxfId="82" priority="17" stopIfTrue="1">
      <formula>$J$60=1</formula>
    </cfRule>
  </conditionalFormatting>
  <conditionalFormatting sqref="J54">
    <cfRule type="expression" dxfId="81" priority="18" stopIfTrue="1">
      <formula>$J$61=1</formula>
    </cfRule>
  </conditionalFormatting>
  <conditionalFormatting sqref="J55">
    <cfRule type="expression" dxfId="80" priority="19" stopIfTrue="1">
      <formula>$J$62=1</formula>
    </cfRule>
  </conditionalFormatting>
  <conditionalFormatting sqref="K23">
    <cfRule type="expression" dxfId="79" priority="20" stopIfTrue="1">
      <formula>$K$58=1</formula>
    </cfRule>
  </conditionalFormatting>
  <conditionalFormatting sqref="K24">
    <cfRule type="expression" dxfId="78" priority="21" stopIfTrue="1">
      <formula>$K$59=1</formula>
    </cfRule>
  </conditionalFormatting>
  <conditionalFormatting sqref="K48">
    <cfRule type="expression" dxfId="77" priority="22" stopIfTrue="1">
      <formula>$K$60=1</formula>
    </cfRule>
  </conditionalFormatting>
  <conditionalFormatting sqref="K54">
    <cfRule type="expression" dxfId="76" priority="23" stopIfTrue="1">
      <formula>$K$61=1</formula>
    </cfRule>
  </conditionalFormatting>
  <conditionalFormatting sqref="K55">
    <cfRule type="expression" dxfId="75" priority="24" stopIfTrue="1">
      <formula>$K$62=1</formula>
    </cfRule>
  </conditionalFormatting>
  <conditionalFormatting sqref="L23">
    <cfRule type="expression" dxfId="74" priority="25" stopIfTrue="1">
      <formula>$L$58=1</formula>
    </cfRule>
  </conditionalFormatting>
  <conditionalFormatting sqref="L24">
    <cfRule type="expression" dxfId="73" priority="26" stopIfTrue="1">
      <formula>$L$59=1</formula>
    </cfRule>
  </conditionalFormatting>
  <conditionalFormatting sqref="L48">
    <cfRule type="expression" dxfId="72" priority="27" stopIfTrue="1">
      <formula>$L$60=1</formula>
    </cfRule>
  </conditionalFormatting>
  <conditionalFormatting sqref="L54">
    <cfRule type="expression" dxfId="71" priority="28" stopIfTrue="1">
      <formula>$L$61=1</formula>
    </cfRule>
  </conditionalFormatting>
  <conditionalFormatting sqref="L55">
    <cfRule type="expression" dxfId="70" priority="29" stopIfTrue="1">
      <formula>$L$62=1</formula>
    </cfRule>
  </conditionalFormatting>
  <conditionalFormatting sqref="M23">
    <cfRule type="expression" dxfId="69" priority="30" stopIfTrue="1">
      <formula>$M$58=1</formula>
    </cfRule>
  </conditionalFormatting>
  <conditionalFormatting sqref="M24">
    <cfRule type="expression" dxfId="68" priority="31" stopIfTrue="1">
      <formula>$M$59=1</formula>
    </cfRule>
  </conditionalFormatting>
  <conditionalFormatting sqref="M48">
    <cfRule type="expression" dxfId="67" priority="32" stopIfTrue="1">
      <formula>$M$60=1</formula>
    </cfRule>
  </conditionalFormatting>
  <conditionalFormatting sqref="M54">
    <cfRule type="expression" dxfId="66" priority="33" stopIfTrue="1">
      <formula>$M$61=1</formula>
    </cfRule>
  </conditionalFormatting>
  <conditionalFormatting sqref="M55">
    <cfRule type="expression" dxfId="65" priority="34" stopIfTrue="1">
      <formula>$M$62=1</formula>
    </cfRule>
  </conditionalFormatting>
  <conditionalFormatting sqref="N23">
    <cfRule type="expression" dxfId="64" priority="35" stopIfTrue="1">
      <formula>$N$58=1</formula>
    </cfRule>
  </conditionalFormatting>
  <conditionalFormatting sqref="N24">
    <cfRule type="expression" dxfId="63" priority="36" stopIfTrue="1">
      <formula>$N$59=1</formula>
    </cfRule>
  </conditionalFormatting>
  <conditionalFormatting sqref="N48">
    <cfRule type="expression" dxfId="62" priority="37" stopIfTrue="1">
      <formula>$N$60=1</formula>
    </cfRule>
  </conditionalFormatting>
  <conditionalFormatting sqref="N54">
    <cfRule type="expression" dxfId="61" priority="38" stopIfTrue="1">
      <formula>$N$61=1</formula>
    </cfRule>
  </conditionalFormatting>
  <conditionalFormatting sqref="N55">
    <cfRule type="expression" dxfId="60" priority="39" stopIfTrue="1">
      <formula>$N$62=1</formula>
    </cfRule>
  </conditionalFormatting>
  <conditionalFormatting sqref="O23">
    <cfRule type="expression" dxfId="59" priority="40" stopIfTrue="1">
      <formula>$O$58=1</formula>
    </cfRule>
  </conditionalFormatting>
  <conditionalFormatting sqref="O24">
    <cfRule type="expression" dxfId="58" priority="41" stopIfTrue="1">
      <formula>$O$59=1</formula>
    </cfRule>
  </conditionalFormatting>
  <conditionalFormatting sqref="O48">
    <cfRule type="expression" dxfId="57" priority="42" stopIfTrue="1">
      <formula>$O$60=1</formula>
    </cfRule>
  </conditionalFormatting>
  <conditionalFormatting sqref="O54">
    <cfRule type="expression" dxfId="56" priority="43" stopIfTrue="1">
      <formula>$O$61=1</formula>
    </cfRule>
  </conditionalFormatting>
  <conditionalFormatting sqref="O55">
    <cfRule type="expression" dxfId="55" priority="44" stopIfTrue="1">
      <formula>$O$62=1</formula>
    </cfRule>
  </conditionalFormatting>
  <conditionalFormatting sqref="P23">
    <cfRule type="expression" dxfId="54" priority="45" stopIfTrue="1">
      <formula>$P$58=1</formula>
    </cfRule>
  </conditionalFormatting>
  <conditionalFormatting sqref="P24">
    <cfRule type="expression" dxfId="53" priority="99" stopIfTrue="1">
      <formula>$P$59=1</formula>
    </cfRule>
  </conditionalFormatting>
  <conditionalFormatting sqref="P48">
    <cfRule type="expression" dxfId="52" priority="46" stopIfTrue="1">
      <formula>$P$60=1</formula>
    </cfRule>
  </conditionalFormatting>
  <conditionalFormatting sqref="P54">
    <cfRule type="expression" dxfId="51" priority="47" stopIfTrue="1">
      <formula>$P$61=1</formula>
    </cfRule>
  </conditionalFormatting>
  <conditionalFormatting sqref="P55">
    <cfRule type="expression" dxfId="50" priority="48" stopIfTrue="1">
      <formula>$P$62=1</formula>
    </cfRule>
  </conditionalFormatting>
  <conditionalFormatting sqref="Q23">
    <cfRule type="expression" dxfId="49" priority="49" stopIfTrue="1">
      <formula>$Q$58=1</formula>
    </cfRule>
  </conditionalFormatting>
  <conditionalFormatting sqref="Q24">
    <cfRule type="expression" dxfId="48" priority="50" stopIfTrue="1">
      <formula>$G$59=1</formula>
    </cfRule>
  </conditionalFormatting>
  <conditionalFormatting sqref="Q48">
    <cfRule type="expression" dxfId="47" priority="51" stopIfTrue="1">
      <formula>$Q$60=1</formula>
    </cfRule>
  </conditionalFormatting>
  <conditionalFormatting sqref="Q54">
    <cfRule type="expression" dxfId="46" priority="52" stopIfTrue="1">
      <formula>$Q$61=1</formula>
    </cfRule>
  </conditionalFormatting>
  <conditionalFormatting sqref="Q55">
    <cfRule type="expression" dxfId="45" priority="53" stopIfTrue="1">
      <formula>$Q$62=1</formula>
    </cfRule>
  </conditionalFormatting>
  <conditionalFormatting sqref="R23">
    <cfRule type="expression" dxfId="44" priority="54" stopIfTrue="1">
      <formula>$R$58=1</formula>
    </cfRule>
  </conditionalFormatting>
  <conditionalFormatting sqref="R24">
    <cfRule type="expression" dxfId="43" priority="55" stopIfTrue="1">
      <formula>$R$59=1</formula>
    </cfRule>
  </conditionalFormatting>
  <conditionalFormatting sqref="R48">
    <cfRule type="expression" dxfId="42" priority="56" stopIfTrue="1">
      <formula>$R$60=1</formula>
    </cfRule>
  </conditionalFormatting>
  <conditionalFormatting sqref="R54">
    <cfRule type="expression" dxfId="41" priority="57" stopIfTrue="1">
      <formula>$R$61=1</formula>
    </cfRule>
  </conditionalFormatting>
  <conditionalFormatting sqref="R55">
    <cfRule type="expression" dxfId="40" priority="58" stopIfTrue="1">
      <formula>$R$62=1</formula>
    </cfRule>
  </conditionalFormatting>
  <conditionalFormatting sqref="S23">
    <cfRule type="expression" dxfId="39" priority="59" stopIfTrue="1">
      <formula>$S$58=1</formula>
    </cfRule>
  </conditionalFormatting>
  <conditionalFormatting sqref="S24">
    <cfRule type="expression" dxfId="38" priority="60" stopIfTrue="1">
      <formula>$S$59=1</formula>
    </cfRule>
  </conditionalFormatting>
  <conditionalFormatting sqref="S48">
    <cfRule type="expression" dxfId="37" priority="61" stopIfTrue="1">
      <formula>$S$60=1</formula>
    </cfRule>
  </conditionalFormatting>
  <conditionalFormatting sqref="S54">
    <cfRule type="expression" dxfId="36" priority="62" stopIfTrue="1">
      <formula>$S$61=1</formula>
    </cfRule>
  </conditionalFormatting>
  <conditionalFormatting sqref="S55">
    <cfRule type="expression" dxfId="35" priority="63" stopIfTrue="1">
      <formula>$S$62=1</formula>
    </cfRule>
  </conditionalFormatting>
  <conditionalFormatting sqref="T23">
    <cfRule type="expression" dxfId="34" priority="64" stopIfTrue="1">
      <formula>$T$58=1</formula>
    </cfRule>
  </conditionalFormatting>
  <conditionalFormatting sqref="T24">
    <cfRule type="expression" dxfId="33" priority="65" stopIfTrue="1">
      <formula>$T$59=1</formula>
    </cfRule>
  </conditionalFormatting>
  <conditionalFormatting sqref="T48">
    <cfRule type="expression" dxfId="32" priority="66" stopIfTrue="1">
      <formula>$T$60=1</formula>
    </cfRule>
  </conditionalFormatting>
  <conditionalFormatting sqref="T54">
    <cfRule type="expression" dxfId="31" priority="67" stopIfTrue="1">
      <formula>$T$61=1</formula>
    </cfRule>
  </conditionalFormatting>
  <conditionalFormatting sqref="T55">
    <cfRule type="expression" dxfId="30" priority="68" stopIfTrue="1">
      <formula>$T$62=1</formula>
    </cfRule>
  </conditionalFormatting>
  <conditionalFormatting sqref="U23">
    <cfRule type="expression" dxfId="29" priority="69" stopIfTrue="1">
      <formula>$U$58=1</formula>
    </cfRule>
  </conditionalFormatting>
  <conditionalFormatting sqref="U24">
    <cfRule type="expression" dxfId="28" priority="70" stopIfTrue="1">
      <formula>$U$59=1</formula>
    </cfRule>
  </conditionalFormatting>
  <conditionalFormatting sqref="U48">
    <cfRule type="expression" dxfId="27" priority="71" stopIfTrue="1">
      <formula>$U$60=1</formula>
    </cfRule>
  </conditionalFormatting>
  <conditionalFormatting sqref="U54">
    <cfRule type="expression" dxfId="26" priority="72" stopIfTrue="1">
      <formula>$U$61=1</formula>
    </cfRule>
  </conditionalFormatting>
  <conditionalFormatting sqref="U55">
    <cfRule type="expression" dxfId="25" priority="73" stopIfTrue="1">
      <formula>$U$62=1</formula>
    </cfRule>
  </conditionalFormatting>
  <conditionalFormatting sqref="V23">
    <cfRule type="expression" dxfId="24" priority="74" stopIfTrue="1">
      <formula>$V$58=1</formula>
    </cfRule>
  </conditionalFormatting>
  <conditionalFormatting sqref="V24">
    <cfRule type="expression" dxfId="23" priority="75" stopIfTrue="1">
      <formula>$V$59=1</formula>
    </cfRule>
  </conditionalFormatting>
  <conditionalFormatting sqref="V48">
    <cfRule type="expression" dxfId="22" priority="76" stopIfTrue="1">
      <formula>$V$60=1</formula>
    </cfRule>
  </conditionalFormatting>
  <conditionalFormatting sqref="V54">
    <cfRule type="expression" dxfId="21" priority="77" stopIfTrue="1">
      <formula>$V$61=1</formula>
    </cfRule>
  </conditionalFormatting>
  <conditionalFormatting sqref="V55">
    <cfRule type="expression" dxfId="20" priority="78" stopIfTrue="1">
      <formula>$V$62=1</formula>
    </cfRule>
  </conditionalFormatting>
  <conditionalFormatting sqref="W23">
    <cfRule type="expression" dxfId="19" priority="79" stopIfTrue="1">
      <formula>$W$58=1</formula>
    </cfRule>
  </conditionalFormatting>
  <conditionalFormatting sqref="W24">
    <cfRule type="expression" dxfId="18" priority="80" stopIfTrue="1">
      <formula>$W$59=1</formula>
    </cfRule>
  </conditionalFormatting>
  <conditionalFormatting sqref="W48">
    <cfRule type="expression" dxfId="17" priority="81" stopIfTrue="1">
      <formula>$W$60=1</formula>
    </cfRule>
  </conditionalFormatting>
  <conditionalFormatting sqref="W54">
    <cfRule type="expression" dxfId="16" priority="82" stopIfTrue="1">
      <formula>$W$61=1</formula>
    </cfRule>
  </conditionalFormatting>
  <conditionalFormatting sqref="W55">
    <cfRule type="expression" dxfId="15" priority="83" stopIfTrue="1">
      <formula>$W$62=1</formula>
    </cfRule>
  </conditionalFormatting>
  <conditionalFormatting sqref="X23">
    <cfRule type="expression" dxfId="14" priority="84" stopIfTrue="1">
      <formula>$X$58=1</formula>
    </cfRule>
  </conditionalFormatting>
  <conditionalFormatting sqref="X24">
    <cfRule type="expression" dxfId="13" priority="85" stopIfTrue="1">
      <formula>$X$59=1</formula>
    </cfRule>
  </conditionalFormatting>
  <conditionalFormatting sqref="X48">
    <cfRule type="expression" dxfId="12" priority="86" stopIfTrue="1">
      <formula>$X$60=1</formula>
    </cfRule>
  </conditionalFormatting>
  <conditionalFormatting sqref="X54">
    <cfRule type="expression" dxfId="11" priority="87" stopIfTrue="1">
      <formula>$X$61=1</formula>
    </cfRule>
  </conditionalFormatting>
  <conditionalFormatting sqref="X55">
    <cfRule type="expression" dxfId="10" priority="88" stopIfTrue="1">
      <formula>$X$62=1</formula>
    </cfRule>
  </conditionalFormatting>
  <conditionalFormatting sqref="Y23">
    <cfRule type="expression" dxfId="9" priority="89" stopIfTrue="1">
      <formula>$Y$58=1</formula>
    </cfRule>
  </conditionalFormatting>
  <conditionalFormatting sqref="Y24">
    <cfRule type="expression" dxfId="8" priority="90" stopIfTrue="1">
      <formula>$Y$59=1</formula>
    </cfRule>
  </conditionalFormatting>
  <conditionalFormatting sqref="Y48">
    <cfRule type="expression" dxfId="7" priority="91" stopIfTrue="1">
      <formula>$Y$60=1</formula>
    </cfRule>
  </conditionalFormatting>
  <conditionalFormatting sqref="Y54">
    <cfRule type="expression" dxfId="6" priority="92" stopIfTrue="1">
      <formula>$Y$61=1</formula>
    </cfRule>
  </conditionalFormatting>
  <conditionalFormatting sqref="Y55">
    <cfRule type="expression" dxfId="5" priority="93" stopIfTrue="1">
      <formula>$Y$62=1</formula>
    </cfRule>
  </conditionalFormatting>
  <conditionalFormatting sqref="Z23">
    <cfRule type="expression" dxfId="4" priority="94" stopIfTrue="1">
      <formula>$Z$58=1</formula>
    </cfRule>
  </conditionalFormatting>
  <conditionalFormatting sqref="Z24">
    <cfRule type="expression" dxfId="3" priority="95" stopIfTrue="1">
      <formula>$Z$59=1</formula>
    </cfRule>
  </conditionalFormatting>
  <conditionalFormatting sqref="Z48">
    <cfRule type="expression" dxfId="2" priority="96" stopIfTrue="1">
      <formula>$Z$60=1</formula>
    </cfRule>
  </conditionalFormatting>
  <conditionalFormatting sqref="Z54">
    <cfRule type="expression" dxfId="1" priority="97" stopIfTrue="1">
      <formula>$Z$61=1</formula>
    </cfRule>
  </conditionalFormatting>
  <conditionalFormatting sqref="Z55">
    <cfRule type="expression" dxfId="0" priority="98" stopIfTrue="1">
      <formula>$Z$62=1</formula>
    </cfRule>
  </conditionalFormatting>
  <printOptions horizontalCentered="1"/>
  <pageMargins left="0.39370078740157483" right="0.39370078740157483" top="0.6692913385826772" bottom="0.55118110236220474" header="0.51181102362204722" footer="0.51181102362204722"/>
  <pageSetup paperSize="9" scale="51" orientation="landscape"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7"/>
  <dimension ref="A1:P80"/>
  <sheetViews>
    <sheetView showGridLines="0" showZeros="0" view="pageBreakPreview" topLeftCell="B22" zoomScaleNormal="100" zoomScaleSheetLayoutView="100" workbookViewId="0">
      <selection activeCell="F26" sqref="F26:K27"/>
    </sheetView>
  </sheetViews>
  <sheetFormatPr defaultColWidth="9" defaultRowHeight="12"/>
  <cols>
    <col min="1" max="1" width="3.33203125" style="22" hidden="1" customWidth="1"/>
    <col min="2" max="2" width="3.33203125" style="22" customWidth="1"/>
    <col min="3" max="3" width="3.33203125" style="21" customWidth="1"/>
    <col min="4" max="4" width="2.6640625" style="21" customWidth="1"/>
    <col min="5" max="5" width="9.6640625" style="21" customWidth="1"/>
    <col min="6" max="6" width="2.77734375" style="21" customWidth="1"/>
    <col min="7" max="7" width="6.77734375" style="21" customWidth="1"/>
    <col min="8" max="8" width="13.77734375" style="21" customWidth="1"/>
    <col min="9" max="9" width="5.77734375" style="21" customWidth="1"/>
    <col min="10" max="10" width="3.77734375" style="21" customWidth="1"/>
    <col min="11" max="11" width="10.77734375" style="21" customWidth="1"/>
    <col min="12" max="12" width="6.77734375" style="21" customWidth="1"/>
    <col min="13" max="13" width="7.77734375" style="21" customWidth="1"/>
    <col min="14" max="14" width="6.77734375" style="21" customWidth="1"/>
    <col min="15" max="15" width="7.77734375" style="21" customWidth="1"/>
    <col min="16" max="16" width="2.21875" style="21" customWidth="1"/>
    <col min="17" max="16384" width="9" style="21"/>
  </cols>
  <sheetData>
    <row r="1" spans="1:16" ht="16.2" customHeight="1">
      <c r="C1" s="74" t="s">
        <v>272</v>
      </c>
    </row>
    <row r="2" spans="1:16" ht="16.2" customHeight="1">
      <c r="C2" s="74"/>
    </row>
    <row r="3" spans="1:16" ht="13.95" customHeight="1" thickBot="1">
      <c r="O3" s="98" t="s">
        <v>158</v>
      </c>
    </row>
    <row r="4" spans="1:16" ht="13.2">
      <c r="A4" s="21">
        <v>14</v>
      </c>
      <c r="M4" s="452" t="s">
        <v>325</v>
      </c>
      <c r="N4" s="96" t="s">
        <v>112</v>
      </c>
      <c r="O4" s="97" t="s">
        <v>113</v>
      </c>
    </row>
    <row r="5" spans="1:16" ht="20.100000000000001" customHeight="1" thickBot="1">
      <c r="A5" s="22" t="e">
        <f>+#REF!</f>
        <v>#REF!</v>
      </c>
      <c r="C5" s="21" t="s">
        <v>295</v>
      </c>
      <c r="M5" s="692"/>
      <c r="N5" s="233" t="str">
        <f>+表紙!N28</f>
        <v>○</v>
      </c>
      <c r="O5" s="234" t="str">
        <f>+表紙!O28</f>
        <v>　</v>
      </c>
    </row>
    <row r="6" spans="1:16" ht="13.2">
      <c r="C6" s="487" t="s">
        <v>390</v>
      </c>
      <c r="D6" s="488"/>
      <c r="E6" s="488"/>
      <c r="F6" s="488"/>
      <c r="G6" s="488"/>
      <c r="H6" s="488"/>
      <c r="I6" s="488"/>
      <c r="J6" s="488"/>
      <c r="K6" s="488"/>
      <c r="L6" s="488"/>
      <c r="M6" s="488"/>
      <c r="N6" s="488"/>
      <c r="O6" s="488"/>
    </row>
    <row r="7" spans="1:16" ht="7.5" customHeight="1">
      <c r="C7" s="75"/>
      <c r="D7" s="76"/>
      <c r="E7" s="76"/>
      <c r="F7" s="76"/>
      <c r="G7" s="76"/>
      <c r="H7" s="76"/>
      <c r="I7" s="76"/>
      <c r="J7" s="76"/>
      <c r="K7" s="76"/>
      <c r="L7" s="76"/>
      <c r="M7" s="76"/>
      <c r="N7" s="76"/>
      <c r="O7" s="77"/>
    </row>
    <row r="8" spans="1:16" ht="12" customHeight="1">
      <c r="C8" s="494" t="s">
        <v>296</v>
      </c>
      <c r="D8" s="783"/>
      <c r="E8" s="783"/>
      <c r="F8" s="783"/>
      <c r="G8" s="783"/>
      <c r="H8" s="783"/>
      <c r="I8" s="783"/>
      <c r="J8" s="783"/>
      <c r="K8" s="783"/>
      <c r="L8" s="783"/>
      <c r="M8" s="783"/>
      <c r="N8" s="783"/>
      <c r="O8" s="784"/>
      <c r="P8" s="20"/>
    </row>
    <row r="9" spans="1:16" ht="12" customHeight="1">
      <c r="C9" s="785"/>
      <c r="D9" s="786"/>
      <c r="E9" s="786"/>
      <c r="F9" s="786"/>
      <c r="G9" s="786"/>
      <c r="H9" s="786"/>
      <c r="I9" s="786"/>
      <c r="J9" s="786"/>
      <c r="K9" s="786"/>
      <c r="L9" s="786"/>
      <c r="M9" s="786"/>
      <c r="N9" s="786"/>
      <c r="O9" s="787"/>
    </row>
    <row r="10" spans="1:16" ht="10.199999999999999" customHeight="1">
      <c r="C10" s="78"/>
      <c r="O10" s="79"/>
    </row>
    <row r="11" spans="1:16" ht="13.2">
      <c r="C11" s="78"/>
      <c r="L11" s="788" t="str">
        <f>+表紙!L34</f>
        <v>令和   7年  6月  26日</v>
      </c>
      <c r="M11" s="789"/>
      <c r="N11" s="789"/>
      <c r="O11" s="790"/>
    </row>
    <row r="12" spans="1:16" ht="13.2" customHeight="1">
      <c r="C12" s="78"/>
      <c r="O12" s="80"/>
    </row>
    <row r="13" spans="1:16" ht="13.2">
      <c r="C13" s="791" t="str">
        <f>+表紙!C36</f>
        <v>横浜市長</v>
      </c>
      <c r="D13" s="792"/>
      <c r="E13" s="792"/>
      <c r="F13" s="792"/>
      <c r="G13" s="88" t="s">
        <v>5</v>
      </c>
      <c r="O13" s="79"/>
    </row>
    <row r="14" spans="1:16" ht="8.25" customHeight="1">
      <c r="C14" s="78"/>
      <c r="O14" s="79"/>
    </row>
    <row r="15" spans="1:16" ht="13.2" customHeight="1">
      <c r="A15" s="22">
        <v>3</v>
      </c>
      <c r="C15" s="78"/>
      <c r="H15" s="221" t="s">
        <v>270</v>
      </c>
      <c r="I15" s="221"/>
      <c r="O15" s="79"/>
    </row>
    <row r="16" spans="1:16" ht="26.25" customHeight="1">
      <c r="C16" s="78"/>
      <c r="H16" s="23" t="s">
        <v>6</v>
      </c>
      <c r="I16" s="23"/>
      <c r="J16" s="780" t="str">
        <f>+表紙!J39</f>
        <v>東京都杉並区荻窪4-30-16　藤澤ビルディング8階</v>
      </c>
      <c r="K16" s="780"/>
      <c r="L16" s="781"/>
      <c r="M16" s="781"/>
      <c r="N16" s="781"/>
      <c r="O16" s="782"/>
    </row>
    <row r="17" spans="1:15" ht="26.25" customHeight="1">
      <c r="C17" s="78"/>
      <c r="H17" s="23" t="s">
        <v>7</v>
      </c>
      <c r="I17" s="23"/>
      <c r="J17" s="780" t="str">
        <f>+表紙!J40</f>
        <v>ファーストコーポレーション株式会社
代表取締役社長　中村　利秋</v>
      </c>
      <c r="K17" s="780"/>
      <c r="L17" s="781"/>
      <c r="M17" s="781"/>
      <c r="N17" s="781"/>
      <c r="O17" s="782"/>
    </row>
    <row r="18" spans="1:15">
      <c r="C18" s="78"/>
      <c r="J18" s="21" t="s">
        <v>8</v>
      </c>
      <c r="O18" s="79"/>
    </row>
    <row r="19" spans="1:15">
      <c r="C19" s="78"/>
      <c r="J19" s="24" t="s">
        <v>9</v>
      </c>
      <c r="K19" s="24"/>
      <c r="L19" s="746" t="str">
        <f>IF(+表紙!L42="","",+表紙!L42)</f>
        <v>03-5347-9103</v>
      </c>
      <c r="M19" s="746"/>
      <c r="N19" s="746"/>
      <c r="O19" s="747"/>
    </row>
    <row r="20" spans="1:15">
      <c r="C20" s="78"/>
      <c r="J20" s="24"/>
      <c r="K20" s="24"/>
      <c r="O20" s="79"/>
    </row>
    <row r="21" spans="1:15" ht="6" customHeight="1">
      <c r="C21" s="78"/>
      <c r="O21" s="79"/>
    </row>
    <row r="22" spans="1:15" ht="30" customHeight="1">
      <c r="A22" s="22">
        <v>4</v>
      </c>
      <c r="C22" s="503" t="s">
        <v>461</v>
      </c>
      <c r="D22" s="754"/>
      <c r="E22" s="754"/>
      <c r="F22" s="754"/>
      <c r="G22" s="754"/>
      <c r="H22" s="754"/>
      <c r="I22" s="754"/>
      <c r="J22" s="754"/>
      <c r="K22" s="754"/>
      <c r="L22" s="754"/>
      <c r="M22" s="754"/>
      <c r="N22" s="754"/>
      <c r="O22" s="755"/>
    </row>
    <row r="23" spans="1:15">
      <c r="C23" s="81"/>
      <c r="D23" s="25"/>
      <c r="E23" s="25"/>
      <c r="F23" s="25"/>
      <c r="G23" s="25"/>
      <c r="H23" s="25"/>
      <c r="I23" s="25"/>
      <c r="J23" s="25"/>
      <c r="K23" s="25"/>
      <c r="L23" s="25"/>
      <c r="M23" s="25"/>
      <c r="N23" s="25"/>
      <c r="O23" s="82"/>
    </row>
    <row r="24" spans="1:15" ht="18" customHeight="1">
      <c r="C24" s="457" t="s">
        <v>10</v>
      </c>
      <c r="D24" s="458"/>
      <c r="E24" s="459"/>
      <c r="F24" s="762" t="str">
        <f>+表紙!F47</f>
        <v>ファーストコーポレーション株式会社</v>
      </c>
      <c r="G24" s="763"/>
      <c r="H24" s="764"/>
      <c r="I24" s="764"/>
      <c r="J24" s="764"/>
      <c r="K24" s="764"/>
      <c r="L24" s="764"/>
      <c r="M24" s="454" t="s">
        <v>436</v>
      </c>
      <c r="N24" s="767"/>
      <c r="O24" s="768"/>
    </row>
    <row r="25" spans="1:15" ht="18" customHeight="1">
      <c r="C25" s="460"/>
      <c r="D25" s="461"/>
      <c r="E25" s="462"/>
      <c r="F25" s="765"/>
      <c r="G25" s="766"/>
      <c r="H25" s="766"/>
      <c r="I25" s="766"/>
      <c r="J25" s="766"/>
      <c r="K25" s="766"/>
      <c r="L25" s="766"/>
      <c r="M25" s="769">
        <f>表紙!M48</f>
        <v>1875</v>
      </c>
      <c r="N25" s="770"/>
      <c r="O25" s="771"/>
    </row>
    <row r="26" spans="1:15" ht="18" customHeight="1">
      <c r="C26" s="457" t="s">
        <v>11</v>
      </c>
      <c r="D26" s="489"/>
      <c r="E26" s="490"/>
      <c r="F26" s="756" t="str">
        <f>+表紙!F49</f>
        <v>横浜市内　各現場</v>
      </c>
      <c r="G26" s="757"/>
      <c r="H26" s="757"/>
      <c r="I26" s="757"/>
      <c r="J26" s="757"/>
      <c r="K26" s="757"/>
      <c r="L26" s="126" t="s">
        <v>172</v>
      </c>
      <c r="M26" s="222"/>
      <c r="N26" s="760" t="str">
        <f>IF(+表紙!N49="","",+表紙!N49)</f>
        <v>03-5347-0516</v>
      </c>
      <c r="O26" s="761"/>
    </row>
    <row r="27" spans="1:15" ht="18" customHeight="1">
      <c r="C27" s="491"/>
      <c r="D27" s="492"/>
      <c r="E27" s="493"/>
      <c r="F27" s="758"/>
      <c r="G27" s="759"/>
      <c r="H27" s="759"/>
      <c r="I27" s="759"/>
      <c r="J27" s="759"/>
      <c r="K27" s="759"/>
      <c r="L27" s="219"/>
      <c r="M27" s="218"/>
      <c r="N27" s="220"/>
      <c r="O27" s="125"/>
    </row>
    <row r="28" spans="1:15" ht="26.25" customHeight="1">
      <c r="C28" s="177" t="s">
        <v>364</v>
      </c>
      <c r="D28" s="178"/>
      <c r="E28" s="178"/>
      <c r="F28" s="30"/>
      <c r="G28" s="30"/>
      <c r="H28" s="30"/>
      <c r="I28" s="30"/>
      <c r="J28" s="30"/>
      <c r="K28" s="30"/>
      <c r="L28" s="302"/>
      <c r="M28" s="292"/>
      <c r="N28" s="303"/>
      <c r="O28" s="293"/>
    </row>
    <row r="29" spans="1:15" ht="24" customHeight="1">
      <c r="C29" s="294"/>
      <c r="D29" s="304" t="s">
        <v>17</v>
      </c>
      <c r="E29" s="305" t="s">
        <v>12</v>
      </c>
      <c r="F29" s="772" t="str">
        <f>+表紙!F52</f>
        <v>Ｄ－建設業</v>
      </c>
      <c r="G29" s="773"/>
      <c r="H29" s="773"/>
      <c r="I29" s="773"/>
      <c r="J29" s="30" t="s">
        <v>47</v>
      </c>
      <c r="K29" s="30"/>
      <c r="L29" s="774" t="str">
        <f>+表紙!L52</f>
        <v>共同住宅の建設</v>
      </c>
      <c r="M29" s="774"/>
      <c r="N29" s="775"/>
      <c r="O29" s="776"/>
    </row>
    <row r="30" spans="1:15" ht="22.5" customHeight="1">
      <c r="C30" s="295"/>
      <c r="D30" s="306" t="s">
        <v>19</v>
      </c>
      <c r="E30" s="307" t="s">
        <v>365</v>
      </c>
      <c r="F30" s="772" t="s">
        <v>366</v>
      </c>
      <c r="G30" s="545"/>
      <c r="H30" s="777"/>
      <c r="I30" s="772" t="s">
        <v>367</v>
      </c>
      <c r="J30" s="547"/>
      <c r="K30" s="548"/>
      <c r="L30" s="778">
        <f>+表紙!L53</f>
        <v>0</v>
      </c>
      <c r="M30" s="779"/>
      <c r="N30" s="308" t="s">
        <v>368</v>
      </c>
      <c r="O30" s="309"/>
    </row>
    <row r="31" spans="1:15" ht="22.5" customHeight="1">
      <c r="C31" s="295"/>
      <c r="D31" s="294"/>
      <c r="E31" s="310"/>
      <c r="F31" s="772" t="s">
        <v>369</v>
      </c>
      <c r="G31" s="545"/>
      <c r="H31" s="777"/>
      <c r="I31" s="773" t="s">
        <v>370</v>
      </c>
      <c r="J31" s="547"/>
      <c r="K31" s="547"/>
      <c r="L31" s="778">
        <f>+表紙!L54</f>
        <v>8917</v>
      </c>
      <c r="M31" s="779"/>
      <c r="N31" s="308" t="s">
        <v>368</v>
      </c>
      <c r="O31" s="309"/>
    </row>
    <row r="32" spans="1:15" ht="22.5" customHeight="1">
      <c r="C32" s="295"/>
      <c r="D32" s="552" t="s">
        <v>371</v>
      </c>
      <c r="E32" s="553"/>
      <c r="F32" s="772" t="s">
        <v>372</v>
      </c>
      <c r="G32" s="545"/>
      <c r="H32" s="777"/>
      <c r="I32" s="773" t="s">
        <v>373</v>
      </c>
      <c r="J32" s="547"/>
      <c r="K32" s="547"/>
      <c r="L32" s="778">
        <f>+表紙!L55</f>
        <v>0</v>
      </c>
      <c r="M32" s="779"/>
      <c r="N32" s="308" t="s">
        <v>374</v>
      </c>
      <c r="O32" s="309"/>
    </row>
    <row r="33" spans="3:15" ht="22.5" customHeight="1">
      <c r="C33" s="295"/>
      <c r="D33" s="552"/>
      <c r="E33" s="553"/>
      <c r="F33" s="772" t="s">
        <v>375</v>
      </c>
      <c r="G33" s="545"/>
      <c r="H33" s="777"/>
      <c r="I33" s="773" t="s">
        <v>376</v>
      </c>
      <c r="J33" s="547"/>
      <c r="K33" s="547"/>
      <c r="L33" s="778">
        <f>+表紙!L56</f>
        <v>0</v>
      </c>
      <c r="M33" s="779"/>
      <c r="N33" s="308" t="s">
        <v>368</v>
      </c>
      <c r="O33" s="309"/>
    </row>
    <row r="34" spans="3:15" ht="26.25" customHeight="1">
      <c r="C34" s="295"/>
      <c r="D34" s="294"/>
      <c r="E34" s="310"/>
      <c r="F34" s="223" t="s">
        <v>377</v>
      </c>
      <c r="G34" s="311"/>
      <c r="H34" s="311"/>
      <c r="I34" s="311"/>
      <c r="J34" s="35"/>
      <c r="K34" s="35"/>
      <c r="L34" s="312"/>
      <c r="M34" s="312"/>
      <c r="N34" s="313"/>
      <c r="O34" s="314"/>
    </row>
    <row r="35" spans="3:15" ht="24" customHeight="1">
      <c r="C35" s="295"/>
      <c r="D35" s="315"/>
      <c r="E35" s="316"/>
      <c r="F35" s="793">
        <f>+表紙!F58</f>
        <v>0</v>
      </c>
      <c r="G35" s="794"/>
      <c r="H35" s="794"/>
      <c r="I35" s="794"/>
      <c r="J35" s="794"/>
      <c r="K35" s="794"/>
      <c r="L35" s="794"/>
      <c r="M35" s="794"/>
      <c r="N35" s="794"/>
      <c r="O35" s="795"/>
    </row>
    <row r="36" spans="3:15" ht="23.25" customHeight="1">
      <c r="C36" s="300"/>
      <c r="D36" s="317" t="s">
        <v>24</v>
      </c>
      <c r="E36" s="318" t="s">
        <v>378</v>
      </c>
      <c r="F36" s="796" t="str">
        <f>+表紙!F59</f>
        <v>175名</v>
      </c>
      <c r="G36" s="775"/>
      <c r="H36" s="775"/>
      <c r="I36" s="775"/>
      <c r="J36" s="775"/>
      <c r="K36" s="775"/>
      <c r="L36" s="775"/>
      <c r="M36" s="775"/>
      <c r="N36" s="775"/>
      <c r="O36" s="776"/>
    </row>
    <row r="37" spans="3:15" ht="23.25" customHeight="1">
      <c r="C37" s="748" t="s">
        <v>297</v>
      </c>
      <c r="D37" s="749"/>
      <c r="E37" s="750"/>
      <c r="F37" s="751" t="str">
        <f>+表紙!F60</f>
        <v>令和 ６ 年 ４ 月 １ 日 ～ 令和 ７ 年 ３ 月 31 日（ １ 年間）</v>
      </c>
      <c r="G37" s="752"/>
      <c r="H37" s="752"/>
      <c r="I37" s="752"/>
      <c r="J37" s="752"/>
      <c r="K37" s="752"/>
      <c r="L37" s="752"/>
      <c r="M37" s="752"/>
      <c r="N37" s="752"/>
      <c r="O37" s="753"/>
    </row>
    <row r="38" spans="3:15" ht="30" customHeight="1">
      <c r="C38" s="177" t="s">
        <v>317</v>
      </c>
      <c r="D38" s="176"/>
      <c r="E38" s="178"/>
      <c r="F38" s="27"/>
      <c r="G38" s="27"/>
      <c r="H38" s="28"/>
      <c r="I38" s="28"/>
      <c r="J38" s="29"/>
      <c r="K38" s="29"/>
      <c r="L38" s="30"/>
      <c r="M38" s="30"/>
      <c r="N38" s="30"/>
      <c r="O38" s="31"/>
    </row>
    <row r="39" spans="3:15" ht="24.75" customHeight="1">
      <c r="C39" s="735"/>
      <c r="D39" s="449" t="s">
        <v>298</v>
      </c>
      <c r="E39" s="450"/>
      <c r="F39" s="450"/>
      <c r="G39" s="451"/>
      <c r="H39" s="449" t="s">
        <v>318</v>
      </c>
      <c r="I39" s="451"/>
      <c r="J39" s="449" t="s">
        <v>299</v>
      </c>
      <c r="K39" s="450"/>
      <c r="L39" s="451"/>
      <c r="M39" s="449" t="s">
        <v>319</v>
      </c>
      <c r="N39" s="450"/>
      <c r="O39" s="451"/>
    </row>
    <row r="40" spans="3:15" ht="24.75" customHeight="1">
      <c r="C40" s="736"/>
      <c r="D40" s="513" t="s">
        <v>300</v>
      </c>
      <c r="E40" s="514"/>
      <c r="F40" s="514"/>
      <c r="G40" s="515"/>
      <c r="H40" s="245">
        <f>+表紙!H63</f>
        <v>1955</v>
      </c>
      <c r="I40" s="240" t="s">
        <v>4</v>
      </c>
      <c r="J40" s="525" t="s">
        <v>324</v>
      </c>
      <c r="K40" s="526"/>
      <c r="L40" s="527"/>
      <c r="M40" s="741">
        <f>+表紙!M63</f>
        <v>1955</v>
      </c>
      <c r="N40" s="742">
        <f>+表紙!N63</f>
        <v>0</v>
      </c>
      <c r="O40" s="305" t="s">
        <v>4</v>
      </c>
    </row>
    <row r="41" spans="3:15" ht="24.75" customHeight="1">
      <c r="C41" s="736"/>
      <c r="D41" s="513" t="s">
        <v>301</v>
      </c>
      <c r="E41" s="514"/>
      <c r="F41" s="514"/>
      <c r="G41" s="515"/>
      <c r="H41" s="245" t="str">
        <f>+表紙!H64</f>
        <v>0</v>
      </c>
      <c r="I41" s="240" t="s">
        <v>4</v>
      </c>
      <c r="J41" s="525" t="s">
        <v>305</v>
      </c>
      <c r="K41" s="526"/>
      <c r="L41" s="527"/>
      <c r="M41" s="741" t="str">
        <f>+表紙!M64</f>
        <v>0</v>
      </c>
      <c r="N41" s="742">
        <f>+表紙!N64</f>
        <v>0</v>
      </c>
      <c r="O41" s="31" t="s">
        <v>4</v>
      </c>
    </row>
    <row r="42" spans="3:15" ht="24.75" customHeight="1">
      <c r="C42" s="736"/>
      <c r="D42" s="513" t="s">
        <v>302</v>
      </c>
      <c r="E42" s="514"/>
      <c r="F42" s="514"/>
      <c r="G42" s="515"/>
      <c r="H42" s="245" t="str">
        <f>+表紙!H65</f>
        <v>0</v>
      </c>
      <c r="I42" s="240" t="s">
        <v>4</v>
      </c>
      <c r="J42" s="743" t="s">
        <v>306</v>
      </c>
      <c r="K42" s="744"/>
      <c r="L42" s="745"/>
      <c r="M42" s="741">
        <f>+表紙!M65</f>
        <v>1955</v>
      </c>
      <c r="N42" s="742">
        <f>+表紙!N65</f>
        <v>0</v>
      </c>
      <c r="O42" s="180" t="s">
        <v>4</v>
      </c>
    </row>
    <row r="43" spans="3:15" ht="24.75" customHeight="1">
      <c r="C43" s="175"/>
      <c r="D43" s="513" t="s">
        <v>303</v>
      </c>
      <c r="E43" s="514"/>
      <c r="F43" s="514"/>
      <c r="G43" s="515"/>
      <c r="H43" s="245" t="str">
        <f>+表紙!H66</f>
        <v>0</v>
      </c>
      <c r="I43" s="240" t="s">
        <v>4</v>
      </c>
      <c r="J43" s="743" t="s">
        <v>387</v>
      </c>
      <c r="K43" s="744"/>
      <c r="L43" s="745"/>
      <c r="M43" s="741" t="str">
        <f>+表紙!M66</f>
        <v>0</v>
      </c>
      <c r="N43" s="742">
        <f>+表紙!N66</f>
        <v>0</v>
      </c>
      <c r="O43" s="180" t="s">
        <v>4</v>
      </c>
    </row>
    <row r="44" spans="3:15" ht="24.75" customHeight="1">
      <c r="C44" s="239"/>
      <c r="D44" s="513" t="s">
        <v>304</v>
      </c>
      <c r="E44" s="514"/>
      <c r="F44" s="514"/>
      <c r="G44" s="515"/>
      <c r="H44" s="245" t="str">
        <f>+表紙!H67</f>
        <v>0</v>
      </c>
      <c r="I44" s="240" t="s">
        <v>4</v>
      </c>
      <c r="J44" s="743" t="s">
        <v>388</v>
      </c>
      <c r="K44" s="744"/>
      <c r="L44" s="745"/>
      <c r="M44" s="741" t="str">
        <f>+表紙!M67</f>
        <v>0</v>
      </c>
      <c r="N44" s="742">
        <f>+表紙!N67</f>
        <v>0</v>
      </c>
      <c r="O44" s="180" t="s">
        <v>4</v>
      </c>
    </row>
    <row r="45" spans="3:15" ht="31.95" customHeight="1">
      <c r="C45" s="737" t="s">
        <v>15</v>
      </c>
      <c r="D45" s="738"/>
      <c r="E45" s="739"/>
      <c r="F45" s="27"/>
      <c r="G45" s="27"/>
      <c r="H45" s="28"/>
      <c r="I45" s="28"/>
      <c r="J45" s="29"/>
      <c r="K45" s="29"/>
      <c r="L45" s="30"/>
      <c r="M45" s="30"/>
      <c r="N45" s="30"/>
      <c r="O45" s="31"/>
    </row>
    <row r="46" spans="3:15" ht="3.6" customHeight="1">
      <c r="C46" s="228"/>
      <c r="D46" s="229"/>
      <c r="E46" s="229"/>
      <c r="F46" s="230"/>
      <c r="G46" s="230"/>
      <c r="H46" s="231"/>
      <c r="I46" s="231"/>
      <c r="J46" s="232"/>
      <c r="K46" s="232"/>
      <c r="L46" s="179"/>
      <c r="M46" s="179"/>
      <c r="N46" s="179"/>
      <c r="O46" s="231"/>
    </row>
    <row r="47" spans="3:15" ht="15" customHeight="1">
      <c r="C47" s="487" t="s">
        <v>409</v>
      </c>
      <c r="D47" s="740"/>
      <c r="E47" s="740"/>
      <c r="F47" s="740"/>
      <c r="G47" s="740"/>
      <c r="H47" s="740"/>
      <c r="I47" s="740"/>
      <c r="J47" s="740"/>
      <c r="K47" s="740"/>
      <c r="L47" s="740"/>
      <c r="M47" s="740"/>
      <c r="N47" s="740"/>
      <c r="O47" s="740"/>
    </row>
    <row r="48" spans="3:15" ht="13.2">
      <c r="C48" s="223" t="s">
        <v>240</v>
      </c>
      <c r="D48" s="4"/>
      <c r="E48" s="4"/>
      <c r="F48" s="32"/>
      <c r="G48" s="32"/>
      <c r="H48" s="33"/>
      <c r="I48" s="33"/>
      <c r="J48" s="34"/>
      <c r="K48" s="34"/>
      <c r="L48" s="35"/>
      <c r="M48" s="35"/>
      <c r="N48" s="35"/>
      <c r="O48" s="224"/>
    </row>
    <row r="49" spans="1:15" ht="15" customHeight="1">
      <c r="A49" s="22">
        <v>11</v>
      </c>
      <c r="C49" s="225"/>
      <c r="D49" s="226"/>
      <c r="E49" s="226"/>
      <c r="F49" s="226"/>
      <c r="G49" s="226"/>
      <c r="H49" s="226"/>
      <c r="I49" s="226"/>
      <c r="J49" s="226"/>
      <c r="K49" s="226"/>
      <c r="L49" s="226"/>
      <c r="M49" s="226"/>
      <c r="N49" s="226"/>
      <c r="O49" s="227"/>
    </row>
    <row r="50" spans="1:15" ht="15" customHeight="1">
      <c r="C50" s="181">
        <v>1</v>
      </c>
      <c r="D50" s="511" t="s">
        <v>442</v>
      </c>
      <c r="E50" s="511"/>
      <c r="F50" s="511"/>
      <c r="G50" s="511"/>
      <c r="H50" s="511"/>
      <c r="I50" s="511"/>
      <c r="J50" s="511"/>
      <c r="K50" s="511"/>
      <c r="L50" s="511"/>
      <c r="M50" s="511"/>
      <c r="N50" s="511"/>
      <c r="O50" s="512"/>
    </row>
    <row r="51" spans="1:15" ht="15" customHeight="1">
      <c r="C51" s="181">
        <v>2</v>
      </c>
      <c r="D51" s="511" t="s">
        <v>362</v>
      </c>
      <c r="E51" s="511"/>
      <c r="F51" s="511"/>
      <c r="G51" s="511"/>
      <c r="H51" s="511"/>
      <c r="I51" s="511"/>
      <c r="J51" s="511"/>
      <c r="K51" s="511"/>
      <c r="L51" s="511"/>
      <c r="M51" s="511"/>
      <c r="N51" s="511"/>
      <c r="O51" s="512"/>
    </row>
    <row r="52" spans="1:15" ht="15" customHeight="1">
      <c r="C52" s="181"/>
      <c r="D52" s="511" t="s">
        <v>363</v>
      </c>
      <c r="E52" s="511"/>
      <c r="F52" s="511"/>
      <c r="G52" s="511"/>
      <c r="H52" s="511"/>
      <c r="I52" s="511"/>
      <c r="J52" s="511"/>
      <c r="K52" s="511"/>
      <c r="L52" s="511"/>
      <c r="M52" s="511"/>
      <c r="N52" s="511"/>
      <c r="O52" s="512"/>
    </row>
    <row r="53" spans="1:15" ht="39" customHeight="1">
      <c r="C53" s="181"/>
      <c r="D53" s="511" t="s">
        <v>379</v>
      </c>
      <c r="E53" s="511"/>
      <c r="F53" s="511"/>
      <c r="G53" s="511"/>
      <c r="H53" s="511"/>
      <c r="I53" s="511"/>
      <c r="J53" s="511"/>
      <c r="K53" s="511"/>
      <c r="L53" s="511"/>
      <c r="M53" s="511"/>
      <c r="N53" s="511"/>
      <c r="O53" s="512"/>
    </row>
    <row r="54" spans="1:15" ht="28.2" customHeight="1">
      <c r="A54" s="21"/>
      <c r="B54" s="21"/>
      <c r="C54" s="181">
        <v>3</v>
      </c>
      <c r="D54" s="511" t="s">
        <v>443</v>
      </c>
      <c r="E54" s="511"/>
      <c r="F54" s="511"/>
      <c r="G54" s="511"/>
      <c r="H54" s="511"/>
      <c r="I54" s="511"/>
      <c r="J54" s="511"/>
      <c r="K54" s="511"/>
      <c r="L54" s="511"/>
      <c r="M54" s="511"/>
      <c r="N54" s="511"/>
      <c r="O54" s="512"/>
    </row>
    <row r="55" spans="1:15" ht="28.2" customHeight="1">
      <c r="A55" s="21"/>
      <c r="B55" s="21"/>
      <c r="C55" s="181">
        <v>4</v>
      </c>
      <c r="D55" s="511" t="s">
        <v>462</v>
      </c>
      <c r="E55" s="511"/>
      <c r="F55" s="511"/>
      <c r="G55" s="511"/>
      <c r="H55" s="511"/>
      <c r="I55" s="511"/>
      <c r="J55" s="511"/>
      <c r="K55" s="511"/>
      <c r="L55" s="511"/>
      <c r="M55" s="511"/>
      <c r="N55" s="511"/>
      <c r="O55" s="512"/>
    </row>
    <row r="56" spans="1:15" ht="15" customHeight="1">
      <c r="A56" s="21"/>
      <c r="B56" s="21"/>
      <c r="C56" s="181"/>
      <c r="D56" s="182" t="s">
        <v>391</v>
      </c>
      <c r="E56" s="511" t="s">
        <v>312</v>
      </c>
      <c r="F56" s="511"/>
      <c r="G56" s="511"/>
      <c r="H56" s="511"/>
      <c r="I56" s="511"/>
      <c r="J56" s="511"/>
      <c r="K56" s="511"/>
      <c r="L56" s="511"/>
      <c r="M56" s="511"/>
      <c r="N56" s="511"/>
      <c r="O56" s="512"/>
    </row>
    <row r="57" spans="1:15" ht="15" customHeight="1">
      <c r="A57" s="21"/>
      <c r="B57" s="21"/>
      <c r="C57" s="181"/>
      <c r="D57" s="182" t="s">
        <v>392</v>
      </c>
      <c r="E57" s="511" t="s">
        <v>393</v>
      </c>
      <c r="F57" s="511"/>
      <c r="G57" s="511"/>
      <c r="H57" s="511"/>
      <c r="I57" s="511"/>
      <c r="J57" s="511"/>
      <c r="K57" s="511"/>
      <c r="L57" s="511"/>
      <c r="M57" s="511"/>
      <c r="N57" s="511"/>
      <c r="O57" s="512"/>
    </row>
    <row r="58" spans="1:15" ht="15" customHeight="1">
      <c r="A58" s="21"/>
      <c r="B58" s="21"/>
      <c r="C58" s="181"/>
      <c r="D58" s="182" t="s">
        <v>394</v>
      </c>
      <c r="E58" s="511" t="s">
        <v>395</v>
      </c>
      <c r="F58" s="511"/>
      <c r="G58" s="511"/>
      <c r="H58" s="511"/>
      <c r="I58" s="511"/>
      <c r="J58" s="511"/>
      <c r="K58" s="511"/>
      <c r="L58" s="511"/>
      <c r="M58" s="511"/>
      <c r="N58" s="511"/>
      <c r="O58" s="512"/>
    </row>
    <row r="59" spans="1:15" ht="15" customHeight="1">
      <c r="A59" s="21"/>
      <c r="B59" s="21"/>
      <c r="C59" s="181"/>
      <c r="D59" s="182" t="s">
        <v>396</v>
      </c>
      <c r="E59" s="511" t="s">
        <v>397</v>
      </c>
      <c r="F59" s="511"/>
      <c r="G59" s="511"/>
      <c r="H59" s="511"/>
      <c r="I59" s="511"/>
      <c r="J59" s="511"/>
      <c r="K59" s="511"/>
      <c r="L59" s="511"/>
      <c r="M59" s="511"/>
      <c r="N59" s="511"/>
      <c r="O59" s="512"/>
    </row>
    <row r="60" spans="1:15" ht="15" customHeight="1">
      <c r="A60" s="21"/>
      <c r="B60" s="21"/>
      <c r="C60" s="181"/>
      <c r="D60" s="182" t="s">
        <v>398</v>
      </c>
      <c r="E60" s="511" t="s">
        <v>399</v>
      </c>
      <c r="F60" s="511"/>
      <c r="G60" s="511"/>
      <c r="H60" s="511"/>
      <c r="I60" s="511"/>
      <c r="J60" s="511"/>
      <c r="K60" s="511"/>
      <c r="L60" s="511"/>
      <c r="M60" s="511"/>
      <c r="N60" s="511"/>
      <c r="O60" s="512"/>
    </row>
    <row r="61" spans="1:15" ht="15" customHeight="1">
      <c r="A61" s="21"/>
      <c r="B61" s="21"/>
      <c r="C61" s="181"/>
      <c r="D61" s="182" t="s">
        <v>400</v>
      </c>
      <c r="E61" s="511" t="s">
        <v>313</v>
      </c>
      <c r="F61" s="511"/>
      <c r="G61" s="511"/>
      <c r="H61" s="511"/>
      <c r="I61" s="511"/>
      <c r="J61" s="511"/>
      <c r="K61" s="511"/>
      <c r="L61" s="511"/>
      <c r="M61" s="511"/>
      <c r="N61" s="511"/>
      <c r="O61" s="512"/>
    </row>
    <row r="62" spans="1:15" ht="15" customHeight="1">
      <c r="A62" s="21"/>
      <c r="B62" s="21"/>
      <c r="C62" s="181"/>
      <c r="D62" s="182" t="s">
        <v>401</v>
      </c>
      <c r="E62" s="511" t="s">
        <v>402</v>
      </c>
      <c r="F62" s="511"/>
      <c r="G62" s="511"/>
      <c r="H62" s="511"/>
      <c r="I62" s="511"/>
      <c r="J62" s="511"/>
      <c r="K62" s="511"/>
      <c r="L62" s="511"/>
      <c r="M62" s="511"/>
      <c r="N62" s="511"/>
      <c r="O62" s="512"/>
    </row>
    <row r="63" spans="1:15" ht="15" customHeight="1">
      <c r="A63" s="21"/>
      <c r="B63" s="21"/>
      <c r="C63" s="181"/>
      <c r="D63" s="182" t="s">
        <v>403</v>
      </c>
      <c r="E63" s="511" t="s">
        <v>404</v>
      </c>
      <c r="F63" s="511"/>
      <c r="G63" s="511"/>
      <c r="H63" s="511"/>
      <c r="I63" s="511"/>
      <c r="J63" s="511"/>
      <c r="K63" s="511"/>
      <c r="L63" s="511"/>
      <c r="M63" s="511"/>
      <c r="N63" s="511"/>
      <c r="O63" s="512"/>
    </row>
    <row r="64" spans="1:15" ht="15" customHeight="1">
      <c r="A64" s="21"/>
      <c r="B64" s="21"/>
      <c r="C64" s="181"/>
      <c r="D64" s="182" t="s">
        <v>405</v>
      </c>
      <c r="E64" s="511" t="s">
        <v>406</v>
      </c>
      <c r="F64" s="511"/>
      <c r="G64" s="511"/>
      <c r="H64" s="511"/>
      <c r="I64" s="511"/>
      <c r="J64" s="511"/>
      <c r="K64" s="511"/>
      <c r="L64" s="511"/>
      <c r="M64" s="511"/>
      <c r="N64" s="511"/>
      <c r="O64" s="512"/>
    </row>
    <row r="65" spans="1:15" ht="15" customHeight="1">
      <c r="A65" s="21"/>
      <c r="B65" s="21"/>
      <c r="C65" s="181"/>
      <c r="D65" s="182" t="s">
        <v>307</v>
      </c>
      <c r="E65" s="511" t="s">
        <v>314</v>
      </c>
      <c r="F65" s="511"/>
      <c r="G65" s="511"/>
      <c r="H65" s="511"/>
      <c r="I65" s="511"/>
      <c r="J65" s="511"/>
      <c r="K65" s="511"/>
      <c r="L65" s="511"/>
      <c r="M65" s="511"/>
      <c r="N65" s="511"/>
      <c r="O65" s="512"/>
    </row>
    <row r="66" spans="1:15" ht="28.2" customHeight="1">
      <c r="A66" s="21"/>
      <c r="B66" s="21"/>
      <c r="C66" s="181"/>
      <c r="D66" s="182" t="s">
        <v>308</v>
      </c>
      <c r="E66" s="511" t="s">
        <v>407</v>
      </c>
      <c r="F66" s="511"/>
      <c r="G66" s="511"/>
      <c r="H66" s="511"/>
      <c r="I66" s="511"/>
      <c r="J66" s="511"/>
      <c r="K66" s="511"/>
      <c r="L66" s="511"/>
      <c r="M66" s="511"/>
      <c r="N66" s="511"/>
      <c r="O66" s="512"/>
    </row>
    <row r="67" spans="1:15" ht="15" customHeight="1">
      <c r="A67" s="21"/>
      <c r="B67" s="21"/>
      <c r="C67" s="181"/>
      <c r="D67" s="182" t="s">
        <v>309</v>
      </c>
      <c r="E67" s="511" t="s">
        <v>315</v>
      </c>
      <c r="F67" s="511"/>
      <c r="G67" s="511"/>
      <c r="H67" s="511"/>
      <c r="I67" s="511"/>
      <c r="J67" s="511"/>
      <c r="K67" s="511"/>
      <c r="L67" s="511"/>
      <c r="M67" s="511"/>
      <c r="N67" s="511"/>
      <c r="O67" s="512"/>
    </row>
    <row r="68" spans="1:15" ht="28.2" customHeight="1">
      <c r="A68" s="21"/>
      <c r="B68" s="21"/>
      <c r="C68" s="181"/>
      <c r="D68" s="182" t="s">
        <v>310</v>
      </c>
      <c r="E68" s="511" t="s">
        <v>408</v>
      </c>
      <c r="F68" s="511"/>
      <c r="G68" s="511"/>
      <c r="H68" s="511"/>
      <c r="I68" s="511"/>
      <c r="J68" s="511"/>
      <c r="K68" s="511"/>
      <c r="L68" s="511"/>
      <c r="M68" s="511"/>
      <c r="N68" s="511"/>
      <c r="O68" s="512"/>
    </row>
    <row r="69" spans="1:15" ht="28.2" customHeight="1">
      <c r="A69" s="21"/>
      <c r="B69" s="21"/>
      <c r="C69" s="181"/>
      <c r="D69" s="182" t="s">
        <v>311</v>
      </c>
      <c r="E69" s="511" t="s">
        <v>316</v>
      </c>
      <c r="F69" s="511"/>
      <c r="G69" s="511"/>
      <c r="H69" s="511"/>
      <c r="I69" s="511"/>
      <c r="J69" s="511"/>
      <c r="K69" s="511"/>
      <c r="L69" s="511"/>
      <c r="M69" s="511"/>
      <c r="N69" s="511"/>
      <c r="O69" s="512"/>
    </row>
    <row r="70" spans="1:15" ht="28.2" customHeight="1">
      <c r="A70" s="21"/>
      <c r="B70" s="21"/>
      <c r="C70" s="181">
        <v>5</v>
      </c>
      <c r="D70" s="511" t="s">
        <v>386</v>
      </c>
      <c r="E70" s="511"/>
      <c r="F70" s="511"/>
      <c r="G70" s="511"/>
      <c r="H70" s="511"/>
      <c r="I70" s="511"/>
      <c r="J70" s="511"/>
      <c r="K70" s="511"/>
      <c r="L70" s="511"/>
      <c r="M70" s="511"/>
      <c r="N70" s="511"/>
      <c r="O70" s="512"/>
    </row>
    <row r="71" spans="1:15" ht="15" customHeight="1">
      <c r="A71" s="21"/>
      <c r="B71" s="21"/>
      <c r="C71" s="181">
        <v>6</v>
      </c>
      <c r="D71" s="511" t="s">
        <v>385</v>
      </c>
      <c r="E71" s="511"/>
      <c r="F71" s="511"/>
      <c r="G71" s="511"/>
      <c r="H71" s="511"/>
      <c r="I71" s="511"/>
      <c r="J71" s="511"/>
      <c r="K71" s="511"/>
      <c r="L71" s="511"/>
      <c r="M71" s="511"/>
      <c r="N71" s="511"/>
      <c r="O71" s="512"/>
    </row>
    <row r="72" spans="1:15" ht="15" customHeight="1">
      <c r="A72" s="21"/>
      <c r="B72" s="21"/>
      <c r="C72" s="183"/>
      <c r="D72" s="36"/>
      <c r="E72" s="36"/>
      <c r="F72" s="36"/>
      <c r="G72" s="36"/>
      <c r="H72" s="36"/>
      <c r="I72" s="36"/>
      <c r="J72" s="36"/>
      <c r="K72" s="36"/>
      <c r="L72" s="36"/>
      <c r="M72" s="36"/>
      <c r="N72" s="36"/>
      <c r="O72" s="37"/>
    </row>
    <row r="73" spans="1:15" ht="15" customHeight="1">
      <c r="A73" s="21"/>
      <c r="B73" s="21"/>
    </row>
    <row r="74" spans="1:15" ht="23.25" customHeight="1">
      <c r="A74" s="21"/>
      <c r="B74" s="21"/>
    </row>
    <row r="75" spans="1:15" ht="23.25" customHeight="1">
      <c r="A75" s="21"/>
      <c r="B75" s="21"/>
    </row>
    <row r="76" spans="1:15" ht="23.25" customHeight="1">
      <c r="A76" s="21"/>
      <c r="B76" s="21"/>
    </row>
    <row r="77" spans="1:15" ht="23.25" customHeight="1">
      <c r="A77" s="21"/>
      <c r="B77" s="21"/>
    </row>
    <row r="78" spans="1:15">
      <c r="A78" s="21"/>
      <c r="B78" s="21"/>
    </row>
    <row r="79" spans="1:15">
      <c r="A79" s="21"/>
      <c r="B79" s="21"/>
    </row>
    <row r="80" spans="1:15">
      <c r="A80" s="21"/>
      <c r="B80" s="21"/>
    </row>
  </sheetData>
  <sheetProtection algorithmName="SHA-512" hashValue="fEHMoYtb6vOHFfVRO99jqFCpHgbUZFl9oUqTi7uu7PfCmQ4uyArd1gApzy0ng6ejOduDr+OzUpKCDh/HaMhvxQ==" saltValue="Mf1CE3F+ThrV17WX5pZuBQ==" spinCount="100000" sheet="1" objects="1" scenarios="1"/>
  <mergeCells count="79">
    <mergeCell ref="D39:G39"/>
    <mergeCell ref="H39:I39"/>
    <mergeCell ref="J39:L39"/>
    <mergeCell ref="M39:O39"/>
    <mergeCell ref="J40:L40"/>
    <mergeCell ref="D32:E33"/>
    <mergeCell ref="F32:H32"/>
    <mergeCell ref="I32:K32"/>
    <mergeCell ref="L32:M32"/>
    <mergeCell ref="F33:H33"/>
    <mergeCell ref="I33:K33"/>
    <mergeCell ref="L33:M33"/>
    <mergeCell ref="F31:H31"/>
    <mergeCell ref="I31:K31"/>
    <mergeCell ref="L31:M31"/>
    <mergeCell ref="F35:O35"/>
    <mergeCell ref="F36:O36"/>
    <mergeCell ref="J17:O17"/>
    <mergeCell ref="M4:M5"/>
    <mergeCell ref="C6:O6"/>
    <mergeCell ref="C8:O9"/>
    <mergeCell ref="L11:O11"/>
    <mergeCell ref="J16:O16"/>
    <mergeCell ref="C13:F13"/>
    <mergeCell ref="L19:O19"/>
    <mergeCell ref="C37:E37"/>
    <mergeCell ref="F37:O37"/>
    <mergeCell ref="C22:O22"/>
    <mergeCell ref="F26:K27"/>
    <mergeCell ref="N26:O26"/>
    <mergeCell ref="C26:E27"/>
    <mergeCell ref="C24:E25"/>
    <mergeCell ref="F24:L25"/>
    <mergeCell ref="M24:O24"/>
    <mergeCell ref="M25:O25"/>
    <mergeCell ref="F29:I29"/>
    <mergeCell ref="L29:O29"/>
    <mergeCell ref="F30:H30"/>
    <mergeCell ref="I30:K30"/>
    <mergeCell ref="L30:M30"/>
    <mergeCell ref="D70:O70"/>
    <mergeCell ref="E60:O60"/>
    <mergeCell ref="E61:O61"/>
    <mergeCell ref="E62:O62"/>
    <mergeCell ref="E66:O66"/>
    <mergeCell ref="E67:O67"/>
    <mergeCell ref="E69:O69"/>
    <mergeCell ref="E64:O64"/>
    <mergeCell ref="E65:O65"/>
    <mergeCell ref="E68:O68"/>
    <mergeCell ref="E57:O57"/>
    <mergeCell ref="E58:O58"/>
    <mergeCell ref="M43:N43"/>
    <mergeCell ref="M42:N42"/>
    <mergeCell ref="D43:G43"/>
    <mergeCell ref="J43:L43"/>
    <mergeCell ref="D52:O52"/>
    <mergeCell ref="D53:O53"/>
    <mergeCell ref="D41:G41"/>
    <mergeCell ref="J41:L41"/>
    <mergeCell ref="J42:L42"/>
    <mergeCell ref="D40:G40"/>
    <mergeCell ref="M41:N41"/>
    <mergeCell ref="C39:C42"/>
    <mergeCell ref="D71:O71"/>
    <mergeCell ref="E63:O63"/>
    <mergeCell ref="C45:E45"/>
    <mergeCell ref="C47:O47"/>
    <mergeCell ref="D50:O50"/>
    <mergeCell ref="E59:O59"/>
    <mergeCell ref="D54:O54"/>
    <mergeCell ref="D51:O51"/>
    <mergeCell ref="D55:O55"/>
    <mergeCell ref="M40:N40"/>
    <mergeCell ref="E56:O56"/>
    <mergeCell ref="D44:G44"/>
    <mergeCell ref="J44:L44"/>
    <mergeCell ref="M44:N44"/>
    <mergeCell ref="D42:G42"/>
  </mergeCells>
  <phoneticPr fontId="3"/>
  <printOptions horizontalCentered="1"/>
  <pageMargins left="0.6692913385826772" right="0.62992125984251968" top="0.55118110236220474" bottom="0.55118110236220474" header="0" footer="0.51181102362204722"/>
  <pageSetup paperSize="9" fitToHeight="2" orientation="portrait" r:id="rId1"/>
  <headerFooter alignWithMargins="0"/>
  <rowBreaks count="1" manualBreakCount="1">
    <brk id="46" min="2" max="14"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3"/>
  <dimension ref="B2:D14"/>
  <sheetViews>
    <sheetView showGridLines="0" view="pageBreakPreview" zoomScale="60" zoomScaleNormal="100" workbookViewId="0">
      <selection activeCell="I7" sqref="I7"/>
    </sheetView>
  </sheetViews>
  <sheetFormatPr defaultRowHeight="13.2"/>
  <cols>
    <col min="2" max="2" width="17.6640625" customWidth="1"/>
    <col min="3" max="3" width="65.6640625" customWidth="1"/>
    <col min="4" max="4" width="1.6640625" customWidth="1"/>
  </cols>
  <sheetData>
    <row r="2" spans="2:4">
      <c r="B2" t="s">
        <v>162</v>
      </c>
    </row>
    <row r="4" spans="2:4" ht="65.099999999999994" customHeight="1">
      <c r="B4" s="797" t="s">
        <v>170</v>
      </c>
      <c r="C4" s="797"/>
    </row>
    <row r="5" spans="2:4" ht="13.8" thickBot="1">
      <c r="B5" s="5"/>
    </row>
    <row r="6" spans="2:4">
      <c r="B6" s="99" t="s">
        <v>160</v>
      </c>
      <c r="C6" s="6" t="s">
        <v>161</v>
      </c>
    </row>
    <row r="7" spans="2:4" ht="114.9" customHeight="1">
      <c r="B7" s="100" t="s">
        <v>51</v>
      </c>
      <c r="C7" s="7" t="s">
        <v>163</v>
      </c>
    </row>
    <row r="8" spans="2:4" ht="125.1" customHeight="1">
      <c r="B8" s="101" t="s">
        <v>52</v>
      </c>
      <c r="C8" s="7" t="s">
        <v>164</v>
      </c>
    </row>
    <row r="9" spans="2:4" ht="75" customHeight="1">
      <c r="B9" s="102" t="s">
        <v>53</v>
      </c>
      <c r="C9" s="7" t="s">
        <v>165</v>
      </c>
    </row>
    <row r="10" spans="2:4" ht="65.099999999999994" customHeight="1">
      <c r="B10" s="102" t="s">
        <v>54</v>
      </c>
      <c r="C10" s="7" t="s">
        <v>166</v>
      </c>
    </row>
    <row r="11" spans="2:4" ht="39.9" customHeight="1">
      <c r="B11" s="102" t="s">
        <v>55</v>
      </c>
      <c r="C11" s="7" t="s">
        <v>167</v>
      </c>
    </row>
    <row r="12" spans="2:4" ht="30" customHeight="1">
      <c r="B12" s="102" t="s">
        <v>56</v>
      </c>
      <c r="C12" s="7" t="s">
        <v>168</v>
      </c>
    </row>
    <row r="13" spans="2:4" ht="30" customHeight="1" thickBot="1">
      <c r="B13" s="103" t="s">
        <v>57</v>
      </c>
      <c r="C13" s="8" t="s">
        <v>169</v>
      </c>
      <c r="D13" s="104"/>
    </row>
    <row r="14" spans="2:4" ht="60" customHeight="1">
      <c r="B14" s="798" t="s">
        <v>171</v>
      </c>
      <c r="C14" s="798"/>
      <c r="D14" s="105"/>
    </row>
  </sheetData>
  <sheetProtection algorithmName="SHA-512" hashValue="0uIFe0THrUAIWrGnrGv39UjSCdj0LCx4QN3zGfs581q+XlFsq3UFEJ2czZR6WUHf/dW8u9nlqZ7d6pshlgTFhw==" saltValue="adIJgWH8vzByk0fsrQ95IA==" spinCount="100000" sheet="1" objects="1" scenarios="1"/>
  <mergeCells count="2">
    <mergeCell ref="B4:C4"/>
    <mergeCell ref="B14:C14"/>
  </mergeCells>
  <phoneticPr fontId="3"/>
  <printOptions horizontalCentered="1"/>
  <pageMargins left="0.78740157480314965" right="0.78740157480314965" top="0.98425196850393704" bottom="0.98425196850393704"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BJ76"/>
  <sheetViews>
    <sheetView showGridLines="0" view="pageBreakPreview" topLeftCell="A10" zoomScale="60" zoomScaleNormal="100" workbookViewId="0">
      <selection activeCell="AA28" sqref="AA28:AE28"/>
    </sheetView>
  </sheetViews>
  <sheetFormatPr defaultColWidth="9" defaultRowHeight="12"/>
  <cols>
    <col min="1" max="2" width="2.88671875" style="40" customWidth="1"/>
    <col min="3" max="3" width="18.33203125" style="40" customWidth="1"/>
    <col min="4" max="5" width="4.33203125" style="40" customWidth="1"/>
    <col min="6" max="6" width="3.77734375" style="40" customWidth="1"/>
    <col min="7" max="7" width="2.33203125" style="40" customWidth="1"/>
    <col min="8" max="8" width="10.33203125" style="40" customWidth="1"/>
    <col min="9" max="9" width="2.33203125" style="40" customWidth="1"/>
    <col min="10" max="11" width="2.44140625" style="40" customWidth="1"/>
    <col min="12" max="12" width="2.77734375" style="40" customWidth="1"/>
    <col min="13" max="13" width="2.88671875" style="40" customWidth="1"/>
    <col min="14" max="15" width="2.77734375" style="40" customWidth="1"/>
    <col min="16" max="16" width="3" style="40" customWidth="1"/>
    <col min="17" max="19" width="4.77734375" style="40" customWidth="1"/>
    <col min="20" max="22" width="2.88671875" style="40" customWidth="1"/>
    <col min="23" max="24" width="2.44140625" style="40" customWidth="1"/>
    <col min="25" max="25" width="2.88671875" style="40" customWidth="1"/>
    <col min="26" max="26" width="7.77734375" style="40" customWidth="1"/>
    <col min="27" max="27" width="4.77734375" style="40" customWidth="1"/>
    <col min="28" max="28" width="2" style="40" customWidth="1"/>
    <col min="29" max="30" width="2.33203125" style="40" customWidth="1"/>
    <col min="31" max="31" width="3.109375" style="40" customWidth="1"/>
    <col min="32" max="33" width="2.33203125" style="40" customWidth="1"/>
    <col min="34" max="34" width="2.88671875" style="40" customWidth="1"/>
    <col min="35" max="35" width="7.77734375" style="40" customWidth="1"/>
    <col min="36" max="37" width="4.33203125" style="40" customWidth="1"/>
    <col min="38" max="38" width="3.33203125" style="40" customWidth="1"/>
    <col min="39" max="39" width="2.77734375" style="40" customWidth="1"/>
    <col min="40" max="40" width="2.88671875" style="40" customWidth="1"/>
    <col min="41" max="41" width="10.77734375" style="40" customWidth="1"/>
    <col min="42" max="42" width="2.88671875" style="40" customWidth="1"/>
    <col min="43" max="44" width="2.44140625" style="40" customWidth="1"/>
    <col min="45" max="45" width="2.77734375" style="40" customWidth="1"/>
    <col min="46" max="46" width="7.77734375" style="40" customWidth="1"/>
    <col min="47" max="47" width="11.77734375" style="40" customWidth="1"/>
    <col min="48" max="48" width="1.88671875" style="40" customWidth="1"/>
    <col min="49" max="49" width="5.33203125" style="40" customWidth="1"/>
    <col min="50" max="58" width="9" style="40"/>
    <col min="59" max="59" width="16.2187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2"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3.8"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ファーストコーポレーション株式会社</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2" customHeight="1" thickBot="1">
      <c r="B7" s="645" t="s">
        <v>89</v>
      </c>
      <c r="C7" s="646"/>
      <c r="D7" s="615" t="s">
        <v>203</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2"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2"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750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750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750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2">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2">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2">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2">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2">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2">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3.2">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3.2">
      <c r="L69" s="68"/>
      <c r="M69" s="71"/>
      <c r="N69" s="68"/>
      <c r="O69" s="68"/>
    </row>
    <row r="70" spans="12:62" ht="13.2">
      <c r="L70" s="68"/>
      <c r="M70" s="71"/>
      <c r="N70" s="68"/>
      <c r="O70" s="68"/>
    </row>
    <row r="71" spans="12:62" ht="13.2">
      <c r="L71" s="68"/>
      <c r="M71" s="71"/>
      <c r="N71" s="68"/>
      <c r="O71" s="68"/>
    </row>
    <row r="72" spans="12:62" ht="13.2">
      <c r="L72" s="68"/>
      <c r="M72" s="71"/>
      <c r="N72" s="68"/>
      <c r="O72" s="68"/>
    </row>
    <row r="73" spans="12:62" ht="13.2">
      <c r="L73" s="68"/>
      <c r="M73" s="71"/>
      <c r="N73" s="68"/>
      <c r="O73" s="68"/>
    </row>
    <row r="74" spans="12:62" ht="13.2">
      <c r="L74" s="68"/>
      <c r="M74" s="71"/>
      <c r="N74" s="68"/>
      <c r="O74" s="68"/>
    </row>
    <row r="75" spans="12:62" ht="13.2">
      <c r="L75" s="68"/>
      <c r="M75" s="71"/>
      <c r="N75" s="68"/>
      <c r="O75" s="68"/>
    </row>
    <row r="76" spans="12:62" ht="13.2">
      <c r="L76" s="68"/>
      <c r="M76" s="71"/>
      <c r="N76" s="68"/>
      <c r="O76" s="68"/>
    </row>
  </sheetData>
  <sheetProtection algorithmName="SHA-512" hashValue="yweuoQZRdAHmc5mm2YsAFZt8NILB2BpiVLi8fxExybOX4PT9SGBIkbNmf+KxSuHP9C0azSjuVzBq2uWRGvZ/2w==" saltValue="64KJsaNTX/o/93BpJdGGFg=="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xr:uid="{00000000-0002-0000-0200-000000000000}">
      <formula1>W7=ROUND(W7,1)</formula1>
    </dataValidation>
    <dataValidation type="custom" allowBlank="1" showInputMessage="1" showErrorMessage="1" sqref="H24:H33" xr:uid="{00000000-0002-0000-02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200-000002000000}">
      <formula1>D9=ROUND(D9,1)</formula1>
    </dataValidation>
  </dataValidations>
  <pageMargins left="0.59055118110236227" right="0.59055118110236227" top="0.62992125984251968" bottom="0.39370078740157483" header="0.51181102362204722" footer="0"/>
  <pageSetup paperSize="9" scale="67"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BJ76"/>
  <sheetViews>
    <sheetView showGridLines="0" zoomScaleNormal="100" workbookViewId="0"/>
  </sheetViews>
  <sheetFormatPr defaultColWidth="9" defaultRowHeight="12"/>
  <cols>
    <col min="1" max="2" width="2.88671875" style="40" customWidth="1"/>
    <col min="3" max="3" width="18.33203125" style="40" customWidth="1"/>
    <col min="4" max="5" width="4.33203125" style="40" customWidth="1"/>
    <col min="6" max="6" width="3.77734375" style="40" customWidth="1"/>
    <col min="7" max="7" width="2.33203125" style="40" customWidth="1"/>
    <col min="8" max="8" width="10.33203125" style="40" customWidth="1"/>
    <col min="9" max="9" width="2.33203125" style="40" customWidth="1"/>
    <col min="10" max="11" width="2.44140625" style="40" customWidth="1"/>
    <col min="12" max="12" width="2.77734375" style="40" customWidth="1"/>
    <col min="13" max="13" width="2.88671875" style="40" customWidth="1"/>
    <col min="14" max="15" width="2.77734375" style="40" customWidth="1"/>
    <col min="16" max="16" width="3" style="40" customWidth="1"/>
    <col min="17" max="19" width="4.77734375" style="40" customWidth="1"/>
    <col min="20" max="22" width="2.88671875" style="40" customWidth="1"/>
    <col min="23" max="24" width="2.44140625" style="40" customWidth="1"/>
    <col min="25" max="25" width="2.88671875" style="40" customWidth="1"/>
    <col min="26" max="26" width="7.77734375" style="40" customWidth="1"/>
    <col min="27" max="27" width="4.77734375" style="40" customWidth="1"/>
    <col min="28" max="28" width="2" style="40" customWidth="1"/>
    <col min="29" max="30" width="2.33203125" style="40" customWidth="1"/>
    <col min="31" max="31" width="3.109375" style="40" customWidth="1"/>
    <col min="32" max="33" width="2.33203125" style="40" customWidth="1"/>
    <col min="34" max="34" width="2.88671875" style="40" customWidth="1"/>
    <col min="35" max="35" width="7.77734375" style="40" customWidth="1"/>
    <col min="36" max="37" width="4.33203125" style="40" customWidth="1"/>
    <col min="38" max="38" width="3.33203125" style="40" customWidth="1"/>
    <col min="39" max="39" width="2.77734375" style="40" customWidth="1"/>
    <col min="40" max="40" width="2.88671875" style="40" customWidth="1"/>
    <col min="41" max="41" width="10.77734375" style="40" customWidth="1"/>
    <col min="42" max="42" width="2.88671875" style="40" customWidth="1"/>
    <col min="43" max="44" width="2.44140625" style="40" customWidth="1"/>
    <col min="45" max="45" width="2.77734375" style="40" customWidth="1"/>
    <col min="46" max="46" width="7.77734375" style="40" customWidth="1"/>
    <col min="47" max="47" width="11.77734375" style="40" customWidth="1"/>
    <col min="48" max="48" width="1.88671875" style="40" customWidth="1"/>
    <col min="49" max="49" width="5.33203125" style="40" customWidth="1"/>
    <col min="50" max="58" width="9" style="40"/>
    <col min="59" max="59" width="16.2187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2"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3.8"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ファーストコーポレーション株式会社</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2" customHeight="1" thickBot="1">
      <c r="B7" s="645" t="s">
        <v>89</v>
      </c>
      <c r="C7" s="646"/>
      <c r="D7" s="615" t="s">
        <v>204</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2"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2"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2">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2">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2">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2">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2">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2">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3.2">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3.2">
      <c r="L69" s="68"/>
      <c r="M69" s="71"/>
      <c r="N69" s="68"/>
      <c r="O69" s="68"/>
    </row>
    <row r="70" spans="12:62" ht="13.2">
      <c r="L70" s="68"/>
      <c r="M70" s="71"/>
      <c r="N70" s="68"/>
      <c r="O70" s="68"/>
    </row>
    <row r="71" spans="12:62" ht="13.2">
      <c r="L71" s="68"/>
      <c r="M71" s="71"/>
      <c r="N71" s="68"/>
      <c r="O71" s="68"/>
    </row>
    <row r="72" spans="12:62" ht="13.2">
      <c r="L72" s="68"/>
      <c r="M72" s="71"/>
      <c r="N72" s="68"/>
      <c r="O72" s="68"/>
    </row>
    <row r="73" spans="12:62" ht="13.2">
      <c r="L73" s="68"/>
      <c r="M73" s="71"/>
      <c r="N73" s="68"/>
      <c r="O73" s="68"/>
    </row>
    <row r="74" spans="12:62" ht="13.2">
      <c r="L74" s="68"/>
      <c r="M74" s="71"/>
      <c r="N74" s="68"/>
      <c r="O74" s="68"/>
    </row>
    <row r="75" spans="12:62" ht="13.2">
      <c r="L75" s="68"/>
      <c r="M75" s="71"/>
      <c r="N75" s="68"/>
      <c r="O75" s="68"/>
    </row>
    <row r="76" spans="12:62" ht="13.2">
      <c r="L76" s="68"/>
      <c r="M76" s="71"/>
      <c r="N76" s="68"/>
      <c r="O76" s="68"/>
    </row>
  </sheetData>
  <sheetProtection algorithmName="SHA-512" hashValue="Vd+70moQmvB9bVhw7eIgegfjI3n/0yPfRxfoQMVbd4OTarbHad7GPKFGyYltKhaanfosGNgX1zWgTj3NRDeZaA==" saltValue="ZbvXZsnvPAbNoF8gXx1dh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4">
    <dataValidation type="custom" allowBlank="1" showInputMessage="1" showErrorMessage="1" error="入力は少数第1位までにして下さい。" sqref="W7:X7 AU13:AU14" xr:uid="{00000000-0002-0000-0300-000000000000}">
      <formula1>W7=ROUND(W7,1)</formula1>
    </dataValidation>
    <dataValidation type="custom" allowBlank="1" showInputMessage="1" showErrorMessage="1" sqref="H24:H33" xr:uid="{00000000-0002-0000-03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xr:uid="{00000000-0002-0000-0300-000002000000}">
      <formula1>D9=ROUND(D9,1)</formula1>
    </dataValidation>
    <dataValidation type="textLength" allowBlank="1" showInputMessage="1" showErrorMessage="1" errorTitle="要確認" error="「廃油」は、中間処理を経ずに「最終処分」はできません。" sqref="R33:U33" xr:uid="{00000000-0002-0000-0300-000003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B1:BJ76"/>
  <sheetViews>
    <sheetView showGridLines="0" zoomScaleNormal="100" workbookViewId="0"/>
  </sheetViews>
  <sheetFormatPr defaultColWidth="9" defaultRowHeight="12"/>
  <cols>
    <col min="1" max="2" width="2.88671875" style="40" customWidth="1"/>
    <col min="3" max="3" width="18.33203125" style="40" customWidth="1"/>
    <col min="4" max="5" width="4.33203125" style="40" customWidth="1"/>
    <col min="6" max="6" width="3.77734375" style="40" customWidth="1"/>
    <col min="7" max="7" width="2.33203125" style="40" customWidth="1"/>
    <col min="8" max="8" width="10.33203125" style="40" customWidth="1"/>
    <col min="9" max="9" width="2.33203125" style="40" customWidth="1"/>
    <col min="10" max="11" width="2.44140625" style="40" customWidth="1"/>
    <col min="12" max="12" width="2.77734375" style="40" customWidth="1"/>
    <col min="13" max="13" width="2.88671875" style="40" customWidth="1"/>
    <col min="14" max="15" width="2.77734375" style="40" customWidth="1"/>
    <col min="16" max="16" width="3" style="40" customWidth="1"/>
    <col min="17" max="19" width="4.77734375" style="40" customWidth="1"/>
    <col min="20" max="22" width="2.88671875" style="40" customWidth="1"/>
    <col min="23" max="24" width="2.44140625" style="40" customWidth="1"/>
    <col min="25" max="25" width="2.88671875" style="40" customWidth="1"/>
    <col min="26" max="26" width="7.77734375" style="40" customWidth="1"/>
    <col min="27" max="27" width="4.77734375" style="40" customWidth="1"/>
    <col min="28" max="28" width="2" style="40" customWidth="1"/>
    <col min="29" max="30" width="2.33203125" style="40" customWidth="1"/>
    <col min="31" max="31" width="3.109375" style="40" customWidth="1"/>
    <col min="32" max="33" width="2.33203125" style="40" customWidth="1"/>
    <col min="34" max="34" width="2.88671875" style="40" customWidth="1"/>
    <col min="35" max="35" width="7.77734375" style="40" customWidth="1"/>
    <col min="36" max="37" width="4.33203125" style="40" customWidth="1"/>
    <col min="38" max="38" width="3.33203125" style="40" customWidth="1"/>
    <col min="39" max="39" width="2.77734375" style="40" customWidth="1"/>
    <col min="40" max="40" width="2.88671875" style="40" customWidth="1"/>
    <col min="41" max="41" width="10.77734375" style="40" customWidth="1"/>
    <col min="42" max="42" width="2.88671875" style="40" customWidth="1"/>
    <col min="43" max="44" width="2.44140625" style="40" customWidth="1"/>
    <col min="45" max="45" width="2.77734375" style="40" customWidth="1"/>
    <col min="46" max="46" width="7.77734375" style="40" customWidth="1"/>
    <col min="47" max="47" width="11.77734375" style="40" customWidth="1"/>
    <col min="48" max="48" width="1.88671875" style="40" customWidth="1"/>
    <col min="49" max="49" width="5.33203125" style="40" customWidth="1"/>
    <col min="50" max="58" width="9" style="40"/>
    <col min="59" max="59" width="16.2187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2"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3.8"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ファーストコーポレーション株式会社</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2" customHeight="1" thickBot="1">
      <c r="B7" s="645" t="s">
        <v>89</v>
      </c>
      <c r="C7" s="646"/>
      <c r="D7" s="615" t="s">
        <v>205</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2"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2"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2">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2">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2">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2">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2">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2">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3.2">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3.2">
      <c r="L69" s="68"/>
      <c r="M69" s="71"/>
      <c r="N69" s="68"/>
      <c r="O69" s="68"/>
    </row>
    <row r="70" spans="12:62" ht="13.2">
      <c r="L70" s="68"/>
      <c r="M70" s="71"/>
      <c r="N70" s="68"/>
      <c r="O70" s="68"/>
    </row>
    <row r="71" spans="12:62" ht="13.2">
      <c r="L71" s="68"/>
      <c r="M71" s="71"/>
      <c r="N71" s="68"/>
      <c r="O71" s="68"/>
    </row>
    <row r="72" spans="12:62" ht="13.2">
      <c r="L72" s="68"/>
      <c r="M72" s="71"/>
      <c r="N72" s="68"/>
      <c r="O72" s="68"/>
    </row>
    <row r="73" spans="12:62" ht="13.2">
      <c r="L73" s="68"/>
      <c r="M73" s="71"/>
      <c r="N73" s="68"/>
      <c r="O73" s="68"/>
    </row>
    <row r="74" spans="12:62" ht="13.2">
      <c r="L74" s="68"/>
      <c r="M74" s="71"/>
      <c r="N74" s="68"/>
      <c r="O74" s="68"/>
    </row>
    <row r="75" spans="12:62" ht="13.2">
      <c r="L75" s="68"/>
      <c r="M75" s="71"/>
      <c r="N75" s="68"/>
      <c r="O75" s="68"/>
    </row>
    <row r="76" spans="12:62" ht="13.2">
      <c r="L76" s="68"/>
      <c r="M76" s="71"/>
      <c r="N76" s="68"/>
      <c r="O76" s="68"/>
    </row>
  </sheetData>
  <sheetProtection algorithmName="SHA-512" hashValue="RPj5FG3q6Bt/W6IEYiZn88mgznWwywtwkbotTZyRfflHwyZ1SZlC1k41zefPUeciob0gT7VN5BcjhOcf0JX/SA==" saltValue="6k5HZIK3BHlTS5TTCYRgHQ=="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4">
    <dataValidation type="custom" allowBlank="1" showInputMessage="1" showErrorMessage="1" error="入力は少数第1位までにして下さい。" sqref="W7:X7 AU13:AU14" xr:uid="{00000000-0002-0000-0400-000000000000}">
      <formula1>W7=ROUND(W7,1)</formula1>
    </dataValidation>
    <dataValidation type="custom" allowBlank="1" showInputMessage="1" showErrorMessage="1" sqref="H24:H33" xr:uid="{00000000-0002-0000-04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xr:uid="{00000000-0002-0000-0400-000002000000}">
      <formula1>D9=ROUND(D9,1)</formula1>
    </dataValidation>
    <dataValidation type="textLength" allowBlank="1" showInputMessage="1" showErrorMessage="1" errorTitle="要確認" error="「廃酸」は、中間処理を経ずに「最終処分」はできません。" sqref="R33:U33" xr:uid="{00000000-0002-0000-0400-000003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J76"/>
  <sheetViews>
    <sheetView showGridLines="0" zoomScaleNormal="100" workbookViewId="0"/>
  </sheetViews>
  <sheetFormatPr defaultColWidth="9" defaultRowHeight="12"/>
  <cols>
    <col min="1" max="2" width="2.88671875" style="40" customWidth="1"/>
    <col min="3" max="3" width="18.33203125" style="40" customWidth="1"/>
    <col min="4" max="5" width="4.33203125" style="40" customWidth="1"/>
    <col min="6" max="6" width="3.77734375" style="40" customWidth="1"/>
    <col min="7" max="7" width="2.33203125" style="40" customWidth="1"/>
    <col min="8" max="8" width="10.33203125" style="40" customWidth="1"/>
    <col min="9" max="9" width="2.33203125" style="40" customWidth="1"/>
    <col min="10" max="11" width="2.44140625" style="40" customWidth="1"/>
    <col min="12" max="12" width="2.77734375" style="40" customWidth="1"/>
    <col min="13" max="13" width="2.88671875" style="40" customWidth="1"/>
    <col min="14" max="15" width="2.77734375" style="40" customWidth="1"/>
    <col min="16" max="16" width="3" style="40" customWidth="1"/>
    <col min="17" max="19" width="4.77734375" style="40" customWidth="1"/>
    <col min="20" max="22" width="2.88671875" style="40" customWidth="1"/>
    <col min="23" max="24" width="2.44140625" style="40" customWidth="1"/>
    <col min="25" max="25" width="2.88671875" style="40" customWidth="1"/>
    <col min="26" max="26" width="7.77734375" style="40" customWidth="1"/>
    <col min="27" max="27" width="4.77734375" style="40" customWidth="1"/>
    <col min="28" max="28" width="2" style="40" customWidth="1"/>
    <col min="29" max="30" width="2.33203125" style="40" customWidth="1"/>
    <col min="31" max="31" width="3.109375" style="40" customWidth="1"/>
    <col min="32" max="33" width="2.33203125" style="40" customWidth="1"/>
    <col min="34" max="34" width="2.88671875" style="40" customWidth="1"/>
    <col min="35" max="35" width="7.77734375" style="40" customWidth="1"/>
    <col min="36" max="37" width="4.33203125" style="40" customWidth="1"/>
    <col min="38" max="38" width="3.33203125" style="40" customWidth="1"/>
    <col min="39" max="39" width="2.77734375" style="40" customWidth="1"/>
    <col min="40" max="40" width="2.88671875" style="40" customWidth="1"/>
    <col min="41" max="41" width="10.77734375" style="40" customWidth="1"/>
    <col min="42" max="42" width="2.88671875" style="40" customWidth="1"/>
    <col min="43" max="44" width="2.44140625" style="40" customWidth="1"/>
    <col min="45" max="45" width="2.77734375" style="40" customWidth="1"/>
    <col min="46" max="46" width="7.77734375" style="40" customWidth="1"/>
    <col min="47" max="47" width="11.77734375" style="40" customWidth="1"/>
    <col min="48" max="48" width="1.88671875" style="40" customWidth="1"/>
    <col min="49" max="49" width="5.33203125" style="40" customWidth="1"/>
    <col min="50" max="58" width="9" style="40"/>
    <col min="59" max="59" width="16.2187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2"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3.8"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ファーストコーポレーション株式会社</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2" customHeight="1" thickBot="1">
      <c r="B7" s="645" t="s">
        <v>89</v>
      </c>
      <c r="C7" s="646"/>
      <c r="D7" s="615" t="s">
        <v>206</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2"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2"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2">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2">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2">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2">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2">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2">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3.2">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3.2">
      <c r="L69" s="68"/>
      <c r="M69" s="71"/>
      <c r="N69" s="68"/>
      <c r="O69" s="68"/>
    </row>
    <row r="70" spans="12:62" ht="13.2">
      <c r="L70" s="68"/>
      <c r="M70" s="71"/>
      <c r="N70" s="68"/>
      <c r="O70" s="68"/>
    </row>
    <row r="71" spans="12:62" ht="13.2">
      <c r="L71" s="68"/>
      <c r="M71" s="71"/>
      <c r="N71" s="68"/>
      <c r="O71" s="68"/>
    </row>
    <row r="72" spans="12:62" ht="13.2">
      <c r="L72" s="68"/>
      <c r="M72" s="71"/>
      <c r="N72" s="68"/>
      <c r="O72" s="68"/>
    </row>
    <row r="73" spans="12:62" ht="13.2">
      <c r="L73" s="68"/>
      <c r="M73" s="71"/>
      <c r="N73" s="68"/>
      <c r="O73" s="68"/>
    </row>
    <row r="74" spans="12:62" ht="13.2">
      <c r="L74" s="68"/>
      <c r="M74" s="71"/>
      <c r="N74" s="68"/>
      <c r="O74" s="68"/>
    </row>
    <row r="75" spans="12:62" ht="13.2">
      <c r="L75" s="68"/>
      <c r="M75" s="71"/>
      <c r="N75" s="68"/>
      <c r="O75" s="68"/>
    </row>
    <row r="76" spans="12:62" ht="13.2">
      <c r="L76" s="68"/>
      <c r="M76" s="71"/>
      <c r="N76" s="68"/>
      <c r="O76" s="68"/>
    </row>
  </sheetData>
  <sheetProtection algorithmName="SHA-512" hashValue="7UA6M7JwN50AxAi6M+BTUwcsKwUnaI2RTRshd4IaA9g3n4S8157XD9SPukeBhkYHmx0HGy4y2pyZqK/dwneV2g==" saltValue="7XWOT9NV1mQ5NjfoXB4K4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4">
    <dataValidation type="custom" allowBlank="1" showInputMessage="1" showErrorMessage="1" error="入力は少数第1位までにして下さい。" sqref="W7:X7 AU13:AU14" xr:uid="{00000000-0002-0000-0500-000000000000}">
      <formula1>W7=ROUND(W7,1)</formula1>
    </dataValidation>
    <dataValidation type="custom" allowBlank="1" showInputMessage="1" showErrorMessage="1" sqref="H24:H33" xr:uid="{00000000-0002-0000-05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xr:uid="{00000000-0002-0000-0500-000002000000}">
      <formula1>D9=ROUND(D9,1)</formula1>
    </dataValidation>
    <dataValidation type="textLength" allowBlank="1" showInputMessage="1" showErrorMessage="1" errorTitle="要確認" error="「廃ｱﾙｶﾘ」は、中間処理を経ずに「最終処分」はできません。" sqref="R33:U33" xr:uid="{00000000-0002-0000-0500-000003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BJ76"/>
  <sheetViews>
    <sheetView showGridLines="0" view="pageBreakPreview" topLeftCell="A10" zoomScale="60" zoomScaleNormal="55" workbookViewId="0">
      <selection activeCell="BA22" sqref="BA22"/>
    </sheetView>
  </sheetViews>
  <sheetFormatPr defaultColWidth="9" defaultRowHeight="12"/>
  <cols>
    <col min="1" max="2" width="2.88671875" style="40" customWidth="1"/>
    <col min="3" max="3" width="18.33203125" style="40" customWidth="1"/>
    <col min="4" max="5" width="4.33203125" style="40" customWidth="1"/>
    <col min="6" max="6" width="3.77734375" style="40" customWidth="1"/>
    <col min="7" max="7" width="2.33203125" style="40" customWidth="1"/>
    <col min="8" max="8" width="10.33203125" style="40" customWidth="1"/>
    <col min="9" max="9" width="2.33203125" style="40" customWidth="1"/>
    <col min="10" max="11" width="2.44140625" style="40" customWidth="1"/>
    <col min="12" max="12" width="2.77734375" style="40" customWidth="1"/>
    <col min="13" max="13" width="2.88671875" style="40" customWidth="1"/>
    <col min="14" max="15" width="2.77734375" style="40" customWidth="1"/>
    <col min="16" max="16" width="3" style="40" customWidth="1"/>
    <col min="17" max="19" width="4.77734375" style="40" customWidth="1"/>
    <col min="20" max="22" width="2.88671875" style="40" customWidth="1"/>
    <col min="23" max="24" width="2.44140625" style="40" customWidth="1"/>
    <col min="25" max="25" width="2.88671875" style="40" customWidth="1"/>
    <col min="26" max="26" width="7.77734375" style="40" customWidth="1"/>
    <col min="27" max="27" width="4.77734375" style="40" customWidth="1"/>
    <col min="28" max="28" width="2" style="40" customWidth="1"/>
    <col min="29" max="30" width="2.33203125" style="40" customWidth="1"/>
    <col min="31" max="31" width="3.109375" style="40" customWidth="1"/>
    <col min="32" max="33" width="2.33203125" style="40" customWidth="1"/>
    <col min="34" max="34" width="2.88671875" style="40" customWidth="1"/>
    <col min="35" max="35" width="7.77734375" style="40" customWidth="1"/>
    <col min="36" max="37" width="4.33203125" style="40" customWidth="1"/>
    <col min="38" max="38" width="3.33203125" style="40" customWidth="1"/>
    <col min="39" max="39" width="2.77734375" style="40" customWidth="1"/>
    <col min="40" max="40" width="2.88671875" style="40" customWidth="1"/>
    <col min="41" max="41" width="10.77734375" style="40" customWidth="1"/>
    <col min="42" max="42" width="2.88671875" style="40" customWidth="1"/>
    <col min="43" max="44" width="2.44140625" style="40" customWidth="1"/>
    <col min="45" max="45" width="2.77734375" style="40" customWidth="1"/>
    <col min="46" max="46" width="7.77734375" style="40" customWidth="1"/>
    <col min="47" max="47" width="11.77734375" style="40" customWidth="1"/>
    <col min="48" max="48" width="1.88671875" style="40" customWidth="1"/>
    <col min="49" max="49" width="5.33203125" style="40" customWidth="1"/>
    <col min="50" max="58" width="9" style="40"/>
    <col min="59" max="59" width="16.21875" style="40" customWidth="1"/>
    <col min="60" max="16384" width="9" style="40"/>
  </cols>
  <sheetData>
    <row r="1" spans="2:50" ht="27" customHeight="1">
      <c r="F1" s="39"/>
      <c r="S1" s="85" t="s">
        <v>94</v>
      </c>
      <c r="T1" s="85" t="s">
        <v>283</v>
      </c>
    </row>
    <row r="2" spans="2:50"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50" ht="13.2"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50" ht="13.8"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50"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ファーストコーポレーション株式会社</v>
      </c>
      <c r="AG5" s="572"/>
      <c r="AH5" s="572"/>
      <c r="AI5" s="572"/>
      <c r="AJ5" s="572"/>
      <c r="AK5" s="572"/>
      <c r="AL5" s="572"/>
      <c r="AM5" s="572"/>
      <c r="AN5" s="572"/>
      <c r="AO5" s="572"/>
      <c r="AP5" s="572"/>
      <c r="AQ5" s="572"/>
      <c r="AR5" s="572"/>
      <c r="AS5" s="572"/>
      <c r="AT5" s="572"/>
      <c r="AU5" s="572"/>
      <c r="AV5" s="242"/>
      <c r="AW5" s="405"/>
    </row>
    <row r="6" spans="2:50"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42" t="str">
        <f>IF(SUM(AU7:AU10)&gt;AH9,"下の表は、⑧の内数であるア～エの量が⑧を超えています","")</f>
        <v/>
      </c>
      <c r="AS6" s="42"/>
      <c r="AT6" s="42"/>
      <c r="AU6" s="42"/>
      <c r="AV6" s="42"/>
      <c r="AW6" s="405"/>
    </row>
    <row r="7" spans="2:50" ht="28.2" customHeight="1" thickBot="1">
      <c r="B7" s="645" t="s">
        <v>89</v>
      </c>
      <c r="C7" s="646"/>
      <c r="D7" s="615" t="s">
        <v>207</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663" t="s">
        <v>457</v>
      </c>
      <c r="AS7" s="663"/>
      <c r="AT7" s="663"/>
      <c r="AU7" s="95"/>
      <c r="AV7" s="438" t="s">
        <v>198</v>
      </c>
      <c r="AW7" s="405"/>
      <c r="AX7" s="439"/>
    </row>
    <row r="8" spans="2:50" ht="28.2"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663" t="s">
        <v>458</v>
      </c>
      <c r="AS8" s="663"/>
      <c r="AT8" s="663"/>
      <c r="AU8" s="95"/>
      <c r="AV8" s="438" t="s">
        <v>198</v>
      </c>
      <c r="AW8" s="405"/>
    </row>
    <row r="9" spans="2:50"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663" t="s">
        <v>459</v>
      </c>
      <c r="AS9" s="663"/>
      <c r="AT9" s="663"/>
      <c r="AU9" s="95"/>
      <c r="AV9" s="438" t="s">
        <v>198</v>
      </c>
      <c r="AW9" s="405"/>
    </row>
    <row r="10" spans="2:50"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663" t="s">
        <v>460</v>
      </c>
      <c r="AS10" s="663"/>
      <c r="AT10" s="663"/>
      <c r="AU10" s="95"/>
      <c r="AV10" s="438" t="s">
        <v>198</v>
      </c>
      <c r="AW10" s="405"/>
    </row>
    <row r="11" spans="2:50"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W11" s="405"/>
    </row>
    <row r="12" spans="2:50" ht="24.75" customHeight="1" thickTop="1" thickBot="1">
      <c r="F12" s="603">
        <f>+ROUND(P12,1)+ROUND(P15,1)+ROUND(P18,1)+ROUND(P24,1)+P27-ROUND(F15,1)</f>
        <v>172.5</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s="62" t="s">
        <v>30</v>
      </c>
      <c r="AT12" s="63"/>
      <c r="AW12" s="405"/>
    </row>
    <row r="13" spans="2:50"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585" t="s">
        <v>175</v>
      </c>
      <c r="AT13" s="586"/>
      <c r="AU13" s="95"/>
      <c r="AV13" s="44" t="s">
        <v>13</v>
      </c>
      <c r="AW13" s="405"/>
    </row>
    <row r="14" spans="2:50"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585" t="s">
        <v>259</v>
      </c>
      <c r="AT14" s="586"/>
      <c r="AU14" s="95"/>
      <c r="AV14" s="44" t="s">
        <v>34</v>
      </c>
      <c r="AW14" s="405"/>
    </row>
    <row r="15" spans="2:50"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585" t="s">
        <v>177</v>
      </c>
      <c r="AT15" s="586"/>
      <c r="AU15" s="95"/>
      <c r="AV15" s="44" t="s">
        <v>26</v>
      </c>
      <c r="AW15" s="405"/>
    </row>
    <row r="16" spans="2:50"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W16" s="405"/>
    </row>
    <row r="17" spans="2:51"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R17" s="440"/>
      <c r="AS17" s="441" t="str">
        <f>IF(SUM(AU18:AU21)&gt;AS24,"下の表は、⑫の内数であるア～エの量が⑫を超えています","")</f>
        <v/>
      </c>
      <c r="AW17" s="405"/>
    </row>
    <row r="18" spans="2:51"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+ROUND(AU13,1)+ROUND(AU14,1)+ROUND(AU15,1)</f>
        <v>0</v>
      </c>
      <c r="AP18" s="44" t="s">
        <v>34</v>
      </c>
      <c r="AR18" s="663" t="s">
        <v>457</v>
      </c>
      <c r="AS18" s="663"/>
      <c r="AT18" s="663"/>
      <c r="AU18" s="95">
        <v>93.8</v>
      </c>
      <c r="AV18" s="438" t="s">
        <v>198</v>
      </c>
      <c r="AW18" s="405"/>
      <c r="AY18" s="439"/>
    </row>
    <row r="19" spans="2:51"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R19" s="663" t="s">
        <v>458</v>
      </c>
      <c r="AS19" s="663"/>
      <c r="AT19" s="663"/>
      <c r="AU19" s="95">
        <v>63.4</v>
      </c>
      <c r="AV19" s="438" t="s">
        <v>198</v>
      </c>
      <c r="AW19" s="659"/>
      <c r="AX19" s="659" t="s">
        <v>437</v>
      </c>
    </row>
    <row r="20" spans="2:51"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663" t="s">
        <v>459</v>
      </c>
      <c r="AS20" s="663"/>
      <c r="AT20" s="663"/>
      <c r="AU20" s="95">
        <v>15.3</v>
      </c>
      <c r="AV20" s="438" t="s">
        <v>198</v>
      </c>
      <c r="AW20" s="659"/>
      <c r="AX20" s="659"/>
    </row>
    <row r="21" spans="2:51" ht="25.2"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663" t="s">
        <v>460</v>
      </c>
      <c r="AS21" s="663"/>
      <c r="AT21" s="663"/>
      <c r="AU21" s="95"/>
      <c r="AV21" s="438" t="s">
        <v>198</v>
      </c>
      <c r="AW21" s="405"/>
    </row>
    <row r="22" spans="2:51"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51"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51" ht="27" customHeight="1" thickBot="1">
      <c r="B24" s="560" t="s">
        <v>200</v>
      </c>
      <c r="C24" s="561"/>
      <c r="D24" s="584">
        <v>35</v>
      </c>
      <c r="E24" s="584"/>
      <c r="F24" s="584"/>
      <c r="G24" s="194" t="s">
        <v>198</v>
      </c>
      <c r="H24" s="573">
        <f>+F12</f>
        <v>172.5</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+ROUND(AU13,1)+ROUND(AA28,1)</f>
        <v>172.5</v>
      </c>
      <c r="AT24" s="604"/>
      <c r="AU24" s="604"/>
      <c r="AV24" s="52" t="s">
        <v>13</v>
      </c>
      <c r="AW24" s="405"/>
    </row>
    <row r="25" spans="2:51"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51"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51" ht="27" customHeight="1" thickBot="1">
      <c r="B27" s="560" t="s">
        <v>223</v>
      </c>
      <c r="C27" s="561"/>
      <c r="D27" s="584">
        <v>0</v>
      </c>
      <c r="E27" s="584"/>
      <c r="F27" s="584"/>
      <c r="G27" s="194" t="s">
        <v>198</v>
      </c>
      <c r="H27" s="573">
        <f>+Y21</f>
        <v>0</v>
      </c>
      <c r="I27" s="574"/>
      <c r="J27" s="194" t="s">
        <v>198</v>
      </c>
      <c r="M27" s="582"/>
      <c r="P27" s="587">
        <f>+R30+ROUND(R33,1)</f>
        <v>172.5</v>
      </c>
      <c r="Q27" s="633"/>
      <c r="R27" s="633"/>
      <c r="S27" s="633"/>
      <c r="T27" s="44" t="s">
        <v>38</v>
      </c>
      <c r="U27" s="64"/>
      <c r="V27" s="64"/>
      <c r="Y27" s="62" t="s">
        <v>39</v>
      </c>
      <c r="Z27" s="65"/>
      <c r="AH27" s="53"/>
      <c r="AI27" s="53"/>
      <c r="AJ27" s="53"/>
      <c r="AK27" s="53"/>
      <c r="AL27" s="603">
        <f>+AH18+P27</f>
        <v>172.5</v>
      </c>
      <c r="AM27" s="604"/>
      <c r="AN27" s="604"/>
      <c r="AO27" s="604"/>
      <c r="AP27" s="52" t="s">
        <v>13</v>
      </c>
      <c r="AQ27" s="267"/>
      <c r="AR27" s="128"/>
      <c r="AS27" s="606"/>
      <c r="AT27" s="607"/>
      <c r="AU27" s="607"/>
      <c r="AV27" s="52" t="s">
        <v>13</v>
      </c>
      <c r="AW27" s="405"/>
    </row>
    <row r="28" spans="2:51"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v>172.5</v>
      </c>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51" ht="27" customHeight="1" thickTop="1" thickBot="1">
      <c r="B29" s="560" t="s">
        <v>224</v>
      </c>
      <c r="C29" s="561"/>
      <c r="D29" s="584">
        <v>35</v>
      </c>
      <c r="E29" s="584"/>
      <c r="F29" s="584"/>
      <c r="G29" s="194" t="s">
        <v>198</v>
      </c>
      <c r="H29" s="573">
        <f>+AL27</f>
        <v>172.5</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51" ht="27" customHeight="1" thickBot="1">
      <c r="B30" s="560" t="s">
        <v>225</v>
      </c>
      <c r="C30" s="561"/>
      <c r="D30" s="584">
        <v>0</v>
      </c>
      <c r="E30" s="584"/>
      <c r="F30" s="584"/>
      <c r="G30" s="194" t="s">
        <v>198</v>
      </c>
      <c r="H30" s="573">
        <f>+AL30</f>
        <v>151.80000000000001</v>
      </c>
      <c r="I30" s="574"/>
      <c r="J30" s="194" t="s">
        <v>198</v>
      </c>
      <c r="M30" s="582"/>
      <c r="P30" s="56"/>
      <c r="R30" s="587">
        <f>+ROUND(AA28,1)+ROUND(AA29,1)+ROUND(AA30,1)</f>
        <v>172.5</v>
      </c>
      <c r="S30" s="633"/>
      <c r="T30" s="633"/>
      <c r="U30" s="633"/>
      <c r="V30" s="44" t="s">
        <v>16</v>
      </c>
      <c r="Y30" s="588" t="s">
        <v>186</v>
      </c>
      <c r="Z30" s="589"/>
      <c r="AA30" s="629"/>
      <c r="AB30" s="630"/>
      <c r="AC30" s="630"/>
      <c r="AD30" s="630"/>
      <c r="AE30" s="630"/>
      <c r="AF30" s="44" t="s">
        <v>13</v>
      </c>
      <c r="AL30" s="606">
        <v>151.80000000000001</v>
      </c>
      <c r="AM30" s="607"/>
      <c r="AN30" s="607"/>
      <c r="AO30" s="607"/>
      <c r="AP30" s="52" t="s">
        <v>13</v>
      </c>
      <c r="AS30" s="625"/>
      <c r="AT30" s="622"/>
      <c r="AU30" s="622"/>
      <c r="AV30" s="623"/>
      <c r="AW30" s="405"/>
    </row>
    <row r="31" spans="2:51" ht="27" customHeight="1" thickTop="1" thickBot="1">
      <c r="B31" s="560" t="s">
        <v>226</v>
      </c>
      <c r="C31" s="561"/>
      <c r="D31" s="584">
        <v>35</v>
      </c>
      <c r="E31" s="584"/>
      <c r="F31" s="584"/>
      <c r="G31" s="194" t="s">
        <v>198</v>
      </c>
      <c r="H31" s="573">
        <f>+AS24</f>
        <v>172.5</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51"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AA34" s="567"/>
      <c r="AB34" s="568"/>
      <c r="AC34" s="568"/>
      <c r="AD34" s="568"/>
      <c r="AE34" s="568"/>
      <c r="AF34" s="568"/>
      <c r="AG34" s="568"/>
      <c r="AH34" s="568"/>
      <c r="AI34" s="568"/>
      <c r="AJ34" s="568"/>
      <c r="AK34" s="568"/>
      <c r="AL34" s="568"/>
      <c r="AM34" s="568"/>
      <c r="AN34" s="568"/>
      <c r="AO34" s="571"/>
      <c r="AP34" s="188"/>
      <c r="AW34" s="405"/>
    </row>
    <row r="35" spans="2:62" ht="24.6" customHeight="1" thickBot="1">
      <c r="B35" s="668" t="s">
        <v>453</v>
      </c>
      <c r="C35" s="668"/>
      <c r="D35" s="668"/>
      <c r="E35" s="668"/>
      <c r="F35" s="668"/>
      <c r="G35" s="668"/>
      <c r="H35" s="668"/>
      <c r="I35" s="668"/>
      <c r="J35" s="668"/>
      <c r="AF35" s="64"/>
      <c r="AG35" s="64"/>
      <c r="AH35" s="64"/>
      <c r="AI35" s="64"/>
      <c r="AJ35" s="64"/>
      <c r="AK35" s="64"/>
      <c r="AL35" s="53"/>
      <c r="AM35" s="53"/>
      <c r="AN35" s="53"/>
      <c r="AO35" s="53"/>
      <c r="AP35" s="53"/>
      <c r="AQ35" s="53"/>
      <c r="AR35" s="53"/>
    </row>
    <row r="36" spans="2:62" ht="27" customHeight="1">
      <c r="B36" s="664" t="s">
        <v>454</v>
      </c>
      <c r="C36" s="665"/>
      <c r="D36" s="665"/>
      <c r="E36" s="665"/>
      <c r="F36" s="665"/>
      <c r="G36" s="665"/>
      <c r="H36" s="669">
        <f>IF(SUM(F12,F15)&gt;0,SUM(P12,P21,AH9,AS24,AS27,AS31)/SUM(F12,F15)*100,"")</f>
        <v>100</v>
      </c>
      <c r="I36" s="670"/>
      <c r="J36" s="436" t="s">
        <v>456</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27" customHeight="1" thickBot="1">
      <c r="B37" s="144"/>
      <c r="C37" s="666" t="s">
        <v>455</v>
      </c>
      <c r="D37" s="667"/>
      <c r="E37" s="667"/>
      <c r="F37" s="667"/>
      <c r="G37" s="667"/>
      <c r="H37" s="671">
        <f>IF(SUM(F12,F15)&gt;0,SUM(P21,AS27,AS31,AU9,AU20)/SUM(F12,F15)*100,"")</f>
        <v>8.8695652173913047</v>
      </c>
      <c r="I37" s="672"/>
      <c r="J37" s="437" t="s">
        <v>456</v>
      </c>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2">
      <c r="C38" s="53"/>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2">
      <c r="C39" s="435" t="str">
        <f>+IF(D30=0,"",IF(D29&lt;D30,"エラー !：上の表は、⑩の内数である⑪の量が⑩を超えています",""))</f>
        <v/>
      </c>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2">
      <c r="C40" s="259" t="str">
        <f>+IF(D31=0,"",IF(D29&lt;D31,"エラー !：上の表は、⑩の内数である⑫の量が⑩を超えています",""))</f>
        <v/>
      </c>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2">
      <c r="C41" s="259" t="str">
        <f>+IF(D32=0,"",IF(D29&lt;D32,"エラー !：上の表は、⑩の内数である⑬の量が⑩を超えています",""))</f>
        <v/>
      </c>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2">
      <c r="C42" s="259" t="str">
        <f>+IF(D33=0,"",IF(D29&lt;D33,"エラー !：上の表は、⑩の内数である⑭の量が⑩を超えています",""))</f>
        <v/>
      </c>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2">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3.2">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3.2">
      <c r="L69" s="68"/>
      <c r="M69" s="71"/>
      <c r="N69" s="68"/>
      <c r="O69" s="68"/>
    </row>
    <row r="70" spans="12:62" ht="13.2">
      <c r="L70" s="68"/>
      <c r="M70" s="71"/>
      <c r="N70" s="68"/>
      <c r="O70" s="68"/>
    </row>
    <row r="71" spans="12:62" ht="13.2">
      <c r="L71" s="68"/>
      <c r="M71" s="71"/>
      <c r="N71" s="68"/>
      <c r="O71" s="68"/>
    </row>
    <row r="72" spans="12:62" ht="13.2">
      <c r="L72" s="68"/>
      <c r="M72" s="71"/>
      <c r="N72" s="68"/>
      <c r="O72" s="68"/>
    </row>
    <row r="73" spans="12:62" ht="13.2">
      <c r="L73" s="68"/>
      <c r="M73" s="71"/>
      <c r="N73" s="68"/>
      <c r="O73" s="68"/>
    </row>
    <row r="74" spans="12:62" ht="13.2">
      <c r="L74" s="68"/>
      <c r="M74" s="71"/>
      <c r="N74" s="68"/>
      <c r="O74" s="68"/>
    </row>
    <row r="75" spans="12:62" ht="13.2">
      <c r="L75" s="68"/>
      <c r="M75" s="71"/>
      <c r="N75" s="68"/>
      <c r="O75" s="68"/>
    </row>
    <row r="76" spans="12:62" ht="13.2">
      <c r="L76" s="68"/>
      <c r="M76" s="71"/>
      <c r="N76" s="68"/>
      <c r="O76" s="68"/>
    </row>
  </sheetData>
  <sheetProtection algorithmName="SHA-512" hashValue="Mp9jXWaCCedBxkh3QHKRgOSNo2lP6095QuPHKtvGkbILKh/cDihPbUBQ7+qv+yuLyj/IqTl/+JeXuduRUUNz+g==" saltValue="leH1eR4kvvg9q+7lvN/Ebg==" spinCount="100000" sheet="1" objects="1" scenarios="1"/>
  <mergeCells count="127">
    <mergeCell ref="B36:G36"/>
    <mergeCell ref="C37:G37"/>
    <mergeCell ref="B35:J35"/>
    <mergeCell ref="H36:I36"/>
    <mergeCell ref="H37:I37"/>
    <mergeCell ref="H24:I24"/>
    <mergeCell ref="M11:M24"/>
    <mergeCell ref="Q23:T23"/>
    <mergeCell ref="AS24:AU24"/>
    <mergeCell ref="AT23:AV23"/>
    <mergeCell ref="R33:U33"/>
    <mergeCell ref="AA32:AE34"/>
    <mergeCell ref="S32:V32"/>
    <mergeCell ref="AL32:AO34"/>
    <mergeCell ref="AL30:AO30"/>
    <mergeCell ref="AM29:AP29"/>
    <mergeCell ref="H25:I25"/>
    <mergeCell ref="M26:M33"/>
    <mergeCell ref="R30:U30"/>
    <mergeCell ref="Q11:T11"/>
    <mergeCell ref="P22:V22"/>
    <mergeCell ref="P18:S18"/>
    <mergeCell ref="P15:S15"/>
    <mergeCell ref="Q20:T20"/>
    <mergeCell ref="AR9:AT9"/>
    <mergeCell ref="AR10:AT10"/>
    <mergeCell ref="AB3:AD3"/>
    <mergeCell ref="AP3:AR4"/>
    <mergeCell ref="AS3:AT3"/>
    <mergeCell ref="AS4:AT4"/>
    <mergeCell ref="AH15:AM15"/>
    <mergeCell ref="AX19:AX20"/>
    <mergeCell ref="AR21:AT21"/>
    <mergeCell ref="AR20:AT20"/>
    <mergeCell ref="AR19:AT19"/>
    <mergeCell ref="AR18:AT18"/>
    <mergeCell ref="AE9:AE14"/>
    <mergeCell ref="Z5:AD5"/>
    <mergeCell ref="AH12:AM12"/>
    <mergeCell ref="AI11:AN11"/>
    <mergeCell ref="AS14:AT14"/>
    <mergeCell ref="AE17:AE21"/>
    <mergeCell ref="AI17:AL17"/>
    <mergeCell ref="AR7:AT7"/>
    <mergeCell ref="AR8:AT8"/>
    <mergeCell ref="AW19:AW20"/>
    <mergeCell ref="Q17:T17"/>
    <mergeCell ref="Y18:AA18"/>
    <mergeCell ref="Y21:AA21"/>
    <mergeCell ref="P16:AB16"/>
    <mergeCell ref="AS13:AT13"/>
    <mergeCell ref="AH18:AK18"/>
    <mergeCell ref="Z17:AB17"/>
    <mergeCell ref="AO17:AP17"/>
    <mergeCell ref="U17:X17"/>
    <mergeCell ref="AS15:AT15"/>
    <mergeCell ref="P21:S21"/>
    <mergeCell ref="Q14:T14"/>
    <mergeCell ref="Z20:AB20"/>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S7:V7"/>
    <mergeCell ref="AI8:AN8"/>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7:S27"/>
    <mergeCell ref="AL27:AO27"/>
    <mergeCell ref="D30:F30"/>
    <mergeCell ref="D31:F31"/>
    <mergeCell ref="H26:I26"/>
    <mergeCell ref="H27:I27"/>
    <mergeCell ref="H28:I28"/>
    <mergeCell ref="H30:I30"/>
    <mergeCell ref="H31:I31"/>
    <mergeCell ref="D25:F25"/>
    <mergeCell ref="D27:F27"/>
    <mergeCell ref="D28:F28"/>
    <mergeCell ref="U23:X23"/>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xr:uid="{00000000-0002-0000-0600-000000000000}">
      <formula1>W7=ROUND(W7,1)</formula1>
    </dataValidation>
    <dataValidation type="custom" allowBlank="1" showInputMessage="1" showErrorMessage="1" sqref="H24:H33" xr:uid="{00000000-0002-0000-0600-000001000000}">
      <formula1>H24=ROUND(H24,1)</formula1>
    </dataValidation>
    <dataValidation type="custom" allowBlank="1" showInputMessage="1" showErrorMessage="1" error="入力は少数第1位までにしてください。" sqref="AS31:AU31 F15:H15 P12:S12 P15:S15 P18:S18 P21:S21 P24:S24 AH9:AM9 AH12:AM12 AH15:AM15 AU13:AU15 AO21 AA28:AE30 R33:U33 AL30:AO30 AS27:AU27 D24:F33 AU7:AU10 AU18:AU21" xr:uid="{00000000-0002-0000-0600-000002000000}">
      <formula1>D7=ROUND(D7,1)</formula1>
    </dataValidation>
  </dataValidations>
  <pageMargins left="1.3779527559055118" right="0.59055118110236227" top="0.82677165354330717" bottom="0.39370078740157483" header="0.51181102362204722" footer="0"/>
  <pageSetup paperSize="9" scale="58" orientation="landscape"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4">
    <pageSetUpPr fitToPage="1"/>
  </sheetPr>
  <dimension ref="B1:BJ76"/>
  <sheetViews>
    <sheetView showGridLines="0" view="pageBreakPreview" topLeftCell="A10" zoomScale="60" zoomScaleNormal="100" workbookViewId="0">
      <selection activeCell="AA28" sqref="AA28:AE28"/>
    </sheetView>
  </sheetViews>
  <sheetFormatPr defaultColWidth="9" defaultRowHeight="12"/>
  <cols>
    <col min="1" max="2" width="2.88671875" style="40" customWidth="1"/>
    <col min="3" max="3" width="18.33203125" style="40" customWidth="1"/>
    <col min="4" max="5" width="4.33203125" style="40" customWidth="1"/>
    <col min="6" max="6" width="3.77734375" style="40" customWidth="1"/>
    <col min="7" max="7" width="2.33203125" style="40" customWidth="1"/>
    <col min="8" max="8" width="10.33203125" style="40" customWidth="1"/>
    <col min="9" max="9" width="2.33203125" style="40" customWidth="1"/>
    <col min="10" max="11" width="2.44140625" style="40" customWidth="1"/>
    <col min="12" max="12" width="2.77734375" style="40" customWidth="1"/>
    <col min="13" max="13" width="2.88671875" style="40" customWidth="1"/>
    <col min="14" max="15" width="2.77734375" style="40" customWidth="1"/>
    <col min="16" max="16" width="3" style="40" customWidth="1"/>
    <col min="17" max="19" width="4.77734375" style="40" customWidth="1"/>
    <col min="20" max="22" width="2.88671875" style="40" customWidth="1"/>
    <col min="23" max="24" width="2.44140625" style="40" customWidth="1"/>
    <col min="25" max="25" width="2.88671875" style="40" customWidth="1"/>
    <col min="26" max="26" width="7.77734375" style="40" customWidth="1"/>
    <col min="27" max="27" width="4.77734375" style="40" customWidth="1"/>
    <col min="28" max="28" width="2" style="40" customWidth="1"/>
    <col min="29" max="30" width="2.33203125" style="40" customWidth="1"/>
    <col min="31" max="31" width="3.109375" style="40" customWidth="1"/>
    <col min="32" max="33" width="2.33203125" style="40" customWidth="1"/>
    <col min="34" max="34" width="2.88671875" style="40" customWidth="1"/>
    <col min="35" max="35" width="7.77734375" style="40" customWidth="1"/>
    <col min="36" max="37" width="4.33203125" style="40" customWidth="1"/>
    <col min="38" max="38" width="3.33203125" style="40" customWidth="1"/>
    <col min="39" max="39" width="2.77734375" style="40" customWidth="1"/>
    <col min="40" max="40" width="2.88671875" style="40" customWidth="1"/>
    <col min="41" max="41" width="10.77734375" style="40" customWidth="1"/>
    <col min="42" max="42" width="2.88671875" style="40" customWidth="1"/>
    <col min="43" max="44" width="2.44140625" style="40" customWidth="1"/>
    <col min="45" max="45" width="2.77734375" style="40" customWidth="1"/>
    <col min="46" max="46" width="7.77734375" style="40" customWidth="1"/>
    <col min="47" max="47" width="11.77734375" style="40" customWidth="1"/>
    <col min="48" max="48" width="1.88671875" style="40" customWidth="1"/>
    <col min="49" max="49" width="5.33203125" style="40" customWidth="1"/>
    <col min="50" max="58" width="9" style="40"/>
    <col min="59" max="59" width="16.2187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2"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3.8"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ファーストコーポレーション株式会社</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138"/>
      <c r="AA6" s="138"/>
      <c r="AB6" s="138"/>
      <c r="AC6" s="138"/>
      <c r="AD6" s="138"/>
      <c r="AE6" s="138"/>
      <c r="AF6" s="138"/>
      <c r="AG6" s="138"/>
      <c r="AH6" s="138"/>
      <c r="AI6" s="138"/>
      <c r="AJ6" s="138"/>
      <c r="AK6" s="138"/>
      <c r="AL6" s="138"/>
      <c r="AM6" s="138"/>
      <c r="AN6" s="138"/>
      <c r="AO6" s="138"/>
      <c r="AP6" s="138"/>
      <c r="AQ6" s="138"/>
      <c r="AR6" s="138"/>
      <c r="AS6" s="138"/>
      <c r="AT6" s="138"/>
      <c r="AU6" s="138"/>
      <c r="AV6" s="138"/>
      <c r="AW6" s="405"/>
    </row>
    <row r="7" spans="2:49" ht="28.2" customHeight="1" thickBot="1">
      <c r="B7" s="645" t="s">
        <v>89</v>
      </c>
      <c r="C7" s="646"/>
      <c r="D7" s="615" t="s">
        <v>208</v>
      </c>
      <c r="E7" s="616"/>
      <c r="F7" s="616"/>
      <c r="G7" s="616"/>
      <c r="H7" s="616"/>
      <c r="I7" s="617"/>
      <c r="J7" s="143"/>
      <c r="K7" s="53"/>
      <c r="L7" s="156"/>
      <c r="M7" s="673" t="s">
        <v>91</v>
      </c>
      <c r="N7" s="674"/>
      <c r="O7" s="674"/>
      <c r="P7" s="674"/>
      <c r="Q7" s="674"/>
      <c r="R7" s="674"/>
      <c r="S7" s="674"/>
      <c r="T7" s="674"/>
      <c r="U7" s="674"/>
      <c r="V7" s="674"/>
      <c r="W7" s="675"/>
      <c r="X7" s="675"/>
      <c r="Y7" s="674"/>
      <c r="Z7" s="674"/>
      <c r="AA7" s="674"/>
      <c r="AB7" s="676"/>
      <c r="AC7" s="138"/>
      <c r="AD7" s="138"/>
      <c r="AE7" s="138"/>
      <c r="AF7" s="93"/>
      <c r="AG7" s="93"/>
      <c r="AH7" s="93"/>
      <c r="AI7" s="93"/>
      <c r="AJ7" s="93"/>
      <c r="AK7" s="93"/>
      <c r="AL7" s="93"/>
      <c r="AM7" s="93"/>
      <c r="AN7" s="93"/>
      <c r="AO7" s="53"/>
      <c r="AP7" s="53"/>
      <c r="AQ7" s="53"/>
      <c r="AR7" s="53"/>
      <c r="AS7"/>
      <c r="AT7"/>
      <c r="AU7"/>
      <c r="AV7"/>
      <c r="AW7" s="405"/>
    </row>
    <row r="8" spans="2:49" ht="28.2" customHeight="1" thickTop="1" thickBot="1">
      <c r="B8" s="43" t="s">
        <v>103</v>
      </c>
      <c r="C8" s="652" t="s">
        <v>111</v>
      </c>
      <c r="D8" s="652"/>
      <c r="E8" s="652"/>
      <c r="F8" s="652"/>
      <c r="G8" s="652"/>
      <c r="H8" s="652"/>
      <c r="I8" s="652"/>
      <c r="J8" s="652"/>
      <c r="K8" s="652"/>
      <c r="L8" s="148"/>
      <c r="M8" s="677"/>
      <c r="N8" s="678"/>
      <c r="O8" s="678"/>
      <c r="P8" s="678"/>
      <c r="Q8" s="678"/>
      <c r="R8" s="678"/>
      <c r="S8" s="678"/>
      <c r="T8" s="678"/>
      <c r="U8" s="678"/>
      <c r="V8" s="678"/>
      <c r="W8" s="678"/>
      <c r="X8" s="678"/>
      <c r="Y8" s="678"/>
      <c r="Z8" s="678"/>
      <c r="AA8" s="678"/>
      <c r="AB8" s="679"/>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17.600000000000001</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2"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10</v>
      </c>
      <c r="E24" s="584"/>
      <c r="F24" s="584"/>
      <c r="G24" s="194" t="s">
        <v>198</v>
      </c>
      <c r="H24" s="573">
        <f>+F12</f>
        <v>17.600000000000001</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17.600000000000001</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17.600000000000001</v>
      </c>
      <c r="Q27" s="633"/>
      <c r="R27" s="633"/>
      <c r="S27" s="633"/>
      <c r="T27" s="44" t="s">
        <v>38</v>
      </c>
      <c r="U27" s="64"/>
      <c r="V27" s="64"/>
      <c r="Y27" s="62" t="s">
        <v>39</v>
      </c>
      <c r="Z27" s="65"/>
      <c r="AH27" s="53"/>
      <c r="AI27" s="53"/>
      <c r="AJ27" s="53"/>
      <c r="AK27" s="53"/>
      <c r="AL27" s="603">
        <f>+AH18+P27</f>
        <v>17.600000000000001</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v>17.600000000000001</v>
      </c>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10</v>
      </c>
      <c r="E29" s="584"/>
      <c r="F29" s="584"/>
      <c r="G29" s="194" t="s">
        <v>198</v>
      </c>
      <c r="H29" s="573">
        <f>+AL27</f>
        <v>17.600000000000001</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15.8</v>
      </c>
      <c r="I30" s="574"/>
      <c r="J30" s="194" t="s">
        <v>198</v>
      </c>
      <c r="M30" s="582"/>
      <c r="P30" s="56"/>
      <c r="R30" s="587">
        <f>+ROUND(AA28,1)+ROUND(AA29,1)+ROUND(AA30,1)</f>
        <v>17.600000000000001</v>
      </c>
      <c r="S30" s="633"/>
      <c r="T30" s="633"/>
      <c r="U30" s="633"/>
      <c r="V30" s="44" t="s">
        <v>16</v>
      </c>
      <c r="Y30" s="588" t="s">
        <v>186</v>
      </c>
      <c r="Z30" s="589"/>
      <c r="AA30" s="629"/>
      <c r="AB30" s="630"/>
      <c r="AC30" s="630"/>
      <c r="AD30" s="630"/>
      <c r="AE30" s="630"/>
      <c r="AF30" s="44" t="s">
        <v>13</v>
      </c>
      <c r="AL30" s="606">
        <v>15.8</v>
      </c>
      <c r="AM30" s="607"/>
      <c r="AN30" s="607"/>
      <c r="AO30" s="607"/>
      <c r="AP30" s="52" t="s">
        <v>13</v>
      </c>
      <c r="AS30" s="625"/>
      <c r="AT30" s="622"/>
      <c r="AU30" s="622"/>
      <c r="AV30" s="623"/>
      <c r="AW30" s="405"/>
    </row>
    <row r="31" spans="2:49" ht="27" customHeight="1" thickTop="1" thickBot="1">
      <c r="B31" s="560" t="s">
        <v>226</v>
      </c>
      <c r="C31" s="561"/>
      <c r="D31" s="584">
        <v>10</v>
      </c>
      <c r="E31" s="584"/>
      <c r="F31" s="584"/>
      <c r="G31" s="194" t="s">
        <v>198</v>
      </c>
      <c r="H31" s="573">
        <f>+AS24</f>
        <v>17.600000000000001</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2">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2">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2">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2">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2">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2">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3.2">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3.2">
      <c r="L69" s="68"/>
      <c r="M69" s="71"/>
      <c r="N69" s="68"/>
      <c r="O69" s="68"/>
    </row>
    <row r="70" spans="12:62" ht="13.2">
      <c r="L70" s="68"/>
      <c r="M70" s="71"/>
      <c r="N70" s="68"/>
      <c r="O70" s="68"/>
    </row>
    <row r="71" spans="12:62" ht="13.2">
      <c r="L71" s="68"/>
      <c r="M71" s="71"/>
      <c r="N71" s="68"/>
      <c r="O71" s="68"/>
    </row>
    <row r="72" spans="12:62" ht="13.2">
      <c r="L72" s="68"/>
      <c r="M72" s="71"/>
      <c r="N72" s="68"/>
      <c r="O72" s="68"/>
    </row>
    <row r="73" spans="12:62" ht="13.2">
      <c r="L73" s="68"/>
      <c r="M73" s="71"/>
      <c r="N73" s="68"/>
      <c r="O73" s="68"/>
    </row>
    <row r="74" spans="12:62" ht="13.2">
      <c r="L74" s="68"/>
      <c r="M74" s="71"/>
      <c r="N74" s="68"/>
      <c r="O74" s="68"/>
    </row>
    <row r="75" spans="12:62" ht="13.2">
      <c r="L75" s="68"/>
      <c r="M75" s="71"/>
      <c r="N75" s="68"/>
      <c r="O75" s="68"/>
    </row>
    <row r="76" spans="12:62" ht="13.2">
      <c r="L76" s="68"/>
      <c r="M76" s="71"/>
      <c r="N76" s="68"/>
      <c r="O76" s="68"/>
    </row>
  </sheetData>
  <sheetProtection algorithmName="SHA-512" hashValue="fd/QIV1Lyl6S+AVfrc4u36tRFAtQpP1f1AVodbrS/Os7lEURznurVM166ZoXam2X0YV0U7xPq80erYiQsioTsg==" saltValue="xg9WW6wL0mb+GXJjyyExEA=="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xr:uid="{00000000-0002-0000-0700-000000000000}">
      <formula1>AU13=ROUND(AU13,1)</formula1>
    </dataValidation>
    <dataValidation type="custom" allowBlank="1" showInputMessage="1" showErrorMessage="1" sqref="H24:H33" xr:uid="{00000000-0002-0000-07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700-000002000000}">
      <formula1>D9=ROUND(D9,1)</formula1>
    </dataValidation>
  </dataValidations>
  <pageMargins left="0.59055118110236227" right="0.59055118110236227" top="0.62992125984251968" bottom="0.39370078740157483" header="0.51181102362204722" footer="0"/>
  <pageSetup paperSize="9" scale="67" orientation="landscape"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pageSetUpPr fitToPage="1"/>
  </sheetPr>
  <dimension ref="B1:BJ76"/>
  <sheetViews>
    <sheetView showGridLines="0" view="pageBreakPreview" topLeftCell="A16" zoomScale="60" zoomScaleNormal="100" workbookViewId="0">
      <selection activeCell="AA28" sqref="AA28:AE28"/>
    </sheetView>
  </sheetViews>
  <sheetFormatPr defaultColWidth="9" defaultRowHeight="12"/>
  <cols>
    <col min="1" max="2" width="2.88671875" style="40" customWidth="1"/>
    <col min="3" max="3" width="18.33203125" style="40" customWidth="1"/>
    <col min="4" max="5" width="4.33203125" style="40" customWidth="1"/>
    <col min="6" max="6" width="3.77734375" style="40" customWidth="1"/>
    <col min="7" max="7" width="2.33203125" style="40" customWidth="1"/>
    <col min="8" max="8" width="10.33203125" style="40" customWidth="1"/>
    <col min="9" max="9" width="2.33203125" style="40" customWidth="1"/>
    <col min="10" max="11" width="2.44140625" style="40" customWidth="1"/>
    <col min="12" max="12" width="2.77734375" style="40" customWidth="1"/>
    <col min="13" max="13" width="2.88671875" style="40" customWidth="1"/>
    <col min="14" max="15" width="2.77734375" style="40" customWidth="1"/>
    <col min="16" max="16" width="3" style="40" customWidth="1"/>
    <col min="17" max="19" width="4.77734375" style="40" customWidth="1"/>
    <col min="20" max="22" width="2.88671875" style="40" customWidth="1"/>
    <col min="23" max="24" width="2.44140625" style="40" customWidth="1"/>
    <col min="25" max="25" width="2.88671875" style="40" customWidth="1"/>
    <col min="26" max="26" width="7.77734375" style="40" customWidth="1"/>
    <col min="27" max="27" width="4.77734375" style="40" customWidth="1"/>
    <col min="28" max="28" width="2" style="40" customWidth="1"/>
    <col min="29" max="30" width="2.33203125" style="40" customWidth="1"/>
    <col min="31" max="31" width="3.109375" style="40" customWidth="1"/>
    <col min="32" max="33" width="2.33203125" style="40" customWidth="1"/>
    <col min="34" max="34" width="2.88671875" style="40" customWidth="1"/>
    <col min="35" max="35" width="7.77734375" style="40" customWidth="1"/>
    <col min="36" max="37" width="4.33203125" style="40" customWidth="1"/>
    <col min="38" max="38" width="3.33203125" style="40" customWidth="1"/>
    <col min="39" max="39" width="2.77734375" style="40" customWidth="1"/>
    <col min="40" max="40" width="2.88671875" style="40" customWidth="1"/>
    <col min="41" max="41" width="10.77734375" style="40" customWidth="1"/>
    <col min="42" max="42" width="2.88671875" style="40" customWidth="1"/>
    <col min="43" max="44" width="2.44140625" style="40" customWidth="1"/>
    <col min="45" max="45" width="2.77734375" style="40" customWidth="1"/>
    <col min="46" max="46" width="7.77734375" style="40" customWidth="1"/>
    <col min="47" max="47" width="11.77734375" style="40" customWidth="1"/>
    <col min="48" max="48" width="1.88671875" style="40" customWidth="1"/>
    <col min="49" max="49" width="5.33203125" style="40" customWidth="1"/>
    <col min="50" max="58" width="9" style="40"/>
    <col min="59" max="59" width="16.2187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2"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3.8"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ファーストコーポレーション株式会社</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57"/>
      <c r="AC6" s="158"/>
      <c r="AD6" s="158"/>
      <c r="AE6" s="158"/>
      <c r="AF6" s="158"/>
      <c r="AG6" s="158"/>
      <c r="AH6" s="158"/>
      <c r="AI6" s="158"/>
      <c r="AJ6" s="158"/>
      <c r="AK6" s="158"/>
      <c r="AL6" s="158"/>
      <c r="AM6" s="158"/>
      <c r="AN6" s="158"/>
      <c r="AO6" s="158"/>
      <c r="AP6" s="158"/>
      <c r="AQ6" s="158"/>
      <c r="AR6" s="158"/>
      <c r="AS6" s="158"/>
      <c r="AT6" s="158"/>
      <c r="AU6" s="158"/>
      <c r="AV6" s="158"/>
      <c r="AW6" s="405"/>
    </row>
    <row r="7" spans="2:49" ht="28.2" customHeight="1" thickBot="1">
      <c r="B7" s="645" t="s">
        <v>89</v>
      </c>
      <c r="C7" s="646"/>
      <c r="D7" s="615" t="s">
        <v>209</v>
      </c>
      <c r="E7" s="616"/>
      <c r="F7" s="616"/>
      <c r="G7" s="616"/>
      <c r="H7" s="616"/>
      <c r="I7" s="617"/>
      <c r="J7" s="143"/>
      <c r="K7" s="53"/>
      <c r="L7" s="156"/>
      <c r="M7" s="680" t="s">
        <v>227</v>
      </c>
      <c r="N7" s="681"/>
      <c r="O7" s="681"/>
      <c r="P7" s="681"/>
      <c r="Q7" s="681"/>
      <c r="R7" s="681"/>
      <c r="S7" s="681"/>
      <c r="T7" s="681"/>
      <c r="U7" s="681"/>
      <c r="V7" s="681"/>
      <c r="W7" s="682"/>
      <c r="X7" s="682"/>
      <c r="Y7" s="681"/>
      <c r="Z7" s="681"/>
      <c r="AA7" s="681"/>
      <c r="AB7" s="683"/>
      <c r="AC7" s="158"/>
      <c r="AD7" s="158"/>
      <c r="AE7" s="158"/>
      <c r="AF7" s="93"/>
      <c r="AG7" s="93"/>
      <c r="AH7" s="93"/>
      <c r="AI7" s="93"/>
      <c r="AJ7" s="93"/>
      <c r="AK7" s="93"/>
      <c r="AL7" s="93"/>
      <c r="AM7" s="93"/>
      <c r="AN7" s="93"/>
      <c r="AO7" s="53"/>
      <c r="AP7" s="53"/>
      <c r="AQ7" s="53"/>
      <c r="AR7" s="53"/>
      <c r="AS7"/>
      <c r="AT7"/>
      <c r="AU7"/>
      <c r="AV7"/>
      <c r="AW7" s="405"/>
    </row>
    <row r="8" spans="2:49" ht="28.2" customHeight="1" thickTop="1" thickBot="1">
      <c r="B8" s="43" t="s">
        <v>103</v>
      </c>
      <c r="C8" s="652" t="s">
        <v>111</v>
      </c>
      <c r="D8" s="652"/>
      <c r="E8" s="652"/>
      <c r="F8" s="652"/>
      <c r="G8" s="652"/>
      <c r="H8" s="652"/>
      <c r="I8" s="652"/>
      <c r="J8" s="652"/>
      <c r="K8" s="652"/>
      <c r="L8" s="148"/>
      <c r="M8" s="684"/>
      <c r="N8" s="685"/>
      <c r="O8" s="685"/>
      <c r="P8" s="685"/>
      <c r="Q8" s="685"/>
      <c r="R8" s="685"/>
      <c r="S8" s="685"/>
      <c r="T8" s="685"/>
      <c r="U8" s="685"/>
      <c r="V8" s="685"/>
      <c r="W8" s="685"/>
      <c r="X8" s="685"/>
      <c r="Y8" s="685"/>
      <c r="Z8" s="685"/>
      <c r="AA8" s="685"/>
      <c r="AB8" s="686"/>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238.4</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2"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25</v>
      </c>
      <c r="E24" s="584"/>
      <c r="F24" s="584"/>
      <c r="G24" s="194" t="s">
        <v>198</v>
      </c>
      <c r="H24" s="573">
        <f>+F12</f>
        <v>238.4</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238.4</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238.4</v>
      </c>
      <c r="Q27" s="633"/>
      <c r="R27" s="633"/>
      <c r="S27" s="633"/>
      <c r="T27" s="44" t="s">
        <v>38</v>
      </c>
      <c r="U27" s="64"/>
      <c r="V27" s="64"/>
      <c r="Y27" s="62" t="s">
        <v>39</v>
      </c>
      <c r="Z27" s="65"/>
      <c r="AH27" s="53"/>
      <c r="AI27" s="53"/>
      <c r="AJ27" s="53"/>
      <c r="AK27" s="53"/>
      <c r="AL27" s="603">
        <f>+AH18+P27</f>
        <v>238.4</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v>238.4</v>
      </c>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25</v>
      </c>
      <c r="E29" s="584"/>
      <c r="F29" s="584"/>
      <c r="G29" s="194" t="s">
        <v>198</v>
      </c>
      <c r="H29" s="573">
        <f>+AL27</f>
        <v>238.4</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226.1</v>
      </c>
      <c r="I30" s="574"/>
      <c r="J30" s="194" t="s">
        <v>198</v>
      </c>
      <c r="M30" s="582"/>
      <c r="P30" s="56"/>
      <c r="R30" s="587">
        <f>+ROUND(AA28,1)+ROUND(AA29,1)+ROUND(AA30,1)</f>
        <v>238.4</v>
      </c>
      <c r="S30" s="633"/>
      <c r="T30" s="633"/>
      <c r="U30" s="633"/>
      <c r="V30" s="44" t="s">
        <v>16</v>
      </c>
      <c r="Y30" s="588" t="s">
        <v>186</v>
      </c>
      <c r="Z30" s="589"/>
      <c r="AA30" s="629"/>
      <c r="AB30" s="630"/>
      <c r="AC30" s="630"/>
      <c r="AD30" s="630"/>
      <c r="AE30" s="630"/>
      <c r="AF30" s="44" t="s">
        <v>13</v>
      </c>
      <c r="AL30" s="606">
        <v>226.1</v>
      </c>
      <c r="AM30" s="607"/>
      <c r="AN30" s="607"/>
      <c r="AO30" s="607"/>
      <c r="AP30" s="52" t="s">
        <v>13</v>
      </c>
      <c r="AS30" s="625"/>
      <c r="AT30" s="622"/>
      <c r="AU30" s="622"/>
      <c r="AV30" s="623"/>
      <c r="AW30" s="405"/>
    </row>
    <row r="31" spans="2:49" ht="27" customHeight="1" thickTop="1" thickBot="1">
      <c r="B31" s="560" t="s">
        <v>226</v>
      </c>
      <c r="C31" s="561"/>
      <c r="D31" s="584">
        <v>25</v>
      </c>
      <c r="E31" s="584"/>
      <c r="F31" s="584"/>
      <c r="G31" s="194" t="s">
        <v>198</v>
      </c>
      <c r="H31" s="573">
        <f>+AS24</f>
        <v>238.4</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2">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2">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2">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2">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2">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2">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3.2">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3.2">
      <c r="L69" s="68"/>
      <c r="M69" s="71"/>
      <c r="N69" s="68"/>
      <c r="O69" s="68"/>
    </row>
    <row r="70" spans="12:62" ht="13.2">
      <c r="L70" s="68"/>
      <c r="M70" s="71"/>
      <c r="N70" s="68"/>
      <c r="O70" s="68"/>
    </row>
    <row r="71" spans="12:62" ht="13.2">
      <c r="L71" s="68"/>
      <c r="M71" s="71"/>
      <c r="N71" s="68"/>
      <c r="O71" s="68"/>
    </row>
    <row r="72" spans="12:62" ht="13.2">
      <c r="L72" s="68"/>
      <c r="M72" s="71"/>
      <c r="N72" s="68"/>
      <c r="O72" s="68"/>
    </row>
    <row r="73" spans="12:62" ht="13.2">
      <c r="L73" s="68"/>
      <c r="M73" s="71"/>
      <c r="N73" s="68"/>
      <c r="O73" s="68"/>
    </row>
    <row r="74" spans="12:62" ht="13.2">
      <c r="L74" s="68"/>
      <c r="M74" s="71"/>
      <c r="N74" s="68"/>
      <c r="O74" s="68"/>
    </row>
    <row r="75" spans="12:62" ht="13.2">
      <c r="L75" s="68"/>
      <c r="M75" s="71"/>
      <c r="N75" s="68"/>
      <c r="O75" s="68"/>
    </row>
    <row r="76" spans="12:62" ht="13.2">
      <c r="L76" s="68"/>
      <c r="M76" s="71"/>
      <c r="N76" s="68"/>
      <c r="O76" s="68"/>
    </row>
  </sheetData>
  <sheetProtection algorithmName="SHA-512" hashValue="Snaah58Db+DDwfOT4Q5lE+PnPjBFUtJWklPjoF4Qaar2ziWsFwmGS863d+lZ5zUHemWTE73RJiKK2QISfcfCog==" saltValue="roDmUcMFe8yDNQt7mRT9oA==" spinCount="100000" sheet="1" objects="1" scenarios="1"/>
  <mergeCells count="113">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E9:AE14"/>
    <mergeCell ref="P12:S12"/>
    <mergeCell ref="Y21:AA21"/>
    <mergeCell ref="P18:S18"/>
    <mergeCell ref="Y18:AA18"/>
    <mergeCell ref="P16:AB16"/>
    <mergeCell ref="Q20:T20"/>
    <mergeCell ref="P21:S21"/>
    <mergeCell ref="U17:X17"/>
    <mergeCell ref="Q17:T17"/>
    <mergeCell ref="Z20:AB20"/>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s>
  <phoneticPr fontId="3"/>
  <dataValidations count="3">
    <dataValidation type="custom" allowBlank="1" showInputMessage="1" showErrorMessage="1" error="入力は少数第1位までにして下さい。" sqref="AU13:AU14" xr:uid="{00000000-0002-0000-0800-000000000000}">
      <formula1>AU13=ROUND(AU13,1)</formula1>
    </dataValidation>
    <dataValidation type="custom" allowBlank="1" showInputMessage="1" showErrorMessage="1" sqref="H24:H33" xr:uid="{00000000-0002-0000-08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800-000002000000}">
      <formula1>D9=ROUND(D9,1)</formula1>
    </dataValidation>
  </dataValidations>
  <pageMargins left="0.59055118110236227" right="0.59055118110236227" top="0.62992125984251968" bottom="0.39370078740157483" header="0.51181102362204722" footer="0"/>
  <pageSetup paperSize="9" scale="67" orientation="landscape"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2013-03-30T09:39:07Z</cp:lastPrinted>
  <dcterms:created xsi:type="dcterms:W3CDTF">2011-02-09T09:36:10Z</dcterms:created>
  <dcterms:modified xsi:type="dcterms:W3CDTF">2025-07-11T00:38:49Z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2025-02-24T20:15:49Z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8a9f4018-4617-4c24-a38d-6ef2ebdfafd7</vt:lpwstr>
  </property>
  <property fmtid="{D5CDD505-2E9C-101B-9397-08002B2CF9AE}" pid="8" name="MSIP_Label_e3679394-fcd4-48c1-82f3-c1b8601692ff_ContentBits">
    <vt:lpwstr>0</vt:lpwstr>
  </property>
</Properties>
</file>