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<sst xmlns="http://schemas.openxmlformats.org/spreadsheetml/2006/main" count="3168" uniqueCount="455">
  <si>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</si>
  <si>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</si>
  <si>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</si>
  <si>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</si>
  <si>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</si>
  <si>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</si>
  <si>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</si>
  <si>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</si>
  <si>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</si>
  <si>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</si>
  <si>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</si>
  <si>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</si>
  <si>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</si>
  <si>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</si>
  <si>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</si>
  <si>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</si>
  <si>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</si>
  <si>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</si>
  <si>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</si>
  <si>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</si>
  <si>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</si>
  <si>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</si>
  <si>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</si>
  <si>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</si>
  <si>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</si>
  <si>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</si>
  <si>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</si>
  <si>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</si>
  <si>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</si>
  <si>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</si>
  <si>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</si>
  <si>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</si>
  <si>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</si>
  <si>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</si>
  <si>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</si>
  <si>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</si>
  <si>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</si>
  <si>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</si>
  <si>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</si>
  <si>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</si>
  <si>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</si>
  <si>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</si>
  <si>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</si>
  <si>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</si>
  <si>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</si>
  <si>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</si>
  <si>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</si>
  <si>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</si>
  <si>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</si>
  <si>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</si>
  <si>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</si>
  <si>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</si>
  <si>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</si>
  <si>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</si>
  <si>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</si>
  <si>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</si>
  <si>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</si>
  <si>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</si>
  <si>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</si>
  <si>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</si>
  <si>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</si>
  <si>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</si>
  <si>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</si>
  <si>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</si>
  <si>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</si>
  <si>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</si>
  <si>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</si>
  <si>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</si>
  <si>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</si>
  <si>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</si>
  <si>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</si>
  <si>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</si>
  <si>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</si>
  <si>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</si>
  <si>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</si>
  <si>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</si>
  <si>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</si>
  <si>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</si>
  <si>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</si>
  <si>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</si>
  <si>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</si>
  <si>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</si>
  <si>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</si>
  <si>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</si>
  <si>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</si>
  <si>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</si>
  <si>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</si>
  <si>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</si>
  <si>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</si>
  <si>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</si>
  <si>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</si>
  <si>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</si>
  <si>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</si>
  <si>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</si>
  <si>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</si>
  <si>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</si>
  <si>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</si>
  <si>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</si>
  <si>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</si>
  <si>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</si>
  <si>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</si>
  <si>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</si>
  <si>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</si>
  <si>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</si>
  <si>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</si>
  <si>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</si>
  <si>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</si>
  <si>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</si>
  <si>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</si>
  <si>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</si>
  <si>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</si>
  <si>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</si>
  <si>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</si>
  <si>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</si>
  <si>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</si>
  <si>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</si>
  <si>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</si>
  <si>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</si>
  <si>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</si>
  <si>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</si>
  <si>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</si>
  <si>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</si>
  <si>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</si>
  <si>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</si>
  <si>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</si>
  <si>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</si>
  <si>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</si>
  <si>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</si>
  <si>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</si>
  <si>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</si>
  <si>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</si>
  <si>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</si>
  <si>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</si>
  <si>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</si>
  <si>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</si>
  <si>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</si>
  <si>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</si>
  <si>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</si>
  <si>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</si>
  <si>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</si>
  <si>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</si>
  <si>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</si>
  <si>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</si>
  <si>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</si>
  <si>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</si>
  <si>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</si>
  <si>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</si>
  <si>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</si>
  <si>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</si>
  <si>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</si>
  <si>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</si>
  <si>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</si>
  <si>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</si>
  <si>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</si>
  <si>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</si>
  <si>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</si>
  <si>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</si>
  <si>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</si>
  <si>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</si>
  <si>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</si>
  <si>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</si>
  <si>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</si>
  <si>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</si>
  <si>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</si>
  <si>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</si>
  <si>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</si>
  <si>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</si>
  <si>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</si>
  <si>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</si>
  <si>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</si>
  <si>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</si>
  <si>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</si>
  <si>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</si>
  <si>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</si>
  <si>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</si>
  <si>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</si>
  <si>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</si>
  <si>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</si>
  <si>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</si>
  <si>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</si>
  <si>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</si>
  <si>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</si>
  <si>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</si>
  <si>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</si>
  <si>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</si>
  <si>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</si>
  <si>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</si>
  <si>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</si>
  <si>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</si>
  <si>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</si>
  <si>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</si>
  <si>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</si>
  <si>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</si>
  <si>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</si>
  <si>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</si>
  <si>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</si>
  <si>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</si>
  <si>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</si>
  <si>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</si>
  <si>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</si>
  <si>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</si>
  <si>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</si>
  <si>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</si>
  <si>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</si>
  <si>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</si>
  <si>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</si>
  <si>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</si>
  <si>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</si>
  <si>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</si>
  <si>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</si>
  <si>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</si>
  <si>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</si>
  <si>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</si>
  <si>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</si>
  <si>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</si>
  <si>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</si>
  <si>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</si>
  <si>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</si>
  <si>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</si>
  <si>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</si>
  <si>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</si>
  <si>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</si>
  <si>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</si>
  <si>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</si>
  <si>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</si>
  <si>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</si>
  <si>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</si>
  <si>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</si>
  <si>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</si>
  <si>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</si>
  <si>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</si>
  <si>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</si>
  <si>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</si>
  <si>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</si>
  <si>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</si>
  <si>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</si>
  <si>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</si>
  <si>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</si>
  <si>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</si>
  <si>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</si>
  <si>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</si>
  <si>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</si>
  <si>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</si>
  <si>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</si>
  <si>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</si>
  <si>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</si>
  <si>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</si>
  <si>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</si>
  <si>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</si>
  <si>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</si>
  <si>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</si>
  <si>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</si>
  <si>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</si>
  <si>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</si>
  <si>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</si>
  <si>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</si>
  <si>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</si>
  <si>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</si>
  <si>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</si>
  <si>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</si>
  <si>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</si>
  <si>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</si>
  <si>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</si>
  <si>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</si>
  <si>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</si>
  <si>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</si>
  <si>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</si>
  <si>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</si>
  <si>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</si>
  <si>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</si>
  <si>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</si>
  <si>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</si>
  <si>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</si>
  <si>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</si>
  <si>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</si>
  <si>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</si>
  <si>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</si>
  <si>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</si>
  <si>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</si>
  <si>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</si>
  <si>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</si>
  <si>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</si>
  <si>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</si>
  <si>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</si>
  <si>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</si>
  <si>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</si>
  <si>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</si>
  <si>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</si>
  <si>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</si>
  <si>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</si>
  <si>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</si>
  <si>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</si>
  <si>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</si>
  <si>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</si>
  <si>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</si>
  <si>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</si>
  <si>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</si>
  <si>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</si>
  <si>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</si>
  <si>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</si>
  <si>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</si>
  <si>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</si>
  <si>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</si>
  <si>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</si>
  <si>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</si>
  <si>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</si>
  <si>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</si>
  <si>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</si>
  <si>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</si>
  <si>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</si>
  <si>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</si>
  <si>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</si>
  <si>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</si>
  <si>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</si>
  <si>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</si>
  <si>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</si>
  <si>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</si>
  <si>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</si>
  <si>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</si>
  <si>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</si>
  <si>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</si>
  <si>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</si>
  <si>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</si>
  <si>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</si>
  <si>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</si>
  <si>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</si>
  <si>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</si>
  <si>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</si>
  <si>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</si>
  <si>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</si>
  <si>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</si>
  <si>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</si>
  <si>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</si>
  <si>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</si>
  <si>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</si>
  <si>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</si>
  <si>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</si>
  <si>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</si>
  <si>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</si>
  <si>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</si>
  <si>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</si>
  <si>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</si>
  <si>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</si>
  <si>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</si>
  <si>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</si>
  <si>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</si>
  <si>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</si>
  <si>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</si>
  <si>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</si>
  <si>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</si>
  <si>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</si>
  <si>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</si>
  <si>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</si>
  <si>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</si>
  <si>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</si>
  <si>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</si>
  <si>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</si>
  <si>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</si>
  <si>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</si>
  <si>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</si>
  <si>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</si>
  <si>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</si>
  <si>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</si>
  <si>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</si>
  <si>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</si>
  <si>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</si>
  <si>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</si>
  <si>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</si>
  <si>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</si>
  <si>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</si>
  <si>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</si>
  <si>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</si>
  <si>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</si>
  <si>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</si>
  <si>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</si>
  <si>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</si>
  <si>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</si>
  <si>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</si>
  <si>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</si>
  <si>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</si>
  <si>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</si>
  <si>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</si>
  <si>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</si>
  <si>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</si>
  <si>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</si>
  <si>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</si>
  <si>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</si>
  <si>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</si>
  <si>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</si>
  <si>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</si>
  <si>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</si>
  <si>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</si>
  <si>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</si>
  <si>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</si>
  <si>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</si>
  <si>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</si>
  <si>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</si>
  <si>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</si>
  <si>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</si>
  <si>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</si>
  <si>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</si>
  <si>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</si>
  <si>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</si>
  <si>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</si>
  <si>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</si>
  <si>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</si>
  <si>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</si>
  <si>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</si>
  <si>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</si>
  <si>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</si>
  <si>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</si>
  <si>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</si>
  <si>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</si>
  <si>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</si>
  <si>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</si>
  <si>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</si>
  <si>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</si>
  <si>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</si>
  <si>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</si>
  <si>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</si>
  <si>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</si>
  <si>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</si>
  <si>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</si>
  <si>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</si>
  <si>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</si>
  <si>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</si>
  <si>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</si>
  <si>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</si>
  <si>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</si>
  <si>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</si>
  <si>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</si>
  <si>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</si>
  <si>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</si>
  <si>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</si>
  <si>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</si>
  <si>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</si>
  <si>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</si>
  <si>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</si>
  <si>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</si>
  <si>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</si>
  <si>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</si>
  <si>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</si>
  <si>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</si>
  <si>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</si>
  <si>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</si>
  <si>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</si>
  <si>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5月   30 日</t>
    <phoneticPr fontId="3"/>
  </si>
  <si>
    <t>神奈川県綾瀬市吉岡1639-5</t>
  </si>
  <si>
    <t>代表取締役社長　塚原吉隆</t>
  </si>
  <si>
    <t>横浜市管轄内（株）高田商店各現場</t>
  </si>
  <si>
    <t>0467-70-3204</t>
  </si>
  <si>
    <t>横浜市長</t>
  </si>
  <si>
    <t>中分類</t>
  </si>
  <si>
    <t>・がれき類―中間処理業者―破砕
・廃プラスチック類―中間処理業者（圧縮・選別）―破砕
・木くず―中間処理業者―破砕
・ガラスくず、コンクリートくず及び陶磁器くず中間処理業者―破砕
・混合廃棄物―中間処理業者（選別）―破砕                                                                    　・繊維くず-破砕　                                                                                                             ・紙くず-破砕</t>
    <phoneticPr fontId="3"/>
  </si>
  <si>
    <t>代表取締役-産業廃棄物管理責任者-各部門（各現場責任者）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</si>
</sst>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C60" zoomScaleNormal="115" zoomScaleSheetLayoutView="100" workbookViewId="0">
      <selection activeCell="S56" sqref="S5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1852</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82</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14</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3467.9</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7</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3144</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3467.9</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t="str">
        <f>+別紙!AA16</f>
        <v>0</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3144</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8" workbookViewId="0">
      <selection activeCell="AE29" sqref="AE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v>
      </c>
      <c r="P27" s="700"/>
      <c r="Q27" s="700"/>
      <c r="R27" s="700"/>
      <c r="S27" s="49" t="s">
        <v>38</v>
      </c>
      <c r="T27" s="70"/>
      <c r="U27" s="70"/>
      <c r="X27" s="68" t="s">
        <v>39</v>
      </c>
      <c r="Y27" s="71"/>
      <c r="AG27" s="58"/>
      <c r="AH27" s="58"/>
      <c r="AI27" s="58"/>
      <c r="AJ27" s="58"/>
      <c r="AK27" s="742">
        <f>+AG18+O27</f>
        <v>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3.1</v>
      </c>
      <c r="G29" s="712"/>
      <c r="H29" s="214" t="s">
        <v>198</v>
      </c>
      <c r="L29" s="709"/>
      <c r="O29" s="61"/>
      <c r="P29" s="148"/>
      <c r="Q29" s="56" t="s">
        <v>183</v>
      </c>
      <c r="R29" s="676" t="s">
        <v>33</v>
      </c>
      <c r="S29" s="692"/>
      <c r="T29" s="692"/>
      <c r="U29" s="693"/>
      <c r="V29" s="53"/>
      <c r="W29" s="72"/>
      <c r="X29" s="697" t="s">
        <v>315</v>
      </c>
      <c r="Y29" s="698"/>
      <c r="Z29" s="690">
        <v>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8" workbookViewId="0">
      <selection activeCell="AE29" sqref="AE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61.4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58</v>
      </c>
      <c r="P27" s="700"/>
      <c r="Q27" s="700"/>
      <c r="R27" s="700"/>
      <c r="S27" s="49" t="s">
        <v>38</v>
      </c>
      <c r="T27" s="70"/>
      <c r="U27" s="70"/>
      <c r="X27" s="68" t="s">
        <v>39</v>
      </c>
      <c r="Y27" s="71"/>
      <c r="AG27" s="58"/>
      <c r="AH27" s="58"/>
      <c r="AI27" s="58"/>
      <c r="AJ27" s="58"/>
      <c r="AK27" s="742">
        <f>+AG18+O27</f>
        <v>58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61.4</v>
      </c>
      <c r="G29" s="712"/>
      <c r="H29" s="214" t="s">
        <v>198</v>
      </c>
      <c r="L29" s="709"/>
      <c r="O29" s="61"/>
      <c r="P29" s="148"/>
      <c r="Q29" s="56" t="s">
        <v>183</v>
      </c>
      <c r="R29" s="676" t="s">
        <v>33</v>
      </c>
      <c r="S29" s="692"/>
      <c r="T29" s="692"/>
      <c r="U29" s="693"/>
      <c r="V29" s="53"/>
      <c r="W29" s="72"/>
      <c r="X29" s="697" t="s">
        <v>315</v>
      </c>
      <c r="Y29" s="698"/>
      <c r="Z29" s="690">
        <v>58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1" workbookViewId="0">
      <selection activeCell="AE29" sqref="AE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2783.1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2500</v>
      </c>
      <c r="P27" s="700"/>
      <c r="Q27" s="700"/>
      <c r="R27" s="700"/>
      <c r="S27" s="49" t="s">
        <v>38</v>
      </c>
      <c r="T27" s="70"/>
      <c r="U27" s="70"/>
      <c r="X27" s="68" t="s">
        <v>39</v>
      </c>
      <c r="Y27" s="71"/>
      <c r="AG27" s="58"/>
      <c r="AH27" s="58"/>
      <c r="AI27" s="58"/>
      <c r="AJ27" s="58"/>
      <c r="AK27" s="742">
        <f>+AG18+O27</f>
        <v>2500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2783.1</v>
      </c>
      <c r="G29" s="712"/>
      <c r="H29" s="214" t="s">
        <v>198</v>
      </c>
      <c r="L29" s="709"/>
      <c r="O29" s="61"/>
      <c r="P29" s="148"/>
      <c r="Q29" s="56" t="s">
        <v>183</v>
      </c>
      <c r="R29" s="676" t="s">
        <v>33</v>
      </c>
      <c r="S29" s="692"/>
      <c r="T29" s="692"/>
      <c r="U29" s="693"/>
      <c r="V29" s="53"/>
      <c r="W29" s="72"/>
      <c r="X29" s="697" t="s">
        <v>315</v>
      </c>
      <c r="Y29" s="698"/>
      <c r="Z29" s="690">
        <v>2500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横浜市管轄内（株）高田商店各現場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1" workbookViewId="0">
      <selection activeCell="AE29" sqref="AE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52.8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48</v>
      </c>
      <c r="P27" s="700"/>
      <c r="Q27" s="700"/>
      <c r="R27" s="700"/>
      <c r="S27" s="49" t="s">
        <v>38</v>
      </c>
      <c r="T27" s="70"/>
      <c r="U27" s="70"/>
      <c r="X27" s="68" t="s">
        <v>39</v>
      </c>
      <c r="Y27" s="71"/>
      <c r="AG27" s="58"/>
      <c r="AH27" s="58"/>
      <c r="AI27" s="58"/>
      <c r="AJ27" s="58"/>
      <c r="AK27" s="742">
        <f>+AG18+O27</f>
        <v>48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52.8</v>
      </c>
      <c r="G29" s="712"/>
      <c r="H29" s="214" t="s">
        <v>198</v>
      </c>
      <c r="L29" s="709"/>
      <c r="O29" s="61"/>
      <c r="P29" s="148"/>
      <c r="Q29" s="56" t="s">
        <v>183</v>
      </c>
      <c r="R29" s="676" t="s">
        <v>33</v>
      </c>
      <c r="S29" s="692"/>
      <c r="T29" s="692"/>
      <c r="U29" s="693"/>
      <c r="V29" s="53"/>
      <c r="W29" s="72"/>
      <c r="X29" s="697" t="s">
        <v>315</v>
      </c>
      <c r="Y29" s="698"/>
      <c r="Z29" s="690">
        <v>48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4"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横浜市管轄内（株）高田商店各現場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18.5</v>
      </c>
      <c r="M9" s="377">
        <f>IF(OR(ｷ.紙くず!F24&gt;0,ｷ.紙くず!F24&lt;0),ｷ.紙くず!F24,IF(M$19&gt;0,"0",0))</f>
        <v>2</v>
      </c>
      <c r="N9" s="377">
        <f>IF(OR(ｸ.木くず!F24&gt;0,ｸ.木くず!F24&lt;0),ｸ.木くず!F24,IF(N$19&gt;0,"0",0))</f>
        <v>547</v>
      </c>
      <c r="O9" s="377">
        <f>IF(OR(ｹ.繊維くず!F24&gt;0,ｹ.繊維くず!F24&lt;0),ｹ.繊維くず!F24,IF(O$19&gt;0,"0",0))</f>
        <v>3.1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61.4</v>
      </c>
      <c r="U9" s="377">
        <f>IF(OR(ｿ.鉱さい!F24&gt;0,ｿ.鉱さい!F24&lt;0),ｿ.鉱さい!F24,IF(U$19&gt;0,"0",0))</f>
        <v>0</v>
      </c>
      <c r="V9" s="377">
        <f>IF(OR(ﾀ.がれき類!F24&gt;0,ﾀ.がれき類!F24&lt;0),ﾀ.がれき類!F24,IF(V$19&gt;0,"0",0))</f>
        <v>2783.1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52.8</v>
      </c>
      <c r="AA9" s="379">
        <f>IF(SUM(G9:Z9)&gt;0,SUM(G9:Z9),IF(AA$19&gt;0,"0",0))</f>
        <v>3467.9</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18.5</v>
      </c>
      <c r="M14" s="383">
        <f>IF(OR(ｷ.紙くず!F29&gt;0,ｷ.紙くず!F29&lt;0),ｷ.紙くず!F29,IF(M$19&gt;0,"0",0))</f>
        <v>2</v>
      </c>
      <c r="N14" s="383">
        <f>IF(OR(ｸ.木くず!F29&gt;0,ｸ.木くず!F29&lt;0),ｸ.木くず!F29,IF(N$19&gt;0,"0",0))</f>
        <v>547</v>
      </c>
      <c r="O14" s="383">
        <f>IF(OR(ｹ.繊維くず!F29&gt;0,ｹ.繊維くず!F29&lt;0),ｹ.繊維くず!F29,IF(O$19&gt;0,"0",0))</f>
        <v>3.1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61.4</v>
      </c>
      <c r="U14" s="383">
        <f>IF(OR(ｿ.鉱さい!F29&gt;0,ｿ.鉱さい!F29&lt;0),ｿ.鉱さい!F29,IF(U$19&gt;0,"0",0))</f>
        <v>0</v>
      </c>
      <c r="V14" s="383">
        <f>IF(OR(ﾀ.がれき類!F29&gt;0,ﾀ.がれき類!F29&lt;0),ﾀ.がれき類!F29,IF(V$19&gt;0,"0",0))</f>
        <v>2783.1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52.8</v>
      </c>
      <c r="AA14" s="385">
        <f t="shared" si="0"/>
        <v>3467.9</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t="str">
        <f>IF(OR(ｷ.紙くず!F31&gt;0,ｷ.紙くず!F31&lt;0),ｷ.紙くず!F31,IF(M$19&gt;0,"0",0))</f>
        <v>0</v>
      </c>
      <c r="N16" s="383" t="str">
        <f>IF(OR(ｸ.木くず!F31&gt;0,ｸ.木くず!F31&lt;0),ｸ.木くず!F31,IF(N$19&gt;0,"0",0))</f>
        <v>0</v>
      </c>
      <c r="O16" s="383" t="str">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15</v>
      </c>
      <c r="M19" s="389">
        <f t="shared" si="1"/>
        <v>1</v>
      </c>
      <c r="N19" s="389">
        <f t="shared" si="1"/>
        <v>520</v>
      </c>
      <c r="O19" s="389">
        <f t="shared" si="1"/>
        <v>2</v>
      </c>
      <c r="P19" s="389">
        <f t="shared" si="1"/>
        <v>0</v>
      </c>
      <c r="Q19" s="389">
        <f t="shared" si="1"/>
        <v>0</v>
      </c>
      <c r="R19" s="389">
        <f t="shared" si="1"/>
        <v>0</v>
      </c>
      <c r="S19" s="389">
        <f t="shared" si="1"/>
        <v>0</v>
      </c>
      <c r="T19" s="389">
        <f t="shared" si="1"/>
        <v>58</v>
      </c>
      <c r="U19" s="389">
        <f t="shared" si="1"/>
        <v>0</v>
      </c>
      <c r="V19" s="389">
        <f t="shared" si="1"/>
        <v>2500</v>
      </c>
      <c r="W19" s="389">
        <f t="shared" si="1"/>
        <v>0</v>
      </c>
      <c r="X19" s="389">
        <f t="shared" si="1"/>
        <v>0</v>
      </c>
      <c r="Y19" s="389">
        <f t="shared" si="1"/>
        <v>0</v>
      </c>
      <c r="Z19" s="390">
        <f t="shared" si="1"/>
        <v>48</v>
      </c>
      <c r="AA19" s="391">
        <f t="shared" ref="AA19:AA25" si="2">SUM(G19:Z19)</f>
        <v>3144</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15</v>
      </c>
      <c r="M37" s="424">
        <f t="shared" si="8"/>
        <v>1</v>
      </c>
      <c r="N37" s="424">
        <f t="shared" si="8"/>
        <v>520</v>
      </c>
      <c r="O37" s="424">
        <f t="shared" si="8"/>
        <v>2</v>
      </c>
      <c r="P37" s="424">
        <f t="shared" si="8"/>
        <v>0</v>
      </c>
      <c r="Q37" s="424">
        <f t="shared" si="8"/>
        <v>0</v>
      </c>
      <c r="R37" s="424">
        <f t="shared" si="8"/>
        <v>0</v>
      </c>
      <c r="S37" s="424">
        <f t="shared" si="8"/>
        <v>0</v>
      </c>
      <c r="T37" s="424">
        <f t="shared" si="8"/>
        <v>58</v>
      </c>
      <c r="U37" s="424">
        <f t="shared" si="8"/>
        <v>0</v>
      </c>
      <c r="V37" s="424">
        <f t="shared" si="8"/>
        <v>2500</v>
      </c>
      <c r="W37" s="424">
        <f t="shared" si="8"/>
        <v>0</v>
      </c>
      <c r="X37" s="424">
        <f t="shared" si="8"/>
        <v>0</v>
      </c>
      <c r="Y37" s="424">
        <f t="shared" si="8"/>
        <v>0</v>
      </c>
      <c r="Z37" s="425">
        <f t="shared" si="8"/>
        <v>48</v>
      </c>
      <c r="AA37" s="426">
        <f t="shared" si="4"/>
        <v>3144</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15</v>
      </c>
      <c r="M38" s="415">
        <f t="shared" si="9"/>
        <v>1</v>
      </c>
      <c r="N38" s="415">
        <f t="shared" si="9"/>
        <v>520</v>
      </c>
      <c r="O38" s="415">
        <f t="shared" si="9"/>
        <v>2</v>
      </c>
      <c r="P38" s="415">
        <f t="shared" si="9"/>
        <v>0</v>
      </c>
      <c r="Q38" s="415">
        <f t="shared" si="9"/>
        <v>0</v>
      </c>
      <c r="R38" s="415">
        <f t="shared" si="9"/>
        <v>0</v>
      </c>
      <c r="S38" s="415">
        <f t="shared" si="9"/>
        <v>0</v>
      </c>
      <c r="T38" s="415">
        <f t="shared" si="9"/>
        <v>58</v>
      </c>
      <c r="U38" s="415">
        <f t="shared" si="9"/>
        <v>0</v>
      </c>
      <c r="V38" s="415">
        <f t="shared" si="9"/>
        <v>2500</v>
      </c>
      <c r="W38" s="415">
        <f t="shared" si="9"/>
        <v>0</v>
      </c>
      <c r="X38" s="415">
        <f t="shared" si="9"/>
        <v>0</v>
      </c>
      <c r="Y38" s="415">
        <f t="shared" si="9"/>
        <v>0</v>
      </c>
      <c r="Z38" s="416">
        <f t="shared" si="9"/>
        <v>48</v>
      </c>
      <c r="AA38" s="417">
        <f t="shared" si="4"/>
        <v>3144</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15</v>
      </c>
      <c r="M40" s="418">
        <f>+ｷ.紙くず!$Z$29</f>
        <v>1</v>
      </c>
      <c r="N40" s="418">
        <f>+ｸ.木くず!$Z$29</f>
        <v>520</v>
      </c>
      <c r="O40" s="418">
        <f>+ｹ.繊維くず!$Z$29</f>
        <v>2</v>
      </c>
      <c r="P40" s="418">
        <f>+ｺ.動植物性残さ!$Z$29</f>
        <v>0</v>
      </c>
      <c r="Q40" s="418">
        <f>+ｻ.動物系固形不要物!$Z$29</f>
        <v>0</v>
      </c>
      <c r="R40" s="418">
        <f>+ｼ.ｺﾞﾑくず!$Z$29</f>
        <v>0</v>
      </c>
      <c r="S40" s="418">
        <f>+ｽ.金属くず!$Z$29</f>
        <v>0</v>
      </c>
      <c r="T40" s="418">
        <f>+ｾ.ｶﾞﾗｽ･ｺﾝｸﾘ･陶磁器くず!$Z$29</f>
        <v>58</v>
      </c>
      <c r="U40" s="418">
        <f>+ｿ.鉱さい!$Z$29</f>
        <v>0</v>
      </c>
      <c r="V40" s="418">
        <f>+ﾀ.がれき類!$Z$29</f>
        <v>2500</v>
      </c>
      <c r="W40" s="418">
        <f>+ﾁ.動物のふん尿!$Z$29</f>
        <v>0</v>
      </c>
      <c r="X40" s="418">
        <f>+ﾂ.動物の死体!$Z$29</f>
        <v>0</v>
      </c>
      <c r="Y40" s="418">
        <f>+ﾃ.ばいじん!$Z$29</f>
        <v>0</v>
      </c>
      <c r="Z40" s="419">
        <f>+ﾄ.混合廃棄物その他!$Z$29</f>
        <v>48</v>
      </c>
      <c r="AA40" s="420">
        <f t="shared" si="4"/>
        <v>3144</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15</v>
      </c>
      <c r="M43" s="427">
        <f>+ｷ.紙くず!$AK$27</f>
        <v>1</v>
      </c>
      <c r="N43" s="427">
        <f>+ｸ.木くず!$AK$27</f>
        <v>520</v>
      </c>
      <c r="O43" s="427">
        <f>+ｹ.繊維くず!$AK$27</f>
        <v>2</v>
      </c>
      <c r="P43" s="427">
        <f>+ｺ.動植物性残さ!$AK$27</f>
        <v>0</v>
      </c>
      <c r="Q43" s="427">
        <f>+ｻ.動物系固形不要物!$AK$27</f>
        <v>0</v>
      </c>
      <c r="R43" s="427">
        <f>+ｼ.ｺﾞﾑくず!$AK$27</f>
        <v>0</v>
      </c>
      <c r="S43" s="427">
        <f>+ｽ.金属くず!$AK$27</f>
        <v>0</v>
      </c>
      <c r="T43" s="427">
        <f>+ｾ.ｶﾞﾗｽ･ｺﾝｸﾘ･陶磁器くず!$AK$27</f>
        <v>58</v>
      </c>
      <c r="U43" s="427">
        <f>+ｿ.鉱さい!$AK$27</f>
        <v>0</v>
      </c>
      <c r="V43" s="427">
        <f>+ﾀ.がれき類!$AK$27</f>
        <v>2500</v>
      </c>
      <c r="W43" s="427">
        <f>+ﾁ.動物のふん尿!$AK$27</f>
        <v>0</v>
      </c>
      <c r="X43" s="427">
        <f>+ﾂ.動物の死体!$AK$27</f>
        <v>0</v>
      </c>
      <c r="Y43" s="427">
        <f>+ﾃ.ばいじん!$AK$27</f>
        <v>0</v>
      </c>
      <c r="Z43" s="428">
        <f>+ﾄ.混合廃棄物その他!$AK$27</f>
        <v>48</v>
      </c>
      <c r="AA43" s="429">
        <f t="shared" si="4"/>
        <v>3144</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33.5</v>
      </c>
      <c r="M55" s="480">
        <f t="shared" si="10"/>
        <v>3</v>
      </c>
      <c r="N55" s="480">
        <f t="shared" si="10"/>
        <v>1067</v>
      </c>
      <c r="O55" s="480">
        <f t="shared" si="10"/>
        <v>5.0999999999999996</v>
      </c>
      <c r="P55" s="480">
        <f t="shared" si="10"/>
        <v>0</v>
      </c>
      <c r="Q55" s="480">
        <f t="shared" si="10"/>
        <v>0</v>
      </c>
      <c r="R55" s="480">
        <f t="shared" si="10"/>
        <v>0</v>
      </c>
      <c r="S55" s="480">
        <f t="shared" si="10"/>
        <v>0</v>
      </c>
      <c r="T55" s="480">
        <f t="shared" si="10"/>
        <v>119.4</v>
      </c>
      <c r="U55" s="480">
        <f t="shared" si="10"/>
        <v>0</v>
      </c>
      <c r="V55" s="480">
        <f t="shared" si="10"/>
        <v>5283.1</v>
      </c>
      <c r="W55" s="480">
        <f t="shared" si="10"/>
        <v>0</v>
      </c>
      <c r="X55" s="480">
        <f t="shared" si="10"/>
        <v>0</v>
      </c>
      <c r="Y55" s="480">
        <f t="shared" si="10"/>
        <v>0</v>
      </c>
      <c r="Z55" s="480">
        <f t="shared" si="10"/>
        <v>100.8</v>
      </c>
      <c r="AA55" s="481">
        <f>+AA9+AA19+AA20</f>
        <v>6611.9</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54"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5月   30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神奈川県綾瀬市吉岡1639-5</v>
      </c>
      <c r="M16" s="851"/>
      <c r="N16" s="851"/>
      <c r="O16" s="851"/>
      <c r="P16" s="851"/>
      <c r="Q16" s="851"/>
      <c r="R16" s="851"/>
      <c r="S16" s="851"/>
      <c r="T16" s="851"/>
      <c r="U16" s="282"/>
    </row>
    <row r="17" spans="1:21" ht="26.25" customHeight="1" x14ac:dyDescent="0.15">
      <c r="C17" s="86"/>
      <c r="I17" s="25"/>
      <c r="J17" s="25" t="s">
        <v>7</v>
      </c>
      <c r="K17" s="25"/>
      <c r="L17" s="851" t="str">
        <f>+表紙!L41</f>
        <v>代表取締役社長　塚原吉隆</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0467-70-3204</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横浜市管轄内（株）高田商店各現場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1852</v>
      </c>
      <c r="Q25" s="823"/>
      <c r="R25" s="823"/>
      <c r="S25" s="823"/>
      <c r="T25" s="823"/>
      <c r="U25" s="824"/>
    </row>
    <row r="26" spans="1:21" ht="26.25" customHeight="1" x14ac:dyDescent="0.15">
      <c r="C26" s="570" t="s">
        <v>11</v>
      </c>
      <c r="D26" s="571"/>
      <c r="E26" s="572"/>
      <c r="F26" s="838" t="str">
        <f>+表紙!F50</f>
        <v>横浜市管轄内（株）高田商店各現場</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中分類</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82</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14</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3467.9</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7</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3144</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3467.9</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t="str">
        <f>+表紙!K210</f>
        <v>0</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3144</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8" workbookViewId="0">
      <selection activeCell="AE29" sqref="AE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18.5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v>
      </c>
      <c r="P27" s="700"/>
      <c r="Q27" s="700"/>
      <c r="R27" s="700"/>
      <c r="S27" s="49" t="s">
        <v>38</v>
      </c>
      <c r="T27" s="70"/>
      <c r="U27" s="70"/>
      <c r="X27" s="68" t="s">
        <v>39</v>
      </c>
      <c r="Y27" s="71"/>
      <c r="AG27" s="58"/>
      <c r="AH27" s="58"/>
      <c r="AI27" s="58"/>
      <c r="AJ27" s="58"/>
      <c r="AK27" s="742">
        <f>+AG18+O27</f>
        <v>15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18.5</v>
      </c>
      <c r="G29" s="712"/>
      <c r="H29" s="214" t="s">
        <v>198</v>
      </c>
      <c r="L29" s="709"/>
      <c r="O29" s="61"/>
      <c r="P29" s="148"/>
      <c r="Q29" s="56" t="s">
        <v>183</v>
      </c>
      <c r="R29" s="676" t="s">
        <v>33</v>
      </c>
      <c r="S29" s="692"/>
      <c r="T29" s="692"/>
      <c r="U29" s="693"/>
      <c r="V29" s="53"/>
      <c r="W29" s="72"/>
      <c r="X29" s="697" t="s">
        <v>315</v>
      </c>
      <c r="Y29" s="698"/>
      <c r="Z29" s="690">
        <v>15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21" workbookViewId="0">
      <selection activeCell="AE29" sqref="AE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v>
      </c>
      <c r="G29" s="712"/>
      <c r="H29" s="214" t="s">
        <v>198</v>
      </c>
      <c r="L29" s="709"/>
      <c r="O29" s="61"/>
      <c r="P29" s="148"/>
      <c r="Q29" s="56" t="s">
        <v>183</v>
      </c>
      <c r="R29" s="676" t="s">
        <v>33</v>
      </c>
      <c r="S29" s="692"/>
      <c r="T29" s="692"/>
      <c r="U29" s="693"/>
      <c r="V29" s="53"/>
      <c r="W29" s="72"/>
      <c r="X29" s="697" t="s">
        <v>315</v>
      </c>
      <c r="Y29" s="698"/>
      <c r="Z29" s="690">
        <v>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9" workbookViewId="0">
      <selection activeCell="AE29" sqref="AE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横浜市管轄内（株）高田商店各現場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520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547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520</v>
      </c>
      <c r="P27" s="700"/>
      <c r="Q27" s="700"/>
      <c r="R27" s="700"/>
      <c r="S27" s="49" t="s">
        <v>38</v>
      </c>
      <c r="T27" s="70"/>
      <c r="U27" s="70"/>
      <c r="X27" s="68" t="s">
        <v>39</v>
      </c>
      <c r="Y27" s="71"/>
      <c r="AG27" s="58"/>
      <c r="AH27" s="58"/>
      <c r="AI27" s="58"/>
      <c r="AJ27" s="58"/>
      <c r="AK27" s="742">
        <f>+AG18+O27</f>
        <v>520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547</v>
      </c>
      <c r="G29" s="712"/>
      <c r="H29" s="214" t="s">
        <v>198</v>
      </c>
      <c r="L29" s="709"/>
      <c r="O29" s="61"/>
      <c r="P29" s="148"/>
      <c r="Q29" s="56" t="s">
        <v>183</v>
      </c>
      <c r="R29" s="676" t="s">
        <v>33</v>
      </c>
      <c r="S29" s="692"/>
      <c r="T29" s="692"/>
      <c r="U29" s="693"/>
      <c r="V29" s="53"/>
      <c r="W29" s="72"/>
      <c r="X29" s="697" t="s">
        <v>315</v>
      </c>
      <c r="Y29" s="698"/>
      <c r="Z29" s="690">
        <v>520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520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2025-06-10T04:25:18Z</dcterms:created>
  <dcterms:modified xsi:type="dcterms:W3CDTF">2025-06-10T04:25:19Z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