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E767AE7E-5163-4F83-8913-401ACFD004C6}"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<sst xmlns="http://schemas.openxmlformats.org/spreadsheetml/2006/main" count="3176" uniqueCount="464">
  <si>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</si>
  <si>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</si>
  <si>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</si>
  <si>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</si>
  <si>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</si>
  <si>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</si>
  <si>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</si>
  <si>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</si>
  <si>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</si>
  <si>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</si>
  <si>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</si>
  <si>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</si>
  <si>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</si>
  <si>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</si>
  <si>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</si>
  <si>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</si>
  <si>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</si>
  <si>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</si>
  <si>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</si>
  <si>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</si>
  <si>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</si>
  <si>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</si>
  <si>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</si>
  <si>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</si>
  <si>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</si>
  <si>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</si>
  <si>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</si>
  <si>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</si>
  <si>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</si>
  <si>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</si>
  <si>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</si>
  <si>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</si>
  <si>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</si>
  <si>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</si>
  <si>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</si>
  <si>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</si>
  <si>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</si>
  <si>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</si>
  <si>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</si>
  <si>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</si>
  <si>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</si>
  <si>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</si>
  <si>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</si>
  <si>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</si>
  <si>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</si>
  <si>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</si>
  <si>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</si>
  <si>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</si>
  <si>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</si>
  <si>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</si>
  <si>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</si>
  <si>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</si>
  <si>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</si>
  <si>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</si>
  <si>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</si>
  <si>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</si>
  <si>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</si>
  <si>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</si>
  <si>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</si>
  <si>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</si>
  <si>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</si>
  <si>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</si>
  <si>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</si>
  <si>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</si>
  <si>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</si>
  <si>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</si>
  <si>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</si>
  <si>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</si>
  <si>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</si>
  <si>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</si>
  <si>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</si>
  <si>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</si>
  <si>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</si>
  <si>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</si>
  <si>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</si>
  <si>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</si>
  <si>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</si>
  <si>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</si>
  <si>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</si>
  <si>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</si>
  <si>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</si>
  <si>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</si>
  <si>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</si>
  <si>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</si>
  <si>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</si>
  <si>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</si>
  <si>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</si>
  <si>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</si>
  <si>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</si>
  <si>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</si>
  <si>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</si>
  <si>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</si>
  <si>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</si>
  <si>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</si>
  <si>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</si>
  <si>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</si>
  <si>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</si>
  <si>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</si>
  <si>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</si>
  <si>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</si>
  <si>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</si>
  <si>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</si>
  <si>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</si>
  <si>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</si>
  <si>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</si>
  <si>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</si>
  <si>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</si>
  <si>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</si>
  <si>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</si>
  <si>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</si>
  <si>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</si>
  <si>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</si>
  <si>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</si>
  <si>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</si>
  <si>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</si>
  <si>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</si>
  <si>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</si>
  <si>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</si>
  <si>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</si>
  <si>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</si>
  <si>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</si>
  <si>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</si>
  <si>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</si>
  <si>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</si>
  <si>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</si>
  <si>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</si>
  <si>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</si>
  <si>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</si>
  <si>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</si>
  <si>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</si>
  <si>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</si>
  <si>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</si>
  <si>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</si>
  <si>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</si>
  <si>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</si>
  <si>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</si>
  <si>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</si>
  <si>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</si>
  <si>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</si>
  <si>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</si>
  <si>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</si>
  <si>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</si>
  <si>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</si>
  <si>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</si>
  <si>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</si>
  <si>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</si>
  <si>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</si>
  <si>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</si>
  <si>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</si>
  <si>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</si>
  <si>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</si>
  <si>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</si>
  <si>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</si>
  <si>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</si>
  <si>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</si>
  <si>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</si>
  <si>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</si>
  <si>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</si>
  <si>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</si>
  <si>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</si>
  <si>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</si>
  <si>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</si>
  <si>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</si>
  <si>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</si>
  <si>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</si>
  <si>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</si>
  <si>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</si>
  <si>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</si>
  <si>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</si>
  <si>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</si>
  <si>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</si>
  <si>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</si>
  <si>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</si>
  <si>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</si>
  <si>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</si>
  <si>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</si>
  <si>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</si>
  <si>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</si>
  <si>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</si>
  <si>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</si>
  <si>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</si>
  <si>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</si>
  <si>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</si>
  <si>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</si>
  <si>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</si>
  <si>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</si>
  <si>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</si>
  <si>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</si>
  <si>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</si>
  <si>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</si>
  <si>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</si>
  <si>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</si>
  <si>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</si>
  <si>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</si>
  <si>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</si>
  <si>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</si>
  <si>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</si>
  <si>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</si>
  <si>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</si>
  <si>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</si>
  <si>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</si>
  <si>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</si>
  <si>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</si>
  <si>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</si>
  <si>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</si>
  <si>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</si>
  <si>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</si>
  <si>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</si>
  <si>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</si>
  <si>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</si>
  <si>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</si>
  <si>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</si>
  <si>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</si>
  <si>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</si>
  <si>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</si>
  <si>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</si>
  <si>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</si>
  <si>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</si>
  <si>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</si>
  <si>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</si>
  <si>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</si>
  <si>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</si>
  <si>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</si>
  <si>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</si>
  <si>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</si>
  <si>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</si>
  <si>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</si>
  <si>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</si>
  <si>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</si>
  <si>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</si>
  <si>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</si>
  <si>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</si>
  <si>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</si>
  <si>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</si>
  <si>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</si>
  <si>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</si>
  <si>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</si>
  <si>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</si>
  <si>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</si>
  <si>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</si>
  <si>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</si>
  <si>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</si>
  <si>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</si>
  <si>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</si>
  <si>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</si>
  <si>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</si>
  <si>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</si>
  <si>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</si>
  <si>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</si>
  <si>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</si>
  <si>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</si>
  <si>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</si>
  <si>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</si>
  <si>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</si>
  <si>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</si>
  <si>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</si>
  <si>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</si>
  <si>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</si>
  <si>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</si>
  <si>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</si>
  <si>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</si>
  <si>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</si>
  <si>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</si>
  <si>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</si>
  <si>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</si>
  <si>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</si>
  <si>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</si>
  <si>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</si>
  <si>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</si>
  <si>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</si>
  <si>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</si>
  <si>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</si>
  <si>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</si>
  <si>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</si>
  <si>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</si>
  <si>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</si>
  <si>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</si>
  <si>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</si>
  <si>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</si>
  <si>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</si>
  <si>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</si>
  <si>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</si>
  <si>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</si>
  <si>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</si>
  <si>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</si>
  <si>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</si>
  <si>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</si>
  <si>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</si>
  <si>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</si>
  <si>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</si>
  <si>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</si>
  <si>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</si>
  <si>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</si>
  <si>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</si>
  <si>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</si>
  <si>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</si>
  <si>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</si>
  <si>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</si>
  <si>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</si>
  <si>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</si>
  <si>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</si>
  <si>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</si>
  <si>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</si>
  <si>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</si>
  <si>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</si>
  <si>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</si>
  <si>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</si>
  <si>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</si>
  <si>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</si>
  <si>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</si>
  <si>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</si>
  <si>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</si>
  <si>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</si>
  <si>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</si>
  <si>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</si>
  <si>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</si>
  <si>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</si>
  <si>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</si>
  <si>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</si>
  <si>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</si>
  <si>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</si>
  <si>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</si>
  <si>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</si>
  <si>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</si>
  <si>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</si>
  <si>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</si>
  <si>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</si>
  <si>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</si>
  <si>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</si>
  <si>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</si>
  <si>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</si>
  <si>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</si>
  <si>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</si>
  <si>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</si>
  <si>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</si>
  <si>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</si>
  <si>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</si>
  <si>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</si>
  <si>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</si>
  <si>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</si>
  <si>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</si>
  <si>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</si>
  <si>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</si>
  <si>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</si>
  <si>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</si>
  <si>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</si>
  <si>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</si>
  <si>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</si>
  <si>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</si>
  <si>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</si>
  <si>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</si>
  <si>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</si>
  <si>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</si>
  <si>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</si>
  <si>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</si>
  <si>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</si>
  <si>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</si>
  <si>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</si>
  <si>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</si>
  <si>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</si>
  <si>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</si>
  <si>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</si>
  <si>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</si>
  <si>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</si>
  <si>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</si>
  <si>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</si>
  <si>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</si>
  <si>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</si>
  <si>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</si>
  <si>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</si>
  <si>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</si>
  <si>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</si>
  <si>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</si>
  <si>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</si>
  <si>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</si>
  <si>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</si>
  <si>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</si>
  <si>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</si>
  <si>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</si>
  <si>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</si>
  <si>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</si>
  <si>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</si>
  <si>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</si>
  <si>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</si>
  <si>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</si>
  <si>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</si>
  <si>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</si>
  <si>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</si>
  <si>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</si>
  <si>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</si>
  <si>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</si>
  <si>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</si>
  <si>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</si>
  <si>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</si>
  <si>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</si>
  <si>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</si>
  <si>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</si>
  <si>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</si>
  <si>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</si>
  <si>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</si>
  <si>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</si>
  <si>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</si>
  <si>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</si>
  <si>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</si>
  <si>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</si>
  <si>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</si>
  <si>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</si>
  <si>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</si>
  <si>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</si>
  <si>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</si>
  <si>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</si>
  <si>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</si>
  <si>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</si>
  <si>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</si>
  <si>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</si>
  <si>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</si>
  <si>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</si>
  <si>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</si>
  <si>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</si>
  <si>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</si>
  <si>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</si>
  <si>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</si>
  <si>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</si>
  <si>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</si>
  <si>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</si>
  <si>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</si>
  <si>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</si>
  <si>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</si>
  <si>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</si>
  <si>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</si>
  <si>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</si>
  <si>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</si>
  <si>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</si>
  <si>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</si>
  <si>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</si>
  <si>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</si>
  <si>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</si>
  <si>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</si>
  <si>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</si>
  <si>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</si>
  <si>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</si>
  <si>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</si>
  <si>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</si>
  <si>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</si>
  <si>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</si>
  <si>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</si>
  <si>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大阪府大阪市港区三先1丁目11番18号</t>
    <phoneticPr fontId="3"/>
  </si>
  <si>
    <t>奥村組土木興業株式会社
取締役社長　奥村 安正</t>
    <phoneticPr fontId="3"/>
  </si>
  <si>
    <t>奥村組土木興業株式会社</t>
    <phoneticPr fontId="3"/>
  </si>
  <si>
    <t>06-6572-5301</t>
    <phoneticPr fontId="3"/>
  </si>
  <si>
    <t>横浜市長</t>
    <phoneticPr fontId="3"/>
  </si>
  <si>
    <t>Ｄ－建設業</t>
    <phoneticPr fontId="3"/>
  </si>
  <si>
    <t>06 総合工事業</t>
    <phoneticPr fontId="3"/>
  </si>
  <si>
    <t>06-6572-5261</t>
    <phoneticPr fontId="3"/>
  </si>
  <si>
    <t>汚泥→脱水・乾燥→再資源化
廃プラスチック類→破砕・圧縮→再資源化
金属くず→破砕→再資源化
がれき類→破砕→再資源化</t>
    <phoneticPr fontId="3"/>
  </si>
  <si>
    <t>別紙参照</t>
    <phoneticPr fontId="3"/>
  </si>
  <si>
    <t xml:space="preserve">・材料ロス率の削減
・余剰材の引き取り
・工法改善による産業廃棄物抑制に努める。  </t>
    <phoneticPr fontId="3"/>
  </si>
  <si>
    <t>・現状の取り組みを継続し、産業廃棄物抑制に努める。</t>
    <phoneticPr fontId="3"/>
  </si>
  <si>
    <t>・がれき類(コンクリート・アスファルト類)、汚泥は分別するとともに、他の産業廃棄物に混入しないように確実に分別、保管を実施。</t>
    <phoneticPr fontId="3"/>
  </si>
  <si>
    <t>・細やかな分別に努める。
・現状の取り組みを継続し、産業廃棄物抑制に努める。　</t>
    <phoneticPr fontId="3"/>
  </si>
  <si>
    <t>・可能な限り、再生利用業者への処理委託を行い、最終処分量の低減を図った。
・可能な限り、再生利用業者への処理委託を行い、最終処分量の低減を図った。
・再資源化率の高い事業者を選定している。</t>
    <phoneticPr fontId="3"/>
  </si>
  <si>
    <t>・委託処理業者には定期的に実施確認を行う。
・現状の取り組みを継続し、産業廃棄物抑制に努める。
・優良認定処理業者を選定する。</t>
    <phoneticPr fontId="3"/>
  </si>
  <si>
    <t>全社 完成工事高 477億円(令和６年度)</t>
    <rPh sb="12" eb="13">
      <t>オク</t>
    </rPh>
    <rPh sb="15" eb="20">
      <t>ネンド</t>
    </rPh>
    <phoneticPr fontId="3"/>
  </si>
  <si>
    <t>令和 7 年　6 月　26日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</si>
</sst>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zoomScaleNormal="115" zoomScaleSheetLayoutView="100" workbookViewId="0"/>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463</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450</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1850</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453</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451</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50</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t="s">
        <v>462</v>
      </c>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30</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455</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4</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3666</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456</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3</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3070</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457</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458</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459</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3666</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440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3630</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460</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3070</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1000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3070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461</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3569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3000</v>
      </c>
      <c r="P27" s="718"/>
      <c r="Q27" s="718"/>
      <c r="R27" s="718"/>
      <c r="S27" s="49" t="s">
        <v>38</v>
      </c>
      <c r="T27" s="70"/>
      <c r="U27" s="70"/>
      <c r="X27" s="68" t="s">
        <v>39</v>
      </c>
      <c r="Y27" s="71"/>
      <c r="AG27" s="58"/>
      <c r="AH27" s="58"/>
      <c r="AI27" s="58"/>
      <c r="AJ27" s="58"/>
      <c r="AK27" s="668">
        <f>+AG18+O27</f>
        <v>3000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3569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438</v>
      </c>
      <c r="G30" s="674"/>
      <c r="H30" s="214" t="s">
        <v>198</v>
      </c>
      <c r="L30" s="682"/>
      <c r="O30" s="61"/>
      <c r="Q30" s="684">
        <f>+ROUND(Z28,1)+ROUND(Z29,1)+ROUND(Z30,1)</f>
        <v>3000</v>
      </c>
      <c r="R30" s="718"/>
      <c r="S30" s="718"/>
      <c r="T30" s="718"/>
      <c r="U30" s="49" t="s">
        <v>16</v>
      </c>
      <c r="X30" s="726" t="s">
        <v>186</v>
      </c>
      <c r="Y30" s="727"/>
      <c r="Z30" s="670"/>
      <c r="AA30" s="671"/>
      <c r="AB30" s="671"/>
      <c r="AC30" s="671"/>
      <c r="AD30" s="671"/>
      <c r="AE30" s="49" t="s">
        <v>13</v>
      </c>
      <c r="AK30" s="655">
        <v>1000</v>
      </c>
      <c r="AL30" s="656"/>
      <c r="AM30" s="656"/>
      <c r="AN30" s="656"/>
      <c r="AO30" s="57" t="s">
        <v>13</v>
      </c>
      <c r="AR30" s="667"/>
      <c r="AS30" s="664"/>
      <c r="AT30" s="664"/>
      <c r="AU30" s="665"/>
    </row>
    <row r="31" spans="2:48" ht="27" customHeight="1" thickTop="1" thickBot="1" x14ac:dyDescent="0.2">
      <c r="B31" s="690" t="s">
        <v>375</v>
      </c>
      <c r="C31" s="679"/>
      <c r="D31" s="679"/>
      <c r="E31" s="680"/>
      <c r="F31" s="673">
        <v>3534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奥村組土木興業株式会社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67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v>
      </c>
      <c r="P27" s="718"/>
      <c r="Q27" s="718"/>
      <c r="R27" s="718"/>
      <c r="S27" s="49" t="s">
        <v>38</v>
      </c>
      <c r="T27" s="70"/>
      <c r="U27" s="70"/>
      <c r="X27" s="68" t="s">
        <v>39</v>
      </c>
      <c r="Y27" s="71"/>
      <c r="AG27" s="58"/>
      <c r="AH27" s="58"/>
      <c r="AI27" s="58"/>
      <c r="AJ27" s="58"/>
      <c r="AK27" s="668">
        <f>+AG18+O27</f>
        <v>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v>
      </c>
      <c r="G30" s="674"/>
      <c r="H30" s="214" t="s">
        <v>198</v>
      </c>
      <c r="L30" s="682"/>
      <c r="O30" s="61"/>
      <c r="Q30" s="684">
        <f>+ROUND(Z28,1)+ROUND(Z29,1)+ROUND(Z30,1)</f>
        <v>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奥村組土木興業株式会社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29</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3569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67</v>
      </c>
      <c r="AA9" s="379">
        <f>IF(SUM(G9:Z9)&gt;0,SUM(G9:Z9),IF(AA$19&gt;0,"0",0))</f>
        <v>3666</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29</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3569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67</v>
      </c>
      <c r="AA14" s="385">
        <f t="shared" si="0"/>
        <v>3666</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438</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v>
      </c>
      <c r="AA15" s="385">
        <f t="shared" si="0"/>
        <v>440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29</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3534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67</v>
      </c>
      <c r="AA16" s="385">
        <f t="shared" si="0"/>
        <v>3630</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20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3000</v>
      </c>
      <c r="W19" s="389">
        <f t="shared" si="1"/>
        <v>0</v>
      </c>
      <c r="X19" s="389">
        <f t="shared" si="1"/>
        <v>0</v>
      </c>
      <c r="Y19" s="389">
        <f t="shared" si="1"/>
        <v>0</v>
      </c>
      <c r="Z19" s="390">
        <f t="shared" si="1"/>
        <v>50</v>
      </c>
      <c r="AA19" s="391">
        <f t="shared" ref="AA19:AA25" si="2">SUM(G19:Z19)</f>
        <v>3070</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20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3000</v>
      </c>
      <c r="W37" s="424">
        <f t="shared" si="8"/>
        <v>0</v>
      </c>
      <c r="X37" s="424">
        <f t="shared" si="8"/>
        <v>0</v>
      </c>
      <c r="Y37" s="424">
        <f t="shared" si="8"/>
        <v>0</v>
      </c>
      <c r="Z37" s="425">
        <f t="shared" si="8"/>
        <v>50</v>
      </c>
      <c r="AA37" s="426">
        <f t="shared" si="4"/>
        <v>3070</v>
      </c>
    </row>
    <row r="38" spans="2:27" ht="24" customHeight="1" x14ac:dyDescent="0.15">
      <c r="B38" s="170"/>
      <c r="C38" s="809"/>
      <c r="D38" s="227"/>
      <c r="E38" s="225" t="s">
        <v>319</v>
      </c>
      <c r="F38" s="443"/>
      <c r="G38" s="415">
        <f t="shared" ref="G38:Z38" si="9">SUM(G39:G41)</f>
        <v>0</v>
      </c>
      <c r="H38" s="415">
        <f t="shared" si="9"/>
        <v>20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3000</v>
      </c>
      <c r="W38" s="415">
        <f t="shared" si="9"/>
        <v>0</v>
      </c>
      <c r="X38" s="415">
        <f t="shared" si="9"/>
        <v>0</v>
      </c>
      <c r="Y38" s="415">
        <f t="shared" si="9"/>
        <v>0</v>
      </c>
      <c r="Z38" s="416">
        <f t="shared" si="9"/>
        <v>50</v>
      </c>
      <c r="AA38" s="417">
        <f t="shared" si="4"/>
        <v>3070</v>
      </c>
    </row>
    <row r="39" spans="2:27" ht="24" customHeight="1" x14ac:dyDescent="0.15">
      <c r="B39" s="170"/>
      <c r="C39" s="809"/>
      <c r="D39" s="228"/>
      <c r="E39" s="223"/>
      <c r="F39" s="221" t="s">
        <v>233</v>
      </c>
      <c r="G39" s="418">
        <f>+ｱ.燃え殻!$Z$28</f>
        <v>0</v>
      </c>
      <c r="H39" s="418">
        <f>+ｲ.汚泥!$Z$28</f>
        <v>20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3000</v>
      </c>
      <c r="W39" s="418">
        <f>+ﾁ.動物のふん尿!$Z$28</f>
        <v>0</v>
      </c>
      <c r="X39" s="418">
        <f>+ﾂ.動物の死体!$Z$28</f>
        <v>0</v>
      </c>
      <c r="Y39" s="418">
        <f>+ﾃ.ばいじん!$Z$28</f>
        <v>0</v>
      </c>
      <c r="Z39" s="419">
        <f>+ﾄ.混合廃棄物その他!$Z$28</f>
        <v>50</v>
      </c>
      <c r="AA39" s="420">
        <f t="shared" si="4"/>
        <v>3070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20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3000</v>
      </c>
      <c r="W43" s="427">
        <f>+ﾁ.動物のふん尿!$AK$27</f>
        <v>0</v>
      </c>
      <c r="X43" s="427">
        <f>+ﾂ.動物の死体!$AK$27</f>
        <v>0</v>
      </c>
      <c r="Y43" s="427">
        <f>+ﾃ.ばいじん!$AK$27</f>
        <v>0</v>
      </c>
      <c r="Z43" s="428">
        <f>+ﾄ.混合廃棄物その他!$AK$27</f>
        <v>50</v>
      </c>
      <c r="AA43" s="429">
        <f t="shared" si="4"/>
        <v>3070</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1000</v>
      </c>
      <c r="W44" s="430">
        <f>+ﾁ.動物のふん尿!$AK$30</f>
        <v>0</v>
      </c>
      <c r="X44" s="430">
        <f>+ﾂ.動物の死体!$AK$30</f>
        <v>0</v>
      </c>
      <c r="Y44" s="430">
        <f>+ﾃ.ばいじん!$AK$30</f>
        <v>0</v>
      </c>
      <c r="Z44" s="431">
        <f>+ﾄ.混合廃棄物その他!$AK$30</f>
        <v>0</v>
      </c>
      <c r="AA44" s="432">
        <f t="shared" si="4"/>
        <v>1000</v>
      </c>
    </row>
    <row r="45" spans="2:27" ht="24" customHeight="1" x14ac:dyDescent="0.15">
      <c r="B45" s="170"/>
      <c r="C45" s="177"/>
      <c r="D45" s="442" t="s">
        <v>190</v>
      </c>
      <c r="E45" s="799" t="s">
        <v>237</v>
      </c>
      <c r="F45" s="800"/>
      <c r="G45" s="433">
        <f>+ｱ.燃え殻!$AR$24</f>
        <v>0</v>
      </c>
      <c r="H45" s="433">
        <f>+ｲ.汚泥!$AR$24</f>
        <v>20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3000</v>
      </c>
      <c r="W45" s="433">
        <f>+ﾁ.動物のふん尿!$AR$24</f>
        <v>0</v>
      </c>
      <c r="X45" s="433">
        <f>+ﾂ.動物の死体!$AR$24</f>
        <v>0</v>
      </c>
      <c r="Y45" s="433">
        <f>+ﾃ.ばいじん!$AR$24</f>
        <v>0</v>
      </c>
      <c r="Z45" s="434">
        <f>+ﾄ.混合廃棄物その他!$AR$24</f>
        <v>50</v>
      </c>
      <c r="AA45" s="435">
        <f t="shared" si="4"/>
        <v>3070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49</v>
      </c>
      <c r="I55" s="480">
        <f t="shared" si="10"/>
        <v>0</v>
      </c>
      <c r="J55" s="480">
        <f t="shared" si="10"/>
        <v>0</v>
      </c>
      <c r="K55" s="480">
        <f t="shared" si="10"/>
        <v>0</v>
      </c>
      <c r="L55" s="480">
        <f t="shared" si="10"/>
        <v>1</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6569</v>
      </c>
      <c r="W55" s="480">
        <f t="shared" si="10"/>
        <v>0</v>
      </c>
      <c r="X55" s="480">
        <f t="shared" si="10"/>
        <v>0</v>
      </c>
      <c r="Y55" s="480">
        <f t="shared" si="10"/>
        <v>0</v>
      </c>
      <c r="Z55" s="480">
        <f t="shared" si="10"/>
        <v>117</v>
      </c>
      <c r="AA55" s="481">
        <f>+AA9+AA19+AA20</f>
        <v>6736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B1" sqref="A1:B1"/>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6 月　26日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大阪府大阪市港区三先1丁目11番18号</v>
      </c>
      <c r="M16" s="884"/>
      <c r="N16" s="884"/>
      <c r="O16" s="884"/>
      <c r="P16" s="884"/>
      <c r="Q16" s="884"/>
      <c r="R16" s="884"/>
      <c r="S16" s="884"/>
      <c r="T16" s="884"/>
      <c r="U16" s="282"/>
    </row>
    <row r="17" spans="1:21" ht="26.25" customHeight="1" x14ac:dyDescent="0.15">
      <c r="C17" s="86"/>
      <c r="I17" s="25"/>
      <c r="J17" s="25" t="s">
        <v>7</v>
      </c>
      <c r="K17" s="25"/>
      <c r="L17" s="884" t="str">
        <f>+表紙!L41</f>
        <v>奥村組土木興業株式会社
取締役社長　奥村 安正</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06-6572-5301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奥村組土木興業株式会社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1850</v>
      </c>
      <c r="Q25" s="891"/>
      <c r="R25" s="891"/>
      <c r="S25" s="891"/>
      <c r="T25" s="891"/>
      <c r="U25" s="892"/>
    </row>
    <row r="26" spans="1:21" ht="26.25" customHeight="1" x14ac:dyDescent="0.15">
      <c r="C26" s="538" t="s">
        <v>11</v>
      </c>
      <c r="D26" s="539"/>
      <c r="E26" s="540"/>
      <c r="F26" s="906" t="str">
        <f>+表紙!F50</f>
        <v>大阪府大阪市港区三先1丁目11番18号</v>
      </c>
      <c r="G26" s="907"/>
      <c r="H26" s="907"/>
      <c r="I26" s="907"/>
      <c r="J26" s="907"/>
      <c r="K26" s="907"/>
      <c r="L26" s="907"/>
      <c r="M26" s="907"/>
      <c r="N26" s="341" t="s">
        <v>172</v>
      </c>
      <c r="O26"/>
      <c r="P26"/>
      <c r="Q26" s="901" t="str">
        <f>IF(+表紙!Q50="","",+表紙!Q50)</f>
        <v>06-6572-5261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06 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50</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全社 完成工事高 477億円(令和６年度)</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30</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4</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3666</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xml:space="preserve">・材料ロス率の削減
・余剰材の引き取り
・工法改善による産業廃棄物抑制に努める。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3</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3070</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・現状の取り組みを継続し、産業廃棄物抑制に努める。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・がれき類(コンクリート・アスファルト類)、汚泥は分別するとともに、他の産業廃棄物に混入しないように確実に分別、保管を実施。</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・細やかな分別に努める。
・現状の取り組みを継続し、産業廃棄物抑制に努める。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3666</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440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3630</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・可能な限り、再生利用業者への処理委託を行い、最終処分量の低減を図った。
・可能な限り、再生利用業者への処理委託を行い、最終処分量の低減を図った。
・再資源化率の高い事業者を選定している。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3070</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1000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3070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・委託処理業者には定期的に実施確認を行う。
・現状の取り組みを継続し、産業廃棄物抑制に努める。
・優良認定処理業者を選定する。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20</v>
      </c>
      <c r="P27" s="718"/>
      <c r="Q27" s="718"/>
      <c r="R27" s="718"/>
      <c r="S27" s="49" t="s">
        <v>38</v>
      </c>
      <c r="T27" s="70"/>
      <c r="U27" s="70"/>
      <c r="X27" s="68" t="s">
        <v>39</v>
      </c>
      <c r="Y27" s="71"/>
      <c r="AG27" s="58"/>
      <c r="AH27" s="58"/>
      <c r="AI27" s="58"/>
      <c r="AJ27" s="58"/>
      <c r="AK27" s="668">
        <f>+AG18+O27</f>
        <v>20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奥村組土木興業株式会社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2025-06-26T01:25:58Z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