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13_ncr:1_{35CC707A-22CF-46DC-B8E4-7A97600C7B5A}" xr6:coauthVersionLast="47" xr6:coauthVersionMax="47" xr10:uidLastSave="{00000000-0000-0000-0000-000000000000}"/>
  <bookViews>
    <workbookView xWindow="-120" yWindow="-120" windowWidth="29040" windowHeight="15720" tabRatio="966" activeTab="6"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N49" i="94" l="1"/>
  <c r="M49" i="94"/>
  <c r="H31" i="74"/>
  <c r="H49" i="94"/>
  <c r="H36" i="78"/>
  <c r="H37" i="78"/>
  <c r="H24" i="78"/>
  <c r="H31" i="2"/>
  <c r="Q36" i="94"/>
  <c r="G36" i="94"/>
  <c r="G35" i="94" s="1"/>
  <c r="H31" i="88"/>
  <c r="AL27" i="80"/>
  <c r="H29" i="80"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<sst xmlns="http://schemas.openxmlformats.org/spreadsheetml/2006/main" count="3303" uniqueCount="473">
  <si>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</si>
  <si>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</si>
  <si>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</si>
  <si>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</si>
  <si>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</si>
  <si>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</si>
  <si>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</si>
  <si>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</si>
  <si>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</si>
  <si>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</si>
  <si>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</si>
  <si>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</si>
  <si>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</si>
  <si>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</si>
  <si>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</si>
  <si>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</si>
  <si>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</si>
  <si>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</si>
  <si>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</si>
  <si>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</si>
  <si>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</si>
  <si>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</si>
  <si>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</si>
  <si>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</si>
  <si>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</si>
  <si>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</si>
  <si>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</si>
  <si>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</si>
  <si>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</si>
  <si>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</si>
  <si>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</si>
  <si>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</si>
  <si>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</si>
  <si>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</si>
  <si>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</si>
  <si>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</si>
  <si>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</si>
  <si>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</si>
  <si>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</si>
  <si>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</si>
  <si>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</si>
  <si>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</si>
  <si>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</si>
  <si>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</si>
  <si>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</si>
  <si>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</si>
  <si>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</si>
  <si>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</si>
  <si>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</si>
  <si>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</si>
  <si>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</si>
  <si>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</si>
  <si>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</si>
  <si>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</si>
  <si>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</si>
  <si>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</si>
  <si>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</si>
  <si>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</si>
  <si>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</si>
  <si>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</si>
  <si>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</si>
  <si>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</si>
  <si>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</si>
  <si>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</si>
  <si>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</si>
  <si>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</si>
  <si>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</si>
  <si>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</si>
  <si>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</si>
  <si>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</si>
  <si>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</si>
  <si>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</si>
  <si>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</si>
  <si>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</si>
  <si>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</si>
  <si>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</si>
  <si>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</si>
  <si>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</si>
  <si>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</si>
  <si>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</si>
  <si>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</si>
  <si>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</si>
  <si>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</si>
  <si>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</si>
  <si>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</si>
  <si>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</si>
  <si>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</si>
  <si>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</si>
  <si>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</si>
  <si>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</si>
  <si>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</si>
  <si>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</si>
  <si>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</si>
  <si>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</si>
  <si>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</si>
  <si>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</si>
  <si>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</si>
  <si>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</si>
  <si>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</si>
  <si>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</si>
  <si>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</si>
  <si>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</si>
  <si>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</si>
  <si>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</si>
  <si>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</si>
  <si>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</si>
  <si>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</si>
  <si>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</si>
  <si>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</si>
  <si>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</si>
  <si>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</si>
  <si>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</si>
  <si>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</si>
  <si>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</si>
  <si>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</si>
  <si>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</si>
  <si>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</si>
  <si>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</si>
  <si>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</si>
  <si>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</si>
  <si>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</si>
  <si>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</si>
  <si>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</si>
  <si>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</si>
  <si>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</si>
  <si>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</si>
  <si>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</si>
  <si>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</si>
  <si>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</si>
  <si>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</si>
  <si>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</si>
  <si>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</si>
  <si>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</si>
  <si>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</si>
  <si>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</si>
  <si>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</si>
  <si>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</si>
  <si>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</si>
  <si>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</si>
  <si>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</si>
  <si>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</si>
  <si>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</si>
  <si>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</si>
  <si>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</si>
  <si>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</si>
  <si>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</si>
  <si>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</si>
  <si>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</si>
  <si>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</si>
  <si>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</si>
  <si>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</si>
  <si>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</si>
  <si>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</si>
  <si>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</si>
  <si>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</si>
  <si>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</si>
  <si>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</si>
  <si>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</si>
  <si>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</si>
  <si>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</si>
  <si>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</si>
  <si>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</si>
  <si>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</si>
  <si>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</si>
  <si>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</si>
  <si>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</si>
  <si>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</si>
  <si>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</si>
  <si>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</si>
  <si>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</si>
  <si>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</si>
  <si>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</si>
  <si>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</si>
  <si>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</si>
  <si>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</si>
  <si>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</si>
  <si>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</si>
  <si>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</si>
  <si>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</si>
  <si>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</si>
  <si>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</si>
  <si>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</si>
  <si>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</si>
  <si>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</si>
  <si>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</si>
  <si>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</si>
  <si>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</si>
  <si>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</si>
  <si>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</si>
  <si>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</si>
  <si>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</si>
  <si>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</si>
  <si>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</si>
  <si>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</si>
  <si>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</si>
  <si>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</si>
  <si>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</si>
  <si>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</si>
  <si>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</si>
  <si>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</si>
  <si>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</si>
  <si>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</si>
  <si>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</si>
  <si>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</si>
  <si>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</si>
  <si>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</si>
  <si>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</si>
  <si>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</si>
  <si>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</si>
  <si>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</si>
  <si>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</si>
  <si>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</si>
  <si>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</si>
  <si>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</si>
  <si>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</si>
  <si>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</si>
  <si>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</si>
  <si>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</si>
  <si>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</si>
  <si>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</si>
  <si>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</si>
  <si>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</si>
  <si>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</si>
  <si>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</si>
  <si>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</si>
  <si>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</si>
  <si>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</si>
  <si>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</si>
  <si>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</si>
  <si>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</si>
  <si>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</si>
  <si>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</si>
  <si>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</si>
  <si>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</si>
  <si>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</si>
  <si>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</si>
  <si>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</si>
  <si>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</si>
  <si>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</si>
  <si>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</si>
  <si>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</si>
  <si>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</si>
  <si>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</si>
  <si>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</si>
  <si>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</si>
  <si>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</si>
  <si>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</si>
  <si>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</si>
  <si>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</si>
  <si>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</si>
  <si>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</si>
  <si>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</si>
  <si>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</si>
  <si>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</si>
  <si>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</si>
  <si>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</si>
  <si>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</si>
  <si>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</si>
  <si>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</si>
  <si>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</si>
  <si>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</si>
  <si>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</si>
  <si>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</si>
  <si>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</si>
  <si>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</si>
  <si>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</si>
  <si>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</si>
  <si>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</si>
  <si>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</si>
  <si>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</si>
  <si>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</si>
  <si>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</si>
  <si>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</si>
  <si>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</si>
  <si>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</si>
  <si>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</si>
  <si>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</si>
  <si>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</si>
  <si>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</si>
  <si>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</si>
  <si>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</si>
  <si>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</si>
  <si>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</si>
  <si>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</si>
  <si>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</si>
  <si>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</si>
  <si>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</si>
  <si>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</si>
  <si>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</si>
  <si>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</si>
  <si>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</si>
  <si>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</si>
  <si>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</si>
  <si>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</si>
  <si>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</si>
  <si>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</si>
  <si>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</si>
  <si>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</si>
  <si>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</si>
  <si>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</si>
  <si>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</si>
  <si>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</si>
  <si>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</si>
  <si>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</si>
  <si>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</si>
  <si>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</si>
  <si>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</si>
  <si>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</si>
  <si>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</si>
  <si>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</si>
  <si>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</si>
  <si>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</si>
  <si>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</si>
  <si>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</si>
  <si>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</si>
  <si>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</si>
  <si>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</si>
  <si>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</si>
  <si>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</si>
  <si>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</si>
  <si>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</si>
  <si>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</si>
  <si>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</si>
  <si>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</si>
  <si>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</si>
  <si>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</si>
  <si>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</si>
  <si>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</si>
  <si>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</si>
  <si>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</si>
  <si>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</si>
  <si>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</si>
  <si>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</si>
  <si>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</si>
  <si>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</si>
  <si>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</si>
  <si>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</si>
  <si>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</si>
  <si>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</si>
  <si>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</si>
  <si>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</si>
  <si>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</si>
  <si>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</si>
  <si>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</si>
  <si>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</si>
  <si>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</si>
  <si>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</si>
  <si>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</si>
  <si>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</si>
  <si>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</si>
  <si>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</si>
  <si>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</si>
  <si>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</si>
  <si>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</si>
  <si>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</si>
  <si>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</si>
  <si>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</si>
  <si>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</si>
  <si>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</si>
  <si>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</si>
  <si>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</si>
  <si>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</si>
  <si>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</si>
  <si>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</si>
  <si>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</si>
  <si>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</si>
  <si>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</si>
  <si>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</si>
  <si>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</si>
  <si>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</si>
  <si>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</si>
  <si>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</si>
  <si>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</si>
  <si>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</si>
  <si>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</si>
  <si>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</si>
  <si>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</si>
  <si>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</si>
  <si>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</si>
  <si>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</si>
  <si>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</si>
  <si>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</si>
  <si>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</si>
  <si>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</si>
  <si>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</si>
  <si>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</si>
  <si>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</si>
  <si>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</si>
  <si>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</si>
  <si>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</si>
  <si>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</si>
  <si>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</si>
  <si>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</si>
  <si>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</si>
  <si>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</si>
  <si>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</si>
  <si>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</si>
  <si>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</si>
  <si>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</si>
  <si>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</si>
  <si>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</si>
  <si>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</si>
  <si>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</si>
  <si>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</si>
  <si>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</si>
  <si>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</si>
  <si>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</si>
  <si>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</si>
  <si>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</si>
  <si>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</si>
  <si>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</si>
  <si>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</si>
  <si>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</si>
  <si>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</si>
  <si>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</si>
  <si>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</si>
  <si>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</si>
  <si>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</si>
  <si>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</si>
  <si>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</si>
  <si>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</si>
  <si>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</si>
  <si>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</si>
  <si>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</si>
  <si>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</si>
  <si>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</si>
  <si>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</si>
  <si>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</si>
  <si>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</si>
  <si>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</si>
  <si>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</si>
  <si>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</si>
  <si>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</si>
  <si>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</si>
  <si>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</si>
  <si>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</si>
  <si>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</si>
  <si>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</si>
  <si>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</si>
  <si>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</si>
  <si>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</si>
  <si>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</si>
  <si>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</si>
  <si>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</si>
  <si>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</si>
  <si>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</si>
  <si>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</si>
  <si>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</si>
  <si>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</si>
  <si>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</si>
  <si>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</si>
  <si>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</si>
  <si>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</si>
  <si>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</si>
  <si>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</si>
  <si>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</si>
  <si>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</si>
  <si>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</si>
  <si>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</si>
  <si>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</si>
  <si>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</si>
  <si>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</si>
  <si>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</si>
  <si>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</si>
  <si>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</si>
  <si>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</si>
  <si>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</si>
  <si>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横浜市鶴見区生麦1-5-3</t>
    <phoneticPr fontId="3"/>
  </si>
  <si>
    <t>株式会社　伊勝　代表取締役　田邊　彰彦</t>
    <phoneticPr fontId="3"/>
  </si>
  <si>
    <t>045-502-1604</t>
    <phoneticPr fontId="3"/>
  </si>
  <si>
    <t>株式会社　伊勝</t>
    <phoneticPr fontId="3"/>
  </si>
  <si>
    <t>横浜市鶴見区生麦１－５－３</t>
    <phoneticPr fontId="3"/>
  </si>
  <si>
    <t>令和    8年    6月    4日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</si>
</sst>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xf>
    <xf numFmtId="38" fontId="4" fillId="0" borderId="131"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0" fontId="0" fillId="0" borderId="129" xfId="0" applyBorder="1" applyProtection="1">
      <alignment vertical="center"/>
      <protection locked="0"/>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2"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2" fillId="0" borderId="168" xfId="1" applyFont="1" applyBorder="1" applyAlignment="1">
      <alignment horizontal="center" vertical="center" textRotation="180" wrapText="1"/>
    </xf>
    <xf numFmtId="38" fontId="34" fillId="0" borderId="0" xfId="1" applyFont="1" applyAlignment="1">
      <alignment vertical="center" wrapText="1"/>
    </xf>
    <xf numFmtId="38" fontId="4" fillId="0" borderId="23"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27" xfId="1" applyFont="1" applyBorder="1" applyAlignment="1">
      <alignment horizontal="center"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styles" Target="styles.xml" />
  <Relationship Id="rId3" Type="http://schemas.openxmlformats.org/officeDocument/2006/relationships/worksheet" Target="worksheets/sheet3.xml" />
  <Relationship Id="rId21" Type="http://schemas.openxmlformats.org/officeDocument/2006/relationships/worksheet" Target="worksheets/sheet2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theme" Target="theme/theme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worksheet" Target="worksheets/sheet24.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calcChain" Target="calcChain.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1.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2.xml" />
  <Relationship Id="rId1" Type="http://schemas.openxmlformats.org/officeDocument/2006/relationships/printerSettings" Target="../printerSettings/printerSettings3.bin"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3.xml" />
  <Relationship Id="rId1" Type="http://schemas.openxmlformats.org/officeDocument/2006/relationships/printerSettings" Target="../printerSettings/printerSettings4.bin"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vmlDrawing" Target="../drawings/vmlDrawing5.vml" />
  <Relationship Id="rId2" Type="http://schemas.openxmlformats.org/officeDocument/2006/relationships/drawing" Target="../drawings/drawing4.xml" />
  <Relationship Id="rId1" Type="http://schemas.openxmlformats.org/officeDocument/2006/relationships/printerSettings" Target="../printerSettings/printerSettings5.bin" />
  <Relationship Id="rId4" Type="http://schemas.openxmlformats.org/officeDocument/2006/relationships/comments" Target="../comments5.xml" />
</Relationships>
</file>

<file path=xl/worksheets/_rels/sheet6.xml.rels>&#65279;<?xml version="1.0" encoding="utf-8" standalone="yes"?>
<Relationships xmlns="http://schemas.openxmlformats.org/package/2006/relationships">
  <Relationship Id="rId3" Type="http://schemas.openxmlformats.org/officeDocument/2006/relationships/vmlDrawing" Target="../drawings/vmlDrawing6.vml" />
  <Relationship Id="rId2" Type="http://schemas.openxmlformats.org/officeDocument/2006/relationships/drawing" Target="../drawings/drawing5.xml" />
  <Relationship Id="rId1" Type="http://schemas.openxmlformats.org/officeDocument/2006/relationships/printerSettings" Target="../printerSettings/printerSettings6.bin" />
  <Relationship Id="rId4" Type="http://schemas.openxmlformats.org/officeDocument/2006/relationships/comments" Target="../comments6.xml" />
</Relationships>
</file>

<file path=xl/worksheets/_rels/sheet7.xml.rels>&#65279;<?xml version="1.0" encoding="utf-8" standalone="yes"?>
<Relationships xmlns="http://schemas.openxmlformats.org/package/2006/relationships">
  <Relationship Id="rId3" Type="http://schemas.openxmlformats.org/officeDocument/2006/relationships/vmlDrawing" Target="../drawings/vmlDrawing7.vml" />
  <Relationship Id="rId2" Type="http://schemas.openxmlformats.org/officeDocument/2006/relationships/drawing" Target="../drawings/drawing6.xml" />
  <Relationship Id="rId1" Type="http://schemas.openxmlformats.org/officeDocument/2006/relationships/printerSettings" Target="../printerSettings/printerSettings7.bin" />
  <Relationship Id="rId4" Type="http://schemas.openxmlformats.org/officeDocument/2006/relationships/comments" Target="../comments7.xml" />
</Relationships>
</file>

<file path=xl/worksheets/_rels/sheet8.xml.rels>&#65279;<?xml version="1.0" encoding="utf-8" standalone="yes"?>
<Relationships xmlns="http://schemas.openxmlformats.org/package/2006/relationships">
  <Relationship Id="rId3" Type="http://schemas.openxmlformats.org/officeDocument/2006/relationships/vmlDrawing" Target="../drawings/vmlDrawing8.vml" />
  <Relationship Id="rId2" Type="http://schemas.openxmlformats.org/officeDocument/2006/relationships/drawing" Target="../drawings/drawing7.xml" />
  <Relationship Id="rId1" Type="http://schemas.openxmlformats.org/officeDocument/2006/relationships/printerSettings" Target="../printerSettings/printerSettings8.bin" />
  <Relationship Id="rId4" Type="http://schemas.openxmlformats.org/officeDocument/2006/relationships/comments" Target="../comments8.xml" />
</Relationships>
</file>

<file path=xl/worksheets/_rels/sheet9.xml.rels>&#65279;<?xml version="1.0" encoding="utf-8" standalone="yes"?>
<Relationships xmlns="http://schemas.openxmlformats.org/package/2006/relationships">
  <Relationship Id="rId3" Type="http://schemas.openxmlformats.org/officeDocument/2006/relationships/vmlDrawing" Target="../drawings/vmlDrawing9.vml" />
  <Relationship Id="rId2" Type="http://schemas.openxmlformats.org/officeDocument/2006/relationships/drawing" Target="../drawings/drawing8.xml" />
  <Relationship Id="rId1" Type="http://schemas.openxmlformats.org/officeDocument/2006/relationships/printerSettings" Target="../printerSettings/printerSettings9.bin" />
  <Relationship Id="rId4" Type="http://schemas.openxmlformats.org/officeDocument/2006/relationships/comments" Target="../comments9.xml" />
</Relationships>
</file>

<file path=xl/worksheets/_rels/sheet10.xml.rels>&#65279;<?xml version="1.0" encoding="utf-8" standalone="yes"?>
<Relationships xmlns="http://schemas.openxmlformats.org/package/2006/relationships">
  <Relationship Id="rId3" Type="http://schemas.openxmlformats.org/officeDocument/2006/relationships/vmlDrawing" Target="../drawings/vmlDrawing10.vml" />
  <Relationship Id="rId2" Type="http://schemas.openxmlformats.org/officeDocument/2006/relationships/drawing" Target="../drawings/drawing9.xml" />
  <Relationship Id="rId1" Type="http://schemas.openxmlformats.org/officeDocument/2006/relationships/printerSettings" Target="../printerSettings/printerSettings10.bin" />
  <Relationship Id="rId4" Type="http://schemas.openxmlformats.org/officeDocument/2006/relationships/comments" Target="../comments10.xml" />
</Relationships>
</file>

<file path=xl/worksheets/_rels/sheet11.xml.rels>&#65279;<?xml version="1.0" encoding="utf-8" standalone="yes"?>
<Relationships xmlns="http://schemas.openxmlformats.org/package/2006/relationships">
  <Relationship Id="rId3" Type="http://schemas.openxmlformats.org/officeDocument/2006/relationships/vmlDrawing" Target="../drawings/vmlDrawing11.vml" />
  <Relationship Id="rId2" Type="http://schemas.openxmlformats.org/officeDocument/2006/relationships/drawing" Target="../drawings/drawing10.xml" />
  <Relationship Id="rId1" Type="http://schemas.openxmlformats.org/officeDocument/2006/relationships/printerSettings" Target="../printerSettings/printerSettings11.bin" />
  <Relationship Id="rId4" Type="http://schemas.openxmlformats.org/officeDocument/2006/relationships/comments" Target="../comments11.xml" />
</Relationships>
</file>

<file path=xl/worksheets/_rels/sheet12.xml.rels>&#65279;<?xml version="1.0" encoding="utf-8" standalone="yes"?>
<Relationships xmlns="http://schemas.openxmlformats.org/package/2006/relationships">
  <Relationship Id="rId3" Type="http://schemas.openxmlformats.org/officeDocument/2006/relationships/vmlDrawing" Target="../drawings/vmlDrawing12.vml" />
  <Relationship Id="rId2" Type="http://schemas.openxmlformats.org/officeDocument/2006/relationships/drawing" Target="../drawings/drawing11.xml" />
  <Relationship Id="rId1" Type="http://schemas.openxmlformats.org/officeDocument/2006/relationships/printerSettings" Target="../printerSettings/printerSettings12.bin" />
  <Relationship Id="rId4" Type="http://schemas.openxmlformats.org/officeDocument/2006/relationships/comments" Target="../comments12.xml" />
</Relationships>
</file>

<file path=xl/worksheets/_rels/sheet13.xml.rels>&#65279;<?xml version="1.0" encoding="utf-8" standalone="yes"?>
<Relationships xmlns="http://schemas.openxmlformats.org/package/2006/relationships">
  <Relationship Id="rId3" Type="http://schemas.openxmlformats.org/officeDocument/2006/relationships/vmlDrawing" Target="../drawings/vmlDrawing13.vml" />
  <Relationship Id="rId2" Type="http://schemas.openxmlformats.org/officeDocument/2006/relationships/drawing" Target="../drawings/drawing12.xml" />
  <Relationship Id="rId1" Type="http://schemas.openxmlformats.org/officeDocument/2006/relationships/printerSettings" Target="../printerSettings/printerSettings13.bin" />
  <Relationship Id="rId4" Type="http://schemas.openxmlformats.org/officeDocument/2006/relationships/comments" Target="../comments13.xml" />
</Relationships>
</file>

<file path=xl/worksheets/_rels/sheet14.xml.rels>&#65279;<?xml version="1.0" encoding="utf-8" standalone="yes"?>
<Relationships xmlns="http://schemas.openxmlformats.org/package/2006/relationships">
  <Relationship Id="rId3" Type="http://schemas.openxmlformats.org/officeDocument/2006/relationships/vmlDrawing" Target="../drawings/vmlDrawing14.vml" />
  <Relationship Id="rId2" Type="http://schemas.openxmlformats.org/officeDocument/2006/relationships/drawing" Target="../drawings/drawing13.xml" />
  <Relationship Id="rId1" Type="http://schemas.openxmlformats.org/officeDocument/2006/relationships/printerSettings" Target="../printerSettings/printerSettings14.bin" />
  <Relationship Id="rId4" Type="http://schemas.openxmlformats.org/officeDocument/2006/relationships/comments" Target="../comments14.xml" />
</Relationships>
</file>

<file path=xl/worksheets/_rels/sheet15.xml.rels>&#65279;<?xml version="1.0" encoding="utf-8" standalone="yes"?>
<Relationships xmlns="http://schemas.openxmlformats.org/package/2006/relationships">
  <Relationship Id="rId3" Type="http://schemas.openxmlformats.org/officeDocument/2006/relationships/vmlDrawing" Target="../drawings/vmlDrawing15.vml" />
  <Relationship Id="rId2" Type="http://schemas.openxmlformats.org/officeDocument/2006/relationships/drawing" Target="../drawings/drawing14.xml" />
  <Relationship Id="rId1" Type="http://schemas.openxmlformats.org/officeDocument/2006/relationships/printerSettings" Target="../printerSettings/printerSettings15.bin" />
  <Relationship Id="rId4" Type="http://schemas.openxmlformats.org/officeDocument/2006/relationships/comments" Target="../comments15.xml" />
</Relationships>
</file>

<file path=xl/worksheets/_rels/sheet16.xml.rels>&#65279;<?xml version="1.0" encoding="utf-8" standalone="yes"?>
<Relationships xmlns="http://schemas.openxmlformats.org/package/2006/relationships">
  <Relationship Id="rId3" Type="http://schemas.openxmlformats.org/officeDocument/2006/relationships/vmlDrawing" Target="../drawings/vmlDrawing16.vml" />
  <Relationship Id="rId2" Type="http://schemas.openxmlformats.org/officeDocument/2006/relationships/drawing" Target="../drawings/drawing15.xml" />
  <Relationship Id="rId1" Type="http://schemas.openxmlformats.org/officeDocument/2006/relationships/printerSettings" Target="../printerSettings/printerSettings16.bin" />
  <Relationship Id="rId4" Type="http://schemas.openxmlformats.org/officeDocument/2006/relationships/comments" Target="../comments16.xml" />
</Relationships>
</file>

<file path=xl/worksheets/_rels/sheet17.xml.rels>&#65279;<?xml version="1.0" encoding="utf-8" standalone="yes"?>
<Relationships xmlns="http://schemas.openxmlformats.org/package/2006/relationships">
  <Relationship Id="rId3" Type="http://schemas.openxmlformats.org/officeDocument/2006/relationships/vmlDrawing" Target="../drawings/vmlDrawing17.vml" />
  <Relationship Id="rId2" Type="http://schemas.openxmlformats.org/officeDocument/2006/relationships/drawing" Target="../drawings/drawing16.xml" />
  <Relationship Id="rId1" Type="http://schemas.openxmlformats.org/officeDocument/2006/relationships/printerSettings" Target="../printerSettings/printerSettings17.bin" />
  <Relationship Id="rId4" Type="http://schemas.openxmlformats.org/officeDocument/2006/relationships/comments" Target="../comments17.xml" />
</Relationships>
</file>

<file path=xl/worksheets/_rels/sheet18.xml.rels>&#65279;<?xml version="1.0" encoding="utf-8" standalone="yes"?>
<Relationships xmlns="http://schemas.openxmlformats.org/package/2006/relationships">
  <Relationship Id="rId3" Type="http://schemas.openxmlformats.org/officeDocument/2006/relationships/vmlDrawing" Target="../drawings/vmlDrawing18.vml" />
  <Relationship Id="rId2" Type="http://schemas.openxmlformats.org/officeDocument/2006/relationships/drawing" Target="../drawings/drawing17.xml" />
  <Relationship Id="rId1" Type="http://schemas.openxmlformats.org/officeDocument/2006/relationships/printerSettings" Target="../printerSettings/printerSettings18.bin" />
  <Relationship Id="rId4" Type="http://schemas.openxmlformats.org/officeDocument/2006/relationships/comments" Target="../comments18.xml" />
</Relationships>
</file>

<file path=xl/worksheets/_rels/sheet19.xml.rels>&#65279;<?xml version="1.0" encoding="utf-8" standalone="yes"?>
<Relationships xmlns="http://schemas.openxmlformats.org/package/2006/relationships">
  <Relationship Id="rId3" Type="http://schemas.openxmlformats.org/officeDocument/2006/relationships/vmlDrawing" Target="../drawings/vmlDrawing19.vml" />
  <Relationship Id="rId2" Type="http://schemas.openxmlformats.org/officeDocument/2006/relationships/drawing" Target="../drawings/drawing18.xml" />
  <Relationship Id="rId1" Type="http://schemas.openxmlformats.org/officeDocument/2006/relationships/printerSettings" Target="../printerSettings/printerSettings19.bin" />
  <Relationship Id="rId4" Type="http://schemas.openxmlformats.org/officeDocument/2006/relationships/comments" Target="../comments19.xml" />
</Relationships>
</file>

<file path=xl/worksheets/_rels/sheet20.xml.rels>&#65279;<?xml version="1.0" encoding="utf-8" standalone="yes"?>
<Relationships xmlns="http://schemas.openxmlformats.org/package/2006/relationships">
  <Relationship Id="rId3" Type="http://schemas.openxmlformats.org/officeDocument/2006/relationships/vmlDrawing" Target="../drawings/vmlDrawing20.vml" />
  <Relationship Id="rId2" Type="http://schemas.openxmlformats.org/officeDocument/2006/relationships/drawing" Target="../drawings/drawing19.xml" />
  <Relationship Id="rId1" Type="http://schemas.openxmlformats.org/officeDocument/2006/relationships/printerSettings" Target="../printerSettings/printerSettings20.bin" />
  <Relationship Id="rId4" Type="http://schemas.openxmlformats.org/officeDocument/2006/relationships/comments" Target="../comments20.xml" />
</Relationships>
</file>

<file path=xl/worksheets/_rels/sheet21.xml.rels>&#65279;<?xml version="1.0" encoding="utf-8" standalone="yes"?>
<Relationships xmlns="http://schemas.openxmlformats.org/package/2006/relationships">
  <Relationship Id="rId3" Type="http://schemas.openxmlformats.org/officeDocument/2006/relationships/vmlDrawing" Target="../drawings/vmlDrawing21.vml" />
  <Relationship Id="rId2" Type="http://schemas.openxmlformats.org/officeDocument/2006/relationships/drawing" Target="../drawings/drawing20.xml" />
  <Relationship Id="rId1" Type="http://schemas.openxmlformats.org/officeDocument/2006/relationships/printerSettings" Target="../printerSettings/printerSettings21.bin" />
  <Relationship Id="rId4" Type="http://schemas.openxmlformats.org/officeDocument/2006/relationships/comments" Target="../comments21.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21.xml" />
  <Relationship Id="rId1" Type="http://schemas.openxmlformats.org/officeDocument/2006/relationships/printerSettings" Target="../printerSettings/printerSettings22.bin" />
</Relationships>
</file>

<file path=xl/worksheets/_rels/sheet23.xml.rels>&#65279;<?xml version="1.0" encoding="utf-8" standalone="yes"?>
<Relationships xmlns="http://schemas.openxmlformats.org/package/2006/relationships">
  <Relationship Id="rId1" Type="http://schemas.openxmlformats.org/officeDocument/2006/relationships/printerSettings" Target="../printerSettings/printerSettings23.bin" />
</Relationships>
</file>

<file path=xl/worksheets/_rels/sheet24.xml.rels>&#65279;<?xml version="1.0" encoding="utf-8" standalone="yes"?>
<Relationships xmlns="http://schemas.openxmlformats.org/package/2006/relationships">
  <Relationship Id="rId1" Type="http://schemas.openxmlformats.org/officeDocument/2006/relationships/printerSettings" Target="../printerSettings/printerSettings2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24" zoomScaleNormal="100" zoomScaleSheetLayoutView="100" workbookViewId="0">
      <selection activeCell="R67" sqref="R67"/>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647" t="s">
        <v>343</v>
      </c>
      <c r="D17" s="648"/>
      <c r="E17" s="648"/>
      <c r="F17" s="648"/>
      <c r="G17" s="648"/>
      <c r="H17" s="648"/>
      <c r="I17" s="648"/>
      <c r="J17" s="648"/>
      <c r="K17" s="648"/>
      <c r="L17" s="648"/>
      <c r="M17" s="648"/>
      <c r="N17" s="648"/>
      <c r="O17" s="648"/>
      <c r="P17" s="648"/>
      <c r="Q17" s="648"/>
      <c r="R17" s="648"/>
      <c r="S17" s="280"/>
      <c r="T17" s="280"/>
      <c r="U17" s="280"/>
      <c r="V17" s="280"/>
      <c r="W17" s="280"/>
      <c r="X17" s="280"/>
      <c r="Y17" s="275"/>
    </row>
    <row r="19" spans="1:25" ht="13.5">
      <c r="C19" s="20" t="s">
        <v>3</v>
      </c>
      <c r="Q19" s="20"/>
      <c r="R19" s="20"/>
      <c r="S19" s="88"/>
    </row>
    <row r="20" spans="1:25" ht="13.5">
      <c r="C20" s="645"/>
      <c r="D20" s="646"/>
      <c r="E20" s="20" t="s">
        <v>49</v>
      </c>
      <c r="Q20" s="20"/>
      <c r="R20" s="88"/>
      <c r="S20" s="88"/>
    </row>
    <row r="21" spans="1:25" ht="13.5">
      <c r="C21" s="649" t="s">
        <v>354</v>
      </c>
      <c r="D21" s="650"/>
      <c r="E21" s="20" t="s">
        <v>344</v>
      </c>
      <c r="Q21" s="20"/>
      <c r="R21" s="88"/>
      <c r="S21" s="88"/>
    </row>
    <row r="22" spans="1:25" ht="13.5">
      <c r="C22" s="668" t="s">
        <v>355</v>
      </c>
      <c r="D22" s="669"/>
      <c r="E22" s="20" t="s">
        <v>1</v>
      </c>
      <c r="Q22" s="20"/>
      <c r="R22" s="88"/>
      <c r="S22" s="88"/>
    </row>
    <row r="23" spans="1:25" ht="13.5">
      <c r="C23" s="670" t="s">
        <v>356</v>
      </c>
      <c r="D23" s="671"/>
      <c r="E23" s="20" t="s">
        <v>46</v>
      </c>
      <c r="Q23" s="20"/>
      <c r="R23" s="20"/>
      <c r="S23" s="88"/>
    </row>
    <row r="24" spans="1:25" ht="13.5">
      <c r="C24" s="672" t="s">
        <v>357</v>
      </c>
      <c r="D24" s="673"/>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651" t="s">
        <v>326</v>
      </c>
      <c r="N27" s="96" t="s">
        <v>112</v>
      </c>
      <c r="O27" s="97" t="s">
        <v>113</v>
      </c>
      <c r="Q27" s="20"/>
      <c r="R27" s="20"/>
      <c r="S27" s="88"/>
    </row>
    <row r="28" spans="1:25" ht="20.100000000000001" customHeight="1" thickBot="1">
      <c r="A28" s="22">
        <f>+R86</f>
        <v>0</v>
      </c>
      <c r="C28" s="21" t="s">
        <v>295</v>
      </c>
      <c r="M28" s="652"/>
      <c r="N28" s="243" t="s">
        <v>466</v>
      </c>
      <c r="O28" s="244" t="s">
        <v>155</v>
      </c>
      <c r="Q28" s="20"/>
      <c r="R28" s="20"/>
      <c r="S28" s="88"/>
    </row>
    <row r="29" spans="1:25" ht="13.5">
      <c r="C29" s="602" t="s">
        <v>390</v>
      </c>
      <c r="D29" s="603"/>
      <c r="E29" s="603"/>
      <c r="F29" s="603"/>
      <c r="G29" s="603"/>
      <c r="H29" s="603"/>
      <c r="I29" s="603"/>
      <c r="J29" s="603"/>
      <c r="K29" s="603"/>
      <c r="L29" s="603"/>
      <c r="M29" s="603"/>
      <c r="N29" s="603"/>
      <c r="O29" s="603"/>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28" t="s">
        <v>296</v>
      </c>
      <c r="D31" s="629"/>
      <c r="E31" s="629"/>
      <c r="F31" s="629"/>
      <c r="G31" s="629"/>
      <c r="H31" s="629"/>
      <c r="I31" s="629"/>
      <c r="J31" s="629"/>
      <c r="K31" s="629"/>
      <c r="L31" s="629"/>
      <c r="M31" s="629"/>
      <c r="N31" s="629"/>
      <c r="O31" s="630"/>
      <c r="P31" s="20"/>
      <c r="Q31" s="20"/>
      <c r="S31" s="20"/>
      <c r="T31" s="20"/>
      <c r="U31" s="275"/>
    </row>
    <row r="32" spans="1:25" ht="12" customHeight="1">
      <c r="C32" s="631"/>
      <c r="D32" s="632"/>
      <c r="E32" s="632"/>
      <c r="F32" s="632"/>
      <c r="G32" s="632"/>
      <c r="H32" s="632"/>
      <c r="I32" s="632"/>
      <c r="J32" s="632"/>
      <c r="K32" s="632"/>
      <c r="L32" s="632"/>
      <c r="M32" s="632"/>
      <c r="N32" s="632"/>
      <c r="O32" s="633"/>
      <c r="Q32" s="20"/>
      <c r="R32" s="20"/>
      <c r="S32" s="88"/>
    </row>
    <row r="33" spans="1:19" ht="10.15" customHeight="1">
      <c r="C33" s="78"/>
      <c r="O33" s="79"/>
      <c r="Q33" s="20"/>
      <c r="R33" s="20"/>
      <c r="S33" s="20"/>
    </row>
    <row r="34" spans="1:19" ht="14.25">
      <c r="C34" s="78"/>
      <c r="L34" s="634" t="s">
        <v>472</v>
      </c>
      <c r="M34" s="635"/>
      <c r="N34" s="635"/>
      <c r="O34" s="636"/>
      <c r="Q34" s="20"/>
      <c r="R34" s="20"/>
      <c r="S34" s="20"/>
    </row>
    <row r="35" spans="1:19" ht="11.25" customHeight="1">
      <c r="C35" s="78"/>
      <c r="O35" s="80"/>
      <c r="Q35" s="20"/>
      <c r="R35" s="20"/>
      <c r="S35" s="20"/>
    </row>
    <row r="36" spans="1:19" ht="13.5">
      <c r="C36" s="666" t="s">
        <v>41</v>
      </c>
      <c r="D36" s="667"/>
      <c r="E36" s="667"/>
      <c r="F36" s="667"/>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25" t="s">
        <v>467</v>
      </c>
      <c r="K39" s="625"/>
      <c r="L39" s="626"/>
      <c r="M39" s="626"/>
      <c r="N39" s="626"/>
      <c r="O39" s="627"/>
      <c r="Q39" s="20"/>
      <c r="R39" s="20"/>
    </row>
    <row r="40" spans="1:19" ht="26.25" customHeight="1">
      <c r="C40" s="78"/>
      <c r="H40" s="23" t="s">
        <v>7</v>
      </c>
      <c r="I40" s="23"/>
      <c r="J40" s="625" t="s">
        <v>468</v>
      </c>
      <c r="K40" s="625"/>
      <c r="L40" s="626"/>
      <c r="M40" s="626"/>
      <c r="N40" s="626"/>
      <c r="O40" s="627"/>
    </row>
    <row r="41" spans="1:19">
      <c r="C41" s="78"/>
      <c r="J41" s="21" t="s">
        <v>8</v>
      </c>
      <c r="O41" s="79"/>
    </row>
    <row r="42" spans="1:19">
      <c r="C42" s="78"/>
      <c r="J42" s="24" t="s">
        <v>9</v>
      </c>
      <c r="K42" s="24"/>
      <c r="L42" s="678" t="s">
        <v>469</v>
      </c>
      <c r="M42" s="678"/>
      <c r="N42" s="678"/>
      <c r="O42" s="679"/>
    </row>
    <row r="43" spans="1:19">
      <c r="C43" s="78"/>
      <c r="J43" s="24"/>
      <c r="K43" s="24"/>
      <c r="O43" s="79"/>
    </row>
    <row r="44" spans="1:19" ht="8.25" customHeight="1">
      <c r="C44" s="78"/>
      <c r="O44" s="79"/>
    </row>
    <row r="45" spans="1:19" ht="30" customHeight="1">
      <c r="A45" s="22">
        <v>4</v>
      </c>
      <c r="C45" s="637" t="s">
        <v>452</v>
      </c>
      <c r="D45" s="638"/>
      <c r="E45" s="638"/>
      <c r="F45" s="638"/>
      <c r="G45" s="638"/>
      <c r="H45" s="638"/>
      <c r="I45" s="638"/>
      <c r="J45" s="638"/>
      <c r="K45" s="638"/>
      <c r="L45" s="638"/>
      <c r="M45" s="638"/>
      <c r="N45" s="638"/>
      <c r="O45" s="639"/>
    </row>
    <row r="46" spans="1:19">
      <c r="C46" s="81"/>
      <c r="D46" s="25"/>
      <c r="E46" s="25"/>
      <c r="F46" s="25"/>
      <c r="G46" s="25"/>
      <c r="H46" s="25"/>
      <c r="I46" s="25"/>
      <c r="J46" s="25"/>
      <c r="K46" s="25"/>
      <c r="L46" s="25"/>
      <c r="M46" s="25"/>
      <c r="N46" s="25"/>
      <c r="O46" s="82"/>
    </row>
    <row r="47" spans="1:19" ht="18" customHeight="1">
      <c r="C47" s="619" t="s">
        <v>10</v>
      </c>
      <c r="D47" s="656"/>
      <c r="E47" s="657"/>
      <c r="F47" s="661" t="s">
        <v>470</v>
      </c>
      <c r="G47" s="662"/>
      <c r="H47" s="663"/>
      <c r="I47" s="663"/>
      <c r="J47" s="663"/>
      <c r="K47" s="663"/>
      <c r="L47" s="663"/>
      <c r="M47" s="653" t="s">
        <v>435</v>
      </c>
      <c r="N47" s="654"/>
      <c r="O47" s="655"/>
    </row>
    <row r="48" spans="1:19" ht="18" customHeight="1">
      <c r="C48" s="658"/>
      <c r="D48" s="659"/>
      <c r="E48" s="660"/>
      <c r="F48" s="664"/>
      <c r="G48" s="665"/>
      <c r="H48" s="665"/>
      <c r="I48" s="665"/>
      <c r="J48" s="665"/>
      <c r="K48" s="665"/>
      <c r="L48" s="665"/>
      <c r="M48" s="640">
        <v>1827</v>
      </c>
      <c r="N48" s="641"/>
      <c r="O48" s="642"/>
    </row>
    <row r="49" spans="3:21" ht="18" customHeight="1">
      <c r="C49" s="619" t="s">
        <v>11</v>
      </c>
      <c r="D49" s="620"/>
      <c r="E49" s="621"/>
      <c r="F49" s="674" t="s">
        <v>471</v>
      </c>
      <c r="G49" s="675"/>
      <c r="H49" s="675"/>
      <c r="I49" s="675"/>
      <c r="J49" s="675"/>
      <c r="K49" s="675"/>
      <c r="L49" s="126" t="s">
        <v>172</v>
      </c>
      <c r="M49" s="386"/>
      <c r="N49" s="643" t="s">
        <v>469</v>
      </c>
      <c r="O49" s="644"/>
    </row>
    <row r="50" spans="3:21" ht="18" customHeight="1">
      <c r="C50" s="622"/>
      <c r="D50" s="623"/>
      <c r="E50" s="624"/>
      <c r="F50" s="676"/>
      <c r="G50" s="677"/>
      <c r="H50" s="677"/>
      <c r="I50" s="677"/>
      <c r="J50" s="677"/>
      <c r="K50" s="677"/>
      <c r="L50" s="387"/>
      <c r="M50" s="617"/>
      <c r="N50" s="61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78" t="s">
        <v>117</v>
      </c>
      <c r="G52" s="579"/>
      <c r="H52" s="579"/>
      <c r="I52" s="579"/>
      <c r="J52" s="30" t="s">
        <v>47</v>
      </c>
      <c r="K52" s="30"/>
      <c r="L52" s="580"/>
      <c r="M52" s="580"/>
      <c r="N52" s="581"/>
      <c r="O52" s="582"/>
    </row>
    <row r="53" spans="3:21" ht="22.5" customHeight="1">
      <c r="C53" s="295"/>
      <c r="D53" s="306" t="s">
        <v>19</v>
      </c>
      <c r="E53" s="307" t="s">
        <v>365</v>
      </c>
      <c r="F53" s="569" t="s">
        <v>366</v>
      </c>
      <c r="G53" s="570"/>
      <c r="H53" s="571"/>
      <c r="I53" s="569" t="s">
        <v>367</v>
      </c>
      <c r="J53" s="573"/>
      <c r="K53" s="583"/>
      <c r="L53" s="574"/>
      <c r="M53" s="575"/>
      <c r="N53" s="389" t="s">
        <v>368</v>
      </c>
      <c r="O53" s="390"/>
    </row>
    <row r="54" spans="3:21" ht="22.5" customHeight="1">
      <c r="C54" s="295"/>
      <c r="D54" s="294"/>
      <c r="E54" s="310"/>
      <c r="F54" s="569" t="s">
        <v>369</v>
      </c>
      <c r="G54" s="570"/>
      <c r="H54" s="571"/>
      <c r="I54" s="572" t="s">
        <v>370</v>
      </c>
      <c r="J54" s="573"/>
      <c r="K54" s="573"/>
      <c r="L54" s="574">
        <v>6047</v>
      </c>
      <c r="M54" s="575"/>
      <c r="N54" s="389" t="s">
        <v>368</v>
      </c>
      <c r="O54" s="390"/>
    </row>
    <row r="55" spans="3:21" ht="22.5" customHeight="1">
      <c r="C55" s="295"/>
      <c r="D55" s="576" t="s">
        <v>371</v>
      </c>
      <c r="E55" s="577"/>
      <c r="F55" s="569" t="s">
        <v>372</v>
      </c>
      <c r="G55" s="570"/>
      <c r="H55" s="571"/>
      <c r="I55" s="572" t="s">
        <v>373</v>
      </c>
      <c r="J55" s="573"/>
      <c r="K55" s="573"/>
      <c r="L55" s="574"/>
      <c r="M55" s="575"/>
      <c r="N55" s="389" t="s">
        <v>374</v>
      </c>
      <c r="O55" s="390"/>
    </row>
    <row r="56" spans="3:21" ht="22.5" customHeight="1">
      <c r="C56" s="295"/>
      <c r="D56" s="576"/>
      <c r="E56" s="577"/>
      <c r="F56" s="569" t="s">
        <v>375</v>
      </c>
      <c r="G56" s="570"/>
      <c r="H56" s="571"/>
      <c r="I56" s="572" t="s">
        <v>376</v>
      </c>
      <c r="J56" s="573"/>
      <c r="K56" s="573"/>
      <c r="L56" s="574"/>
      <c r="M56" s="575"/>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88"/>
      <c r="G58" s="589"/>
      <c r="H58" s="589"/>
      <c r="I58" s="589"/>
      <c r="J58" s="589"/>
      <c r="K58" s="589"/>
      <c r="L58" s="589"/>
      <c r="M58" s="589"/>
      <c r="N58" s="589"/>
      <c r="O58" s="590"/>
    </row>
    <row r="59" spans="3:21" ht="26.25" customHeight="1">
      <c r="C59" s="300"/>
      <c r="D59" s="317" t="s">
        <v>24</v>
      </c>
      <c r="E59" s="318" t="s">
        <v>378</v>
      </c>
      <c r="F59" s="591">
        <v>75</v>
      </c>
      <c r="G59" s="592"/>
      <c r="H59" s="592"/>
      <c r="I59" s="592"/>
      <c r="J59" s="592"/>
      <c r="K59" s="592"/>
      <c r="L59" s="592"/>
      <c r="M59" s="592"/>
      <c r="N59" s="592"/>
      <c r="O59" s="593"/>
    </row>
    <row r="60" spans="3:21" ht="30" customHeight="1">
      <c r="C60" s="607" t="s">
        <v>297</v>
      </c>
      <c r="D60" s="608"/>
      <c r="E60" s="609"/>
      <c r="F60" s="610" t="s">
        <v>453</v>
      </c>
      <c r="G60" s="611"/>
      <c r="H60" s="611"/>
      <c r="I60" s="611"/>
      <c r="J60" s="611"/>
      <c r="K60" s="611"/>
      <c r="L60" s="611"/>
      <c r="M60" s="611"/>
      <c r="N60" s="611"/>
      <c r="O60" s="612"/>
      <c r="Q60" s="26"/>
    </row>
    <row r="61" spans="3:21" ht="18" customHeight="1">
      <c r="C61" s="177" t="s">
        <v>317</v>
      </c>
      <c r="D61" s="176"/>
      <c r="E61" s="178"/>
      <c r="F61" s="27"/>
      <c r="G61" s="27"/>
      <c r="H61" s="28"/>
      <c r="I61" s="28"/>
      <c r="J61" s="29"/>
      <c r="K61" s="29"/>
      <c r="L61" s="30"/>
      <c r="M61" s="30"/>
      <c r="N61" s="30"/>
      <c r="O61" s="31"/>
      <c r="Q61" s="26"/>
    </row>
    <row r="62" spans="3:21" ht="24.75" customHeight="1">
      <c r="C62" s="616"/>
      <c r="D62" s="613" t="s">
        <v>298</v>
      </c>
      <c r="E62" s="615"/>
      <c r="F62" s="615"/>
      <c r="G62" s="614"/>
      <c r="H62" s="613" t="s">
        <v>318</v>
      </c>
      <c r="I62" s="614"/>
      <c r="J62" s="613" t="s">
        <v>299</v>
      </c>
      <c r="K62" s="615"/>
      <c r="L62" s="614"/>
      <c r="M62" s="613" t="s">
        <v>319</v>
      </c>
      <c r="N62" s="615"/>
      <c r="O62" s="614"/>
      <c r="Q62" s="26"/>
    </row>
    <row r="63" spans="3:21" ht="24.75" customHeight="1">
      <c r="C63" s="616"/>
      <c r="D63" s="596" t="s">
        <v>300</v>
      </c>
      <c r="E63" s="597"/>
      <c r="F63" s="597"/>
      <c r="G63" s="598"/>
      <c r="H63" s="379">
        <f>+別紙!AA9</f>
        <v>987</v>
      </c>
      <c r="I63" s="240" t="s">
        <v>4</v>
      </c>
      <c r="J63" s="599" t="s">
        <v>324</v>
      </c>
      <c r="K63" s="600"/>
      <c r="L63" s="601"/>
      <c r="M63" s="594" t="str">
        <f>+別紙!AA14</f>
        <v>0</v>
      </c>
      <c r="N63" s="595"/>
      <c r="O63" s="391" t="s">
        <v>4</v>
      </c>
      <c r="P63" s="162"/>
      <c r="Q63" s="127"/>
      <c r="R63" s="127"/>
      <c r="S63" s="127"/>
      <c r="T63" s="127"/>
      <c r="U63" s="127"/>
    </row>
    <row r="64" spans="3:21" ht="24.75" customHeight="1">
      <c r="C64" s="616"/>
      <c r="D64" s="596" t="s">
        <v>301</v>
      </c>
      <c r="E64" s="597"/>
      <c r="F64" s="597"/>
      <c r="G64" s="598"/>
      <c r="H64" s="379" t="str">
        <f>+別紙!AA10</f>
        <v>0</v>
      </c>
      <c r="I64" s="240" t="s">
        <v>4</v>
      </c>
      <c r="J64" s="599" t="s">
        <v>305</v>
      </c>
      <c r="K64" s="600"/>
      <c r="L64" s="601"/>
      <c r="M64" s="594" t="str">
        <f>+別紙!AA15</f>
        <v>0</v>
      </c>
      <c r="N64" s="595"/>
      <c r="O64" s="31" t="s">
        <v>4</v>
      </c>
      <c r="P64" s="584"/>
      <c r="Q64" s="585"/>
      <c r="R64" s="585"/>
      <c r="S64" s="585"/>
    </row>
    <row r="65" spans="1:22" ht="24.75" customHeight="1">
      <c r="C65" s="616"/>
      <c r="D65" s="596" t="s">
        <v>302</v>
      </c>
      <c r="E65" s="597"/>
      <c r="F65" s="597"/>
      <c r="G65" s="598"/>
      <c r="H65" s="379" t="str">
        <f>+別紙!AA11</f>
        <v>0</v>
      </c>
      <c r="I65" s="240" t="s">
        <v>4</v>
      </c>
      <c r="J65" s="596" t="s">
        <v>306</v>
      </c>
      <c r="K65" s="597"/>
      <c r="L65" s="598"/>
      <c r="M65" s="594" t="str">
        <f>+別紙!AA16</f>
        <v>0</v>
      </c>
      <c r="N65" s="595"/>
      <c r="O65" s="378" t="s">
        <v>4</v>
      </c>
      <c r="P65" s="160"/>
      <c r="Q65" s="161"/>
      <c r="R65" s="161"/>
      <c r="S65" s="161"/>
    </row>
    <row r="66" spans="1:22" ht="24.75" customHeight="1">
      <c r="C66" s="392"/>
      <c r="D66" s="596" t="s">
        <v>303</v>
      </c>
      <c r="E66" s="597"/>
      <c r="F66" s="597"/>
      <c r="G66" s="598"/>
      <c r="H66" s="379" t="str">
        <f>+別紙!AA12</f>
        <v>0</v>
      </c>
      <c r="I66" s="240" t="s">
        <v>4</v>
      </c>
      <c r="J66" s="596" t="s">
        <v>387</v>
      </c>
      <c r="K66" s="597"/>
      <c r="L66" s="598"/>
      <c r="M66" s="594" t="str">
        <f>+別紙!AA17</f>
        <v>0</v>
      </c>
      <c r="N66" s="595"/>
      <c r="O66" s="378" t="s">
        <v>4</v>
      </c>
      <c r="P66" s="160"/>
      <c r="Q66" s="161"/>
      <c r="R66" s="161"/>
      <c r="S66" s="161"/>
    </row>
    <row r="67" spans="1:22" ht="24.75" customHeight="1">
      <c r="C67" s="393"/>
      <c r="D67" s="596" t="s">
        <v>304</v>
      </c>
      <c r="E67" s="597"/>
      <c r="F67" s="597"/>
      <c r="G67" s="598"/>
      <c r="H67" s="379" t="str">
        <f>+別紙!AA13</f>
        <v>0</v>
      </c>
      <c r="I67" s="240" t="s">
        <v>4</v>
      </c>
      <c r="J67" s="596" t="s">
        <v>388</v>
      </c>
      <c r="K67" s="597"/>
      <c r="L67" s="598"/>
      <c r="M67" s="594" t="str">
        <f>+別紙!AA18</f>
        <v>0</v>
      </c>
      <c r="N67" s="595"/>
      <c r="O67" s="378" t="s">
        <v>4</v>
      </c>
      <c r="P67" s="160"/>
      <c r="Q67" s="161"/>
      <c r="R67" s="161"/>
      <c r="S67" s="161"/>
    </row>
    <row r="68" spans="1:22" ht="24" customHeight="1">
      <c r="C68" s="604" t="s">
        <v>15</v>
      </c>
      <c r="D68" s="605"/>
      <c r="E68" s="606"/>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602" t="s">
        <v>409</v>
      </c>
      <c r="D70" s="603"/>
      <c r="E70" s="603"/>
      <c r="F70" s="603"/>
      <c r="G70" s="603"/>
      <c r="H70" s="603"/>
      <c r="I70" s="603"/>
      <c r="J70" s="603"/>
      <c r="K70" s="603"/>
      <c r="L70" s="603"/>
      <c r="M70" s="603"/>
      <c r="N70" s="603"/>
      <c r="O70" s="603"/>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86" t="s">
        <v>454</v>
      </c>
      <c r="E73" s="586"/>
      <c r="F73" s="586"/>
      <c r="G73" s="586"/>
      <c r="H73" s="586"/>
      <c r="I73" s="586"/>
      <c r="J73" s="586"/>
      <c r="K73" s="586"/>
      <c r="L73" s="586"/>
      <c r="M73" s="586"/>
      <c r="N73" s="586"/>
      <c r="O73" s="587"/>
    </row>
    <row r="74" spans="1:22" ht="15" customHeight="1">
      <c r="C74" s="181">
        <v>2</v>
      </c>
      <c r="D74" s="586" t="s">
        <v>362</v>
      </c>
      <c r="E74" s="586"/>
      <c r="F74" s="586"/>
      <c r="G74" s="586"/>
      <c r="H74" s="586"/>
      <c r="I74" s="586"/>
      <c r="J74" s="586"/>
      <c r="K74" s="586"/>
      <c r="L74" s="586"/>
      <c r="M74" s="586"/>
      <c r="N74" s="586"/>
      <c r="O74" s="587"/>
    </row>
    <row r="75" spans="1:22" ht="15" customHeight="1">
      <c r="C75" s="181"/>
      <c r="D75" s="586" t="s">
        <v>363</v>
      </c>
      <c r="E75" s="586"/>
      <c r="F75" s="586"/>
      <c r="G75" s="586"/>
      <c r="H75" s="586"/>
      <c r="I75" s="586"/>
      <c r="J75" s="586"/>
      <c r="K75" s="586"/>
      <c r="L75" s="586"/>
      <c r="M75" s="586"/>
      <c r="N75" s="586"/>
      <c r="O75" s="587"/>
    </row>
    <row r="76" spans="1:22" ht="41.25" customHeight="1">
      <c r="C76" s="181"/>
      <c r="D76" s="586" t="s">
        <v>379</v>
      </c>
      <c r="E76" s="586"/>
      <c r="F76" s="586"/>
      <c r="G76" s="586"/>
      <c r="H76" s="586"/>
      <c r="I76" s="586"/>
      <c r="J76" s="586"/>
      <c r="K76" s="586"/>
      <c r="L76" s="586"/>
      <c r="M76" s="586"/>
      <c r="N76" s="586"/>
      <c r="O76" s="587"/>
    </row>
    <row r="77" spans="1:22" ht="28.15" customHeight="1">
      <c r="A77" s="21"/>
      <c r="B77" s="21"/>
      <c r="C77" s="181">
        <v>3</v>
      </c>
      <c r="D77" s="586" t="s">
        <v>455</v>
      </c>
      <c r="E77" s="586"/>
      <c r="F77" s="586"/>
      <c r="G77" s="586"/>
      <c r="H77" s="586"/>
      <c r="I77" s="586"/>
      <c r="J77" s="586"/>
      <c r="K77" s="586"/>
      <c r="L77" s="586"/>
      <c r="M77" s="586"/>
      <c r="N77" s="586"/>
      <c r="O77" s="587"/>
    </row>
    <row r="78" spans="1:22" ht="28.15" customHeight="1">
      <c r="A78" s="21"/>
      <c r="B78" s="21"/>
      <c r="C78" s="181">
        <v>4</v>
      </c>
      <c r="D78" s="586" t="s">
        <v>456</v>
      </c>
      <c r="E78" s="586"/>
      <c r="F78" s="586"/>
      <c r="G78" s="586"/>
      <c r="H78" s="586"/>
      <c r="I78" s="586"/>
      <c r="J78" s="586"/>
      <c r="K78" s="586"/>
      <c r="L78" s="586"/>
      <c r="M78" s="586"/>
      <c r="N78" s="586"/>
      <c r="O78" s="587"/>
    </row>
    <row r="79" spans="1:22" ht="15" customHeight="1">
      <c r="A79" s="21"/>
      <c r="B79" s="21"/>
      <c r="C79" s="181"/>
      <c r="D79" s="182" t="s">
        <v>412</v>
      </c>
      <c r="E79" s="586" t="s">
        <v>312</v>
      </c>
      <c r="F79" s="586"/>
      <c r="G79" s="586"/>
      <c r="H79" s="586"/>
      <c r="I79" s="586"/>
      <c r="J79" s="586"/>
      <c r="K79" s="586"/>
      <c r="L79" s="586"/>
      <c r="M79" s="586"/>
      <c r="N79" s="586"/>
      <c r="O79" s="587"/>
    </row>
    <row r="80" spans="1:22" ht="15" customHeight="1">
      <c r="A80" s="21"/>
      <c r="B80" s="21"/>
      <c r="C80" s="181"/>
      <c r="D80" s="182" t="s">
        <v>413</v>
      </c>
      <c r="E80" s="586" t="s">
        <v>420</v>
      </c>
      <c r="F80" s="586"/>
      <c r="G80" s="586"/>
      <c r="H80" s="586"/>
      <c r="I80" s="586"/>
      <c r="J80" s="586"/>
      <c r="K80" s="586"/>
      <c r="L80" s="586"/>
      <c r="M80" s="586"/>
      <c r="N80" s="586"/>
      <c r="O80" s="587"/>
      <c r="Q80" s="260" t="s">
        <v>40</v>
      </c>
      <c r="U80"/>
      <c r="V80"/>
    </row>
    <row r="81" spans="1:28" ht="15" customHeight="1">
      <c r="A81" s="21"/>
      <c r="B81" s="21"/>
      <c r="C81" s="181"/>
      <c r="D81" s="182" t="s">
        <v>414</v>
      </c>
      <c r="E81" s="586" t="s">
        <v>421</v>
      </c>
      <c r="F81" s="586"/>
      <c r="G81" s="586"/>
      <c r="H81" s="586"/>
      <c r="I81" s="586"/>
      <c r="J81" s="586"/>
      <c r="K81" s="586"/>
      <c r="L81" s="586"/>
      <c r="M81" s="586"/>
      <c r="N81" s="586"/>
      <c r="O81" s="587"/>
      <c r="Q81" s="260" t="s">
        <v>41</v>
      </c>
      <c r="R81" s="1"/>
      <c r="T81" s="2"/>
      <c r="U81" s="2"/>
    </row>
    <row r="82" spans="1:28" ht="15" customHeight="1">
      <c r="A82" s="21"/>
      <c r="B82" s="21"/>
      <c r="C82" s="181"/>
      <c r="D82" s="182" t="s">
        <v>415</v>
      </c>
      <c r="E82" s="586" t="s">
        <v>422</v>
      </c>
      <c r="F82" s="586"/>
      <c r="G82" s="586"/>
      <c r="H82" s="586"/>
      <c r="I82" s="586"/>
      <c r="J82" s="586"/>
      <c r="K82" s="586"/>
      <c r="L82" s="586"/>
      <c r="M82" s="586"/>
      <c r="N82" s="586"/>
      <c r="O82" s="587"/>
      <c r="Q82" s="260" t="s">
        <v>42</v>
      </c>
      <c r="R82" s="1"/>
      <c r="T82" s="2"/>
      <c r="U82" s="2"/>
    </row>
    <row r="83" spans="1:28" ht="15" customHeight="1">
      <c r="A83" s="21"/>
      <c r="B83" s="21"/>
      <c r="C83" s="181"/>
      <c r="D83" s="182" t="s">
        <v>416</v>
      </c>
      <c r="E83" s="586" t="s">
        <v>423</v>
      </c>
      <c r="F83" s="586"/>
      <c r="G83" s="586"/>
      <c r="H83" s="586"/>
      <c r="I83" s="586"/>
      <c r="J83" s="586"/>
      <c r="K83" s="586"/>
      <c r="L83" s="586"/>
      <c r="M83" s="586"/>
      <c r="N83" s="586"/>
      <c r="O83" s="587"/>
      <c r="Q83" s="260" t="s">
        <v>44</v>
      </c>
      <c r="T83" s="2"/>
      <c r="U83" s="2"/>
    </row>
    <row r="84" spans="1:28" ht="15" customHeight="1">
      <c r="A84" s="21"/>
      <c r="B84" s="21"/>
      <c r="C84" s="181"/>
      <c r="D84" s="182" t="s">
        <v>417</v>
      </c>
      <c r="E84" s="586" t="s">
        <v>313</v>
      </c>
      <c r="F84" s="586"/>
      <c r="G84" s="586"/>
      <c r="H84" s="586"/>
      <c r="I84" s="586"/>
      <c r="J84" s="586"/>
      <c r="K84" s="586"/>
      <c r="L84" s="586"/>
      <c r="M84" s="586"/>
      <c r="N84" s="586"/>
      <c r="O84" s="587"/>
      <c r="Q84" s="260" t="s">
        <v>43</v>
      </c>
      <c r="T84" s="2"/>
      <c r="U84" s="2"/>
    </row>
    <row r="85" spans="1:28" ht="15" customHeight="1">
      <c r="A85" s="21"/>
      <c r="B85" s="21"/>
      <c r="C85" s="181"/>
      <c r="D85" s="182" t="s">
        <v>418</v>
      </c>
      <c r="E85" s="586" t="s">
        <v>424</v>
      </c>
      <c r="F85" s="586"/>
      <c r="G85" s="586"/>
      <c r="H85" s="586"/>
      <c r="I85" s="586"/>
      <c r="J85" s="586"/>
      <c r="K85" s="586"/>
      <c r="L85" s="586"/>
      <c r="M85" s="586"/>
      <c r="N85" s="586"/>
      <c r="O85" s="587"/>
      <c r="R85" s="38"/>
      <c r="T85" s="2"/>
      <c r="U85" s="2"/>
    </row>
    <row r="86" spans="1:28" ht="15" customHeight="1">
      <c r="A86" s="21"/>
      <c r="B86" s="21"/>
      <c r="C86" s="181"/>
      <c r="D86" s="182" t="s">
        <v>410</v>
      </c>
      <c r="E86" s="586" t="s">
        <v>425</v>
      </c>
      <c r="F86" s="586"/>
      <c r="G86" s="586"/>
      <c r="H86" s="586"/>
      <c r="I86" s="586"/>
      <c r="J86" s="586"/>
      <c r="K86" s="586"/>
      <c r="L86" s="586"/>
      <c r="M86" s="586"/>
      <c r="N86" s="586"/>
      <c r="O86" s="587"/>
      <c r="Q86" s="24"/>
      <c r="R86" s="24"/>
      <c r="S86" s="24"/>
      <c r="T86" s="24"/>
      <c r="U86" s="24"/>
      <c r="V86" s="24"/>
      <c r="W86" s="24"/>
      <c r="X86" s="24"/>
      <c r="Y86" s="24"/>
      <c r="Z86" s="24"/>
    </row>
    <row r="87" spans="1:28" ht="15" customHeight="1">
      <c r="A87" s="21"/>
      <c r="B87" s="21"/>
      <c r="C87" s="181"/>
      <c r="D87" s="182" t="s">
        <v>419</v>
      </c>
      <c r="E87" s="586" t="s">
        <v>426</v>
      </c>
      <c r="F87" s="586"/>
      <c r="G87" s="586"/>
      <c r="H87" s="586"/>
      <c r="I87" s="586"/>
      <c r="J87" s="586"/>
      <c r="K87" s="586"/>
      <c r="L87" s="586"/>
      <c r="M87" s="586"/>
      <c r="N87" s="586"/>
      <c r="O87" s="587"/>
      <c r="Q87" s="235"/>
      <c r="R87" s="235"/>
      <c r="S87" s="235"/>
      <c r="T87" s="235"/>
      <c r="U87" s="235"/>
      <c r="V87" s="235"/>
      <c r="W87" s="235"/>
      <c r="X87" s="235"/>
      <c r="Y87" s="235"/>
      <c r="Z87" s="235"/>
      <c r="AA87"/>
    </row>
    <row r="88" spans="1:28" ht="15" customHeight="1">
      <c r="A88" s="21"/>
      <c r="B88" s="21"/>
      <c r="C88" s="181"/>
      <c r="D88" s="182" t="s">
        <v>411</v>
      </c>
      <c r="E88" s="586" t="s">
        <v>314</v>
      </c>
      <c r="F88" s="586"/>
      <c r="G88" s="586"/>
      <c r="H88" s="586"/>
      <c r="I88" s="586"/>
      <c r="J88" s="586"/>
      <c r="K88" s="586"/>
      <c r="L88" s="586"/>
      <c r="M88" s="586"/>
      <c r="N88" s="586"/>
      <c r="O88" s="587"/>
      <c r="Q88" s="3"/>
      <c r="R88" s="3"/>
      <c r="S88" s="3"/>
      <c r="T88" s="3"/>
      <c r="U88" s="3"/>
      <c r="V88" s="3"/>
      <c r="W88" s="3"/>
      <c r="X88" s="3"/>
      <c r="Y88" s="3"/>
      <c r="AA88" s="91"/>
    </row>
    <row r="89" spans="1:28" ht="28.15" customHeight="1">
      <c r="A89" s="21"/>
      <c r="B89" s="21"/>
      <c r="C89" s="181"/>
      <c r="D89" s="182" t="s">
        <v>308</v>
      </c>
      <c r="E89" s="586" t="s">
        <v>407</v>
      </c>
      <c r="F89" s="586"/>
      <c r="G89" s="586"/>
      <c r="H89" s="586"/>
      <c r="I89" s="586"/>
      <c r="J89" s="586"/>
      <c r="K89" s="586"/>
      <c r="L89" s="586"/>
      <c r="M89" s="586"/>
      <c r="N89" s="586"/>
      <c r="O89" s="587"/>
      <c r="Q89" s="3"/>
      <c r="R89" s="3"/>
      <c r="S89" s="3"/>
      <c r="T89" s="3"/>
      <c r="U89" s="91"/>
      <c r="V89" s="3"/>
      <c r="W89" s="3"/>
      <c r="X89" s="3"/>
      <c r="Y89" s="3"/>
      <c r="AA89" s="91"/>
    </row>
    <row r="90" spans="1:28" ht="15" customHeight="1">
      <c r="A90" s="21"/>
      <c r="B90" s="21"/>
      <c r="C90" s="181"/>
      <c r="D90" s="182" t="s">
        <v>309</v>
      </c>
      <c r="E90" s="586" t="s">
        <v>315</v>
      </c>
      <c r="F90" s="586"/>
      <c r="G90" s="586"/>
      <c r="H90" s="586"/>
      <c r="I90" s="586"/>
      <c r="J90" s="586"/>
      <c r="K90" s="586"/>
      <c r="L90" s="586"/>
      <c r="M90" s="586"/>
      <c r="N90" s="586"/>
      <c r="O90" s="587"/>
      <c r="Q90" s="91"/>
      <c r="R90" s="3"/>
      <c r="S90" s="3"/>
      <c r="T90" s="3"/>
      <c r="U90" s="3"/>
      <c r="V90" s="3"/>
      <c r="W90" s="3"/>
      <c r="X90" s="3"/>
      <c r="Y90" s="3"/>
      <c r="AA90" s="91"/>
      <c r="AB90" s="236"/>
    </row>
    <row r="91" spans="1:28" ht="28.15" customHeight="1">
      <c r="A91" s="21"/>
      <c r="B91" s="21"/>
      <c r="C91" s="181"/>
      <c r="D91" s="182" t="s">
        <v>310</v>
      </c>
      <c r="E91" s="586" t="s">
        <v>408</v>
      </c>
      <c r="F91" s="586"/>
      <c r="G91" s="586"/>
      <c r="H91" s="586"/>
      <c r="I91" s="586"/>
      <c r="J91" s="586"/>
      <c r="K91" s="586"/>
      <c r="L91" s="586"/>
      <c r="M91" s="586"/>
      <c r="N91" s="586"/>
      <c r="O91" s="587"/>
      <c r="Q91" s="3"/>
      <c r="R91" s="3"/>
      <c r="S91" s="3"/>
      <c r="T91" s="3"/>
      <c r="U91" s="91"/>
      <c r="V91" s="3"/>
      <c r="W91" s="3"/>
      <c r="X91" s="3"/>
      <c r="Y91" s="3"/>
      <c r="Z91" s="3"/>
      <c r="AA91" s="91"/>
    </row>
    <row r="92" spans="1:28" ht="28.15" customHeight="1">
      <c r="A92" s="21"/>
      <c r="B92" s="21"/>
      <c r="C92" s="181"/>
      <c r="D92" s="182" t="s">
        <v>311</v>
      </c>
      <c r="E92" s="586" t="s">
        <v>316</v>
      </c>
      <c r="F92" s="586"/>
      <c r="G92" s="586"/>
      <c r="H92" s="586"/>
      <c r="I92" s="586"/>
      <c r="J92" s="586"/>
      <c r="K92" s="586"/>
      <c r="L92" s="586"/>
      <c r="M92" s="586"/>
      <c r="N92" s="586"/>
      <c r="O92" s="587"/>
      <c r="Q92" s="3"/>
      <c r="R92" s="3"/>
      <c r="S92" s="3"/>
      <c r="T92" s="3"/>
      <c r="U92" s="3"/>
      <c r="V92" s="3"/>
      <c r="W92" s="3"/>
      <c r="X92" s="3"/>
      <c r="Y92" s="3"/>
      <c r="Z92" s="3"/>
      <c r="AA92" s="3"/>
    </row>
    <row r="93" spans="1:28" ht="28.15" customHeight="1">
      <c r="A93" s="21"/>
      <c r="B93" s="21"/>
      <c r="C93" s="181">
        <v>5</v>
      </c>
      <c r="D93" s="586" t="s">
        <v>386</v>
      </c>
      <c r="E93" s="586"/>
      <c r="F93" s="586"/>
      <c r="G93" s="586"/>
      <c r="H93" s="586"/>
      <c r="I93" s="586"/>
      <c r="J93" s="586"/>
      <c r="K93" s="586"/>
      <c r="L93" s="586"/>
      <c r="M93" s="586"/>
      <c r="N93" s="586"/>
      <c r="O93" s="587"/>
      <c r="Q93" s="3"/>
      <c r="R93" s="3"/>
      <c r="S93" s="3"/>
      <c r="T93" s="3"/>
      <c r="U93" s="3"/>
      <c r="V93" s="3"/>
      <c r="W93" s="3"/>
      <c r="X93" s="3"/>
      <c r="Y93" s="3"/>
      <c r="Z93" s="3"/>
      <c r="AA93" s="3"/>
    </row>
    <row r="94" spans="1:28" ht="15" customHeight="1">
      <c r="A94" s="21"/>
      <c r="B94" s="21"/>
      <c r="C94" s="181">
        <v>6</v>
      </c>
      <c r="D94" s="586" t="s">
        <v>385</v>
      </c>
      <c r="E94" s="586"/>
      <c r="F94" s="586"/>
      <c r="G94" s="586"/>
      <c r="H94" s="586"/>
      <c r="I94" s="586"/>
      <c r="J94" s="586"/>
      <c r="K94" s="586"/>
      <c r="L94" s="586"/>
      <c r="M94" s="586"/>
      <c r="N94" s="586"/>
      <c r="O94" s="587"/>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AA28" sqref="AA28:AE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49" t="s">
        <v>273</v>
      </c>
      <c r="C2" s="549"/>
      <c r="D2" s="549"/>
      <c r="E2" s="549"/>
      <c r="F2" s="549"/>
      <c r="G2" s="549"/>
      <c r="H2" s="54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49"/>
      <c r="C3" s="549"/>
      <c r="D3" s="549"/>
      <c r="E3" s="549"/>
      <c r="F3" s="549"/>
      <c r="G3" s="549"/>
      <c r="H3" s="549"/>
      <c r="I3"/>
      <c r="J3"/>
      <c r="K3"/>
      <c r="L3"/>
      <c r="M3"/>
      <c r="N3"/>
      <c r="O3"/>
      <c r="P3"/>
      <c r="Q3"/>
      <c r="R3"/>
      <c r="S3"/>
      <c r="T3"/>
      <c r="U3"/>
      <c r="V3"/>
      <c r="W3"/>
      <c r="X3"/>
      <c r="Y3"/>
      <c r="Z3" s="42"/>
      <c r="AA3" s="42"/>
      <c r="AB3" s="497"/>
      <c r="AC3" s="680"/>
      <c r="AD3" s="680"/>
      <c r="AE3" s="86"/>
      <c r="AF3" s="108"/>
      <c r="AG3" s="108"/>
      <c r="AH3" s="108"/>
      <c r="AI3" s="108"/>
      <c r="AJ3" s="108"/>
      <c r="AK3" s="108"/>
      <c r="AL3" s="108"/>
      <c r="AM3" s="108"/>
      <c r="AN3" s="108"/>
      <c r="AO3" s="108"/>
      <c r="AP3" s="681" t="s">
        <v>328</v>
      </c>
      <c r="AQ3" s="499"/>
      <c r="AR3" s="500"/>
      <c r="AS3" s="504" t="s">
        <v>0</v>
      </c>
      <c r="AT3" s="505"/>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01"/>
      <c r="AQ4" s="502"/>
      <c r="AR4" s="503"/>
      <c r="AS4" s="506" t="str">
        <f>+表紙!N28</f>
        <v>○</v>
      </c>
      <c r="AT4" s="507"/>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2" t="s">
        <v>101</v>
      </c>
      <c r="AA5" s="682"/>
      <c r="AB5" s="683"/>
      <c r="AC5" s="683"/>
      <c r="AD5" s="683"/>
      <c r="AE5" s="86" t="s">
        <v>95</v>
      </c>
      <c r="AF5" s="550" t="str">
        <f>+表紙!F47</f>
        <v>株式会社　伊勝</v>
      </c>
      <c r="AG5" s="550"/>
      <c r="AH5" s="550"/>
      <c r="AI5" s="550"/>
      <c r="AJ5" s="550"/>
      <c r="AK5" s="550"/>
      <c r="AL5" s="550"/>
      <c r="AM5" s="550"/>
      <c r="AN5" s="550"/>
      <c r="AO5" s="550"/>
      <c r="AP5" s="550"/>
      <c r="AQ5" s="550"/>
      <c r="AR5" s="550"/>
      <c r="AS5" s="550"/>
      <c r="AT5" s="550"/>
      <c r="AU5" s="550"/>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26" t="s">
        <v>89</v>
      </c>
      <c r="C7" s="527"/>
      <c r="D7" s="529" t="s">
        <v>329</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4"/>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10"/>
      <c r="AF10" s="56"/>
      <c r="AN10" s="53"/>
      <c r="AO10" s="53"/>
      <c r="AP10" s="53"/>
      <c r="AQ10" s="53"/>
      <c r="AR10" s="53"/>
      <c r="AS10"/>
      <c r="AT10"/>
      <c r="AU10"/>
      <c r="AV10"/>
      <c r="AW10" s="404"/>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4"/>
    </row>
    <row r="12" spans="2:49" ht="24.75" customHeight="1" thickTop="1" thickBot="1">
      <c r="F12" s="471">
        <f>+ROUND(P12,1)+ROUND(P15,1)+ROUND(P18,1)+ROUND(P24,1)+P27-ROUND(F15,1)</f>
        <v>0</v>
      </c>
      <c r="G12" s="472"/>
      <c r="H12" s="472"/>
      <c r="I12" s="52" t="s">
        <v>256</v>
      </c>
      <c r="J12" s="53"/>
      <c r="K12" s="54"/>
      <c r="L12" s="53"/>
      <c r="M12" s="467"/>
      <c r="N12" s="55"/>
      <c r="P12" s="488"/>
      <c r="Q12" s="495"/>
      <c r="R12" s="495"/>
      <c r="S12" s="495"/>
      <c r="T12" s="52" t="s">
        <v>22</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4"/>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469" t="s">
        <v>23</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4"/>
    </row>
    <row r="15" spans="2:49" ht="24.75" customHeight="1" thickBot="1">
      <c r="F15" s="553"/>
      <c r="G15" s="536"/>
      <c r="H15" s="536"/>
      <c r="I15" s="44" t="s">
        <v>256</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4"/>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31</v>
      </c>
      <c r="AT16" s="515"/>
      <c r="AU16" s="95"/>
      <c r="AV16" s="44" t="s">
        <v>13</v>
      </c>
      <c r="AW16" s="404"/>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4"/>
    </row>
    <row r="18" spans="2:49" ht="24.75" customHeight="1" thickBot="1">
      <c r="K18" s="56"/>
      <c r="L18" s="53"/>
      <c r="M18" s="467"/>
      <c r="N18" s="56"/>
      <c r="P18" s="488"/>
      <c r="Q18" s="495"/>
      <c r="R18" s="495"/>
      <c r="S18" s="495"/>
      <c r="T18" s="52" t="s">
        <v>14</v>
      </c>
      <c r="U18"/>
      <c r="V18" s="247"/>
      <c r="W18"/>
      <c r="X18" s="193"/>
      <c r="Y18" s="471">
        <f>+ROUND(AH9,1)+ROUND(AH12,1)+ROUND(AH15,1)+AH18</f>
        <v>0</v>
      </c>
      <c r="Z18" s="472"/>
      <c r="AA18" s="472"/>
      <c r="AB18" s="52" t="s">
        <v>4</v>
      </c>
      <c r="AC18" s="191"/>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4"/>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684" t="s">
        <v>437</v>
      </c>
    </row>
    <row r="20" spans="2:49" ht="27" customHeight="1" thickTop="1" thickBot="1">
      <c r="K20" s="56"/>
      <c r="L20" s="53"/>
      <c r="M20" s="467"/>
      <c r="N20" s="56"/>
      <c r="P20" s="45" t="s">
        <v>48</v>
      </c>
      <c r="Q20" s="473" t="s">
        <v>277</v>
      </c>
      <c r="R20" s="473"/>
      <c r="S20" s="473"/>
      <c r="T20" s="474"/>
      <c r="U20" s="133"/>
      <c r="V20" s="248"/>
      <c r="W20" s="250"/>
      <c r="X20" s="251"/>
      <c r="Y20" s="136" t="s">
        <v>25</v>
      </c>
      <c r="Z20" s="473" t="s">
        <v>278</v>
      </c>
      <c r="AA20" s="473"/>
      <c r="AB20" s="474"/>
      <c r="AC20" s="53"/>
      <c r="AD20" s="53"/>
      <c r="AE20" s="467"/>
      <c r="AG20" s="53"/>
      <c r="AH20" s="53"/>
      <c r="AI20" s="56"/>
      <c r="AJ20" s="53"/>
      <c r="AK20" s="53"/>
      <c r="AL20" s="147"/>
      <c r="AM20" s="56"/>
      <c r="AN20" s="255"/>
      <c r="AO20" s="518" t="s">
        <v>254</v>
      </c>
      <c r="AP20" s="470"/>
      <c r="AQ20" s="190"/>
      <c r="AR20" s="53"/>
      <c r="AS20" s="58"/>
      <c r="AT20" s="58"/>
      <c r="AW20" s="685"/>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3"/>
      <c r="V21" s="133"/>
      <c r="W21" s="133"/>
      <c r="X21" s="133"/>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4"/>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4"/>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34</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4"/>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179</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4"/>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4"/>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34" t="s">
        <v>224</v>
      </c>
      <c r="C29" s="535"/>
      <c r="D29" s="536">
        <v>0</v>
      </c>
      <c r="E29" s="536"/>
      <c r="F29" s="536"/>
      <c r="G29" s="194" t="s">
        <v>198</v>
      </c>
      <c r="H29" s="464">
        <f>+AL27</f>
        <v>0</v>
      </c>
      <c r="I29" s="465"/>
      <c r="J29" s="194" t="s">
        <v>198</v>
      </c>
      <c r="M29" s="467"/>
      <c r="P29" s="56"/>
      <c r="Q29" s="144"/>
      <c r="R29" s="51" t="s">
        <v>182</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4"/>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4"/>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4"/>
    </row>
    <row r="32" spans="2:49" ht="27" customHeight="1" thickTop="1" thickBot="1">
      <c r="B32" s="534" t="s">
        <v>428</v>
      </c>
      <c r="C32" s="535"/>
      <c r="D32" s="536">
        <v>0</v>
      </c>
      <c r="E32" s="536"/>
      <c r="F32" s="536"/>
      <c r="G32" s="194" t="s">
        <v>198</v>
      </c>
      <c r="H32" s="464">
        <f>+AS27</f>
        <v>0</v>
      </c>
      <c r="I32" s="465"/>
      <c r="J32" s="194" t="s">
        <v>198</v>
      </c>
      <c r="M32" s="467"/>
      <c r="P32" s="56"/>
      <c r="Q32" s="144"/>
      <c r="R32" s="51" t="s">
        <v>184</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4"/>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4"/>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6" zoomScaleNormal="100" workbookViewId="0">
      <selection activeCell="AA28" sqref="AA28:AE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203</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39</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3</v>
      </c>
      <c r="E24" s="536"/>
      <c r="F24" s="536"/>
      <c r="G24" s="194" t="s">
        <v>198</v>
      </c>
      <c r="H24" s="464">
        <f>+F12</f>
        <v>39</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39</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39</v>
      </c>
      <c r="Q27" s="491"/>
      <c r="R27" s="491"/>
      <c r="S27" s="491"/>
      <c r="T27" s="44" t="s">
        <v>38</v>
      </c>
      <c r="U27" s="64"/>
      <c r="V27" s="64"/>
      <c r="Y27" s="62" t="s">
        <v>39</v>
      </c>
      <c r="Z27" s="65"/>
      <c r="AH27" s="53"/>
      <c r="AI27" s="53"/>
      <c r="AJ27" s="53"/>
      <c r="AK27" s="53"/>
      <c r="AL27" s="471">
        <f>+AH18+P27</f>
        <v>39</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39</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39</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39</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39</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AA28" sqref="AA28:AE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204</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2.2000000000000002</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1</v>
      </c>
      <c r="E24" s="536"/>
      <c r="F24" s="536"/>
      <c r="G24" s="194" t="s">
        <v>198</v>
      </c>
      <c r="H24" s="464">
        <f>+F12</f>
        <v>2.2000000000000002</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2.2000000000000002</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2.2000000000000002</v>
      </c>
      <c r="Q27" s="491"/>
      <c r="R27" s="491"/>
      <c r="S27" s="491"/>
      <c r="T27" s="44" t="s">
        <v>38</v>
      </c>
      <c r="U27" s="64"/>
      <c r="V27" s="64"/>
      <c r="Y27" s="62" t="s">
        <v>39</v>
      </c>
      <c r="Z27" s="65"/>
      <c r="AH27" s="53"/>
      <c r="AI27" s="53"/>
      <c r="AJ27" s="53"/>
      <c r="AK27" s="53"/>
      <c r="AL27" s="471">
        <f>+AH18+P27</f>
        <v>2.2000000000000002</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2.2000000000000002</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2.2000000000000002</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2.2000000000000002</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2.2000000000000002</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AA28" sqref="AA28:AE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205</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AA28" sqref="AA28:AE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206</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abSelected="1" zoomScaleNormal="100" workbookViewId="0">
      <selection activeCell="AA28" sqref="AA28:AE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26" t="s">
        <v>89</v>
      </c>
      <c r="C7" s="527"/>
      <c r="D7" s="529" t="s">
        <v>207</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137"/>
      <c r="AQ7" s="445"/>
      <c r="AR7" s="496" t="s">
        <v>446</v>
      </c>
      <c r="AS7" s="496"/>
      <c r="AT7" s="496"/>
      <c r="AU7" s="95"/>
      <c r="AV7" s="438" t="s">
        <v>198</v>
      </c>
      <c r="AW7" s="405"/>
      <c r="AX7" s="439"/>
    </row>
    <row r="8" spans="2:50"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143"/>
      <c r="AQ8" s="66"/>
      <c r="AR8" s="496" t="s">
        <v>447</v>
      </c>
      <c r="AS8" s="496"/>
      <c r="AT8" s="496"/>
      <c r="AU8" s="95"/>
      <c r="AV8" s="438" t="s">
        <v>198</v>
      </c>
      <c r="AW8" s="405"/>
    </row>
    <row r="9" spans="2:50"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444"/>
      <c r="AP9" s="143"/>
      <c r="AQ9" s="66"/>
      <c r="AR9" s="496" t="s">
        <v>448</v>
      </c>
      <c r="AS9" s="496"/>
      <c r="AT9" s="496"/>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144"/>
      <c r="AQ10" s="254"/>
      <c r="AR10" s="496" t="s">
        <v>449</v>
      </c>
      <c r="AS10" s="496"/>
      <c r="AT10" s="496"/>
      <c r="AU10" s="95"/>
      <c r="AV10" s="438" t="s">
        <v>198</v>
      </c>
      <c r="AW10" s="405"/>
    </row>
    <row r="11" spans="2:50"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W11" s="405"/>
    </row>
    <row r="12" spans="2:50" ht="24.75" customHeight="1" thickTop="1" thickBot="1">
      <c r="F12" s="471">
        <f>+ROUND(P12,1)+ROUND(P15,1)+ROUND(P18,1)+ROUND(P24,1)+P27-ROUND(F15,1)</f>
        <v>13</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s="62" t="s">
        <v>30</v>
      </c>
      <c r="AT12" s="63"/>
      <c r="AW12" s="405"/>
    </row>
    <row r="13" spans="2:50"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48"/>
      <c r="AR13" s="449"/>
      <c r="AS13" s="514" t="s">
        <v>175</v>
      </c>
      <c r="AT13" s="515"/>
      <c r="AU13" s="95"/>
      <c r="AV13" s="44" t="s">
        <v>13</v>
      </c>
      <c r="AW13" s="405"/>
    </row>
    <row r="14" spans="2:50"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Q14" s="143"/>
      <c r="AR14" s="53"/>
      <c r="AS14" s="514" t="s">
        <v>259</v>
      </c>
      <c r="AT14" s="515"/>
      <c r="AU14" s="95"/>
      <c r="AV14" s="44" t="s">
        <v>34</v>
      </c>
      <c r="AW14" s="405"/>
    </row>
    <row r="15" spans="2:50"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Q15" s="144"/>
      <c r="AR15" s="254"/>
      <c r="AS15" s="514" t="s">
        <v>177</v>
      </c>
      <c r="AT15" s="515"/>
      <c r="AU15" s="95"/>
      <c r="AV15" s="44" t="s">
        <v>26</v>
      </c>
      <c r="AW15" s="405"/>
    </row>
    <row r="16" spans="2:50"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143"/>
      <c r="AR16" s="53"/>
      <c r="AW16" s="405"/>
    </row>
    <row r="17" spans="2:51"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R17" s="440"/>
      <c r="AS17" s="441" t="str">
        <f>IF(SUM(AU18:AU21)&gt;AS24,"下の表は、⑫の内数であるア～エの量が⑫を超えています","")</f>
        <v/>
      </c>
      <c r="AW17" s="405"/>
    </row>
    <row r="18" spans="2:51"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+ROUND(AU13,1)+ROUND(AU14,1)+ROUND(AU15,1)</f>
        <v>0</v>
      </c>
      <c r="AP18" s="44" t="s">
        <v>34</v>
      </c>
      <c r="AR18" s="496" t="s">
        <v>446</v>
      </c>
      <c r="AS18" s="496"/>
      <c r="AT18" s="496"/>
      <c r="AU18" s="95">
        <v>2.6</v>
      </c>
      <c r="AV18" s="438" t="s">
        <v>198</v>
      </c>
      <c r="AW18" s="453"/>
      <c r="AY18" s="439"/>
    </row>
    <row r="19" spans="2:51"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R19" s="496" t="s">
        <v>447</v>
      </c>
      <c r="AS19" s="496"/>
      <c r="AT19" s="496"/>
      <c r="AU19" s="95"/>
      <c r="AV19" s="438" t="s">
        <v>198</v>
      </c>
      <c r="AW19" s="516"/>
      <c r="AX19" s="508" t="s">
        <v>437</v>
      </c>
    </row>
    <row r="20" spans="2:51"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496" t="s">
        <v>448</v>
      </c>
      <c r="AS20" s="496"/>
      <c r="AT20" s="496"/>
      <c r="AU20" s="95">
        <v>1.1000000000000001</v>
      </c>
      <c r="AV20" s="438" t="s">
        <v>198</v>
      </c>
      <c r="AW20" s="516"/>
      <c r="AX20" s="508"/>
    </row>
    <row r="21" spans="2:51"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496" t="s">
        <v>449</v>
      </c>
      <c r="AS21" s="496"/>
      <c r="AT21" s="496"/>
      <c r="AU21" s="95">
        <v>3.4</v>
      </c>
      <c r="AV21" s="438" t="s">
        <v>198</v>
      </c>
      <c r="AW21" s="454"/>
    </row>
    <row r="22" spans="2:51"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52"/>
    </row>
    <row r="24" spans="2:51" ht="27" customHeight="1" thickTop="1" thickBot="1">
      <c r="B24" s="534" t="s">
        <v>200</v>
      </c>
      <c r="C24" s="535"/>
      <c r="D24" s="536">
        <v>27</v>
      </c>
      <c r="E24" s="536"/>
      <c r="F24" s="536"/>
      <c r="G24" s="194" t="s">
        <v>198</v>
      </c>
      <c r="H24" s="464">
        <f>+F12</f>
        <v>13</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+ROUND(AU13,1)+ROUND(AA28,1)</f>
        <v>7.1</v>
      </c>
      <c r="AT24" s="472"/>
      <c r="AU24" s="472"/>
      <c r="AV24" s="52" t="s">
        <v>13</v>
      </c>
      <c r="AW24" s="450"/>
    </row>
    <row r="25" spans="2:51"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51" ht="27" customHeight="1" thickBot="1">
      <c r="B27" s="534" t="s">
        <v>223</v>
      </c>
      <c r="C27" s="535"/>
      <c r="D27" s="536">
        <v>0</v>
      </c>
      <c r="E27" s="536"/>
      <c r="F27" s="536"/>
      <c r="G27" s="194" t="s">
        <v>198</v>
      </c>
      <c r="H27" s="464">
        <f>+Y21</f>
        <v>0</v>
      </c>
      <c r="I27" s="465"/>
      <c r="J27" s="194" t="s">
        <v>198</v>
      </c>
      <c r="M27" s="467"/>
      <c r="P27" s="490">
        <f>+R30+ROUND(R33,1)</f>
        <v>13</v>
      </c>
      <c r="Q27" s="491"/>
      <c r="R27" s="491"/>
      <c r="S27" s="491"/>
      <c r="T27" s="44" t="s">
        <v>38</v>
      </c>
      <c r="U27" s="64"/>
      <c r="V27" s="64"/>
      <c r="Y27" s="62" t="s">
        <v>39</v>
      </c>
      <c r="Z27" s="65"/>
      <c r="AH27" s="53"/>
      <c r="AI27" s="53"/>
      <c r="AJ27" s="53"/>
      <c r="AK27" s="53"/>
      <c r="AL27" s="471">
        <f>+AH18+P27</f>
        <v>13</v>
      </c>
      <c r="AM27" s="472"/>
      <c r="AN27" s="472"/>
      <c r="AO27" s="472"/>
      <c r="AP27" s="52" t="s">
        <v>13</v>
      </c>
      <c r="AQ27" s="267"/>
      <c r="AR27" s="128"/>
      <c r="AS27" s="488">
        <v>3</v>
      </c>
      <c r="AT27" s="489"/>
      <c r="AU27" s="489"/>
      <c r="AV27" s="52" t="s">
        <v>13</v>
      </c>
      <c r="AW27" s="405"/>
    </row>
    <row r="28" spans="2:51" ht="27" customHeight="1" thickTop="1" thickBot="1">
      <c r="B28" s="556" t="s">
        <v>332</v>
      </c>
      <c r="C28" s="557"/>
      <c r="D28" s="536">
        <v>0</v>
      </c>
      <c r="E28" s="536"/>
      <c r="F28" s="536"/>
      <c r="G28" s="194" t="s">
        <v>198</v>
      </c>
      <c r="H28" s="464">
        <f>+P15+AH12</f>
        <v>0</v>
      </c>
      <c r="I28" s="465"/>
      <c r="J28" s="194" t="s">
        <v>198</v>
      </c>
      <c r="M28" s="467"/>
      <c r="P28" s="56"/>
      <c r="U28" s="53"/>
      <c r="V28" s="53"/>
      <c r="X28" s="446"/>
      <c r="Y28" s="524" t="s">
        <v>175</v>
      </c>
      <c r="Z28" s="525"/>
      <c r="AA28" s="475">
        <v>7.1</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34" t="s">
        <v>224</v>
      </c>
      <c r="C29" s="535"/>
      <c r="D29" s="536">
        <v>0</v>
      </c>
      <c r="E29" s="536"/>
      <c r="F29" s="536"/>
      <c r="G29" s="194" t="s">
        <v>198</v>
      </c>
      <c r="H29" s="464">
        <f>+AL27</f>
        <v>13</v>
      </c>
      <c r="I29" s="465"/>
      <c r="J29" s="194" t="s">
        <v>198</v>
      </c>
      <c r="M29" s="467"/>
      <c r="P29" s="56"/>
      <c r="Q29" s="144"/>
      <c r="R29" s="51" t="s">
        <v>183</v>
      </c>
      <c r="S29" s="469" t="s">
        <v>33</v>
      </c>
      <c r="T29" s="483"/>
      <c r="U29" s="483"/>
      <c r="V29" s="484"/>
      <c r="W29" s="48"/>
      <c r="X29" s="447"/>
      <c r="Y29" s="524" t="s">
        <v>258</v>
      </c>
      <c r="Z29" s="525"/>
      <c r="AA29" s="475">
        <v>5.9</v>
      </c>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51" ht="27" customHeight="1" thickBot="1">
      <c r="B30" s="534" t="s">
        <v>225</v>
      </c>
      <c r="C30" s="535"/>
      <c r="D30" s="536">
        <v>0</v>
      </c>
      <c r="E30" s="536"/>
      <c r="F30" s="536"/>
      <c r="G30" s="194" t="s">
        <v>198</v>
      </c>
      <c r="H30" s="464">
        <f>+AL30</f>
        <v>0</v>
      </c>
      <c r="I30" s="465"/>
      <c r="J30" s="194" t="s">
        <v>198</v>
      </c>
      <c r="M30" s="467"/>
      <c r="P30" s="56"/>
      <c r="R30" s="490">
        <f>+ROUND(AA28,1)+ROUND(AA29,1)+ROUND(AA30,1)</f>
        <v>13</v>
      </c>
      <c r="S30" s="491"/>
      <c r="T30" s="491"/>
      <c r="U30" s="491"/>
      <c r="V30" s="44" t="s">
        <v>16</v>
      </c>
      <c r="X30" s="255"/>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51" ht="27" customHeight="1" thickBot="1">
      <c r="B31" s="534" t="s">
        <v>226</v>
      </c>
      <c r="C31" s="535"/>
      <c r="D31" s="536">
        <v>0</v>
      </c>
      <c r="E31" s="536"/>
      <c r="F31" s="536"/>
      <c r="G31" s="194" t="s">
        <v>198</v>
      </c>
      <c r="H31" s="464">
        <f>+AS24</f>
        <v>7.1</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v>1</v>
      </c>
      <c r="AT31" s="568"/>
      <c r="AU31" s="568"/>
      <c r="AV31" s="163" t="s">
        <v>13</v>
      </c>
      <c r="AW31" s="405"/>
    </row>
    <row r="32" spans="2:51" ht="27" customHeight="1" thickTop="1" thickBot="1">
      <c r="B32" s="534" t="s">
        <v>428</v>
      </c>
      <c r="C32" s="535"/>
      <c r="D32" s="536">
        <v>0</v>
      </c>
      <c r="E32" s="536"/>
      <c r="F32" s="536"/>
      <c r="G32" s="194" t="s">
        <v>198</v>
      </c>
      <c r="H32" s="464">
        <f>+AS27</f>
        <v>3</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1</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AA34" s="481"/>
      <c r="AB34" s="482"/>
      <c r="AC34" s="482"/>
      <c r="AD34" s="482"/>
      <c r="AE34" s="482"/>
      <c r="AF34" s="482"/>
      <c r="AG34" s="482"/>
      <c r="AH34" s="482"/>
      <c r="AI34" s="482"/>
      <c r="AJ34" s="482"/>
      <c r="AK34" s="482"/>
      <c r="AL34" s="482"/>
      <c r="AM34" s="482"/>
      <c r="AN34" s="482"/>
      <c r="AO34" s="487"/>
      <c r="AP34" s="188"/>
      <c r="AW34" s="405"/>
    </row>
    <row r="35" spans="2:62" ht="24.6" customHeight="1" thickBot="1">
      <c r="B35" s="459" t="s">
        <v>442</v>
      </c>
      <c r="C35" s="459"/>
      <c r="D35" s="459"/>
      <c r="E35" s="459"/>
      <c r="F35" s="459"/>
      <c r="G35" s="459"/>
      <c r="H35" s="459"/>
      <c r="I35" s="459"/>
      <c r="J35" s="459"/>
      <c r="AF35" s="64"/>
      <c r="AG35" s="64"/>
      <c r="AH35" s="64"/>
      <c r="AI35" s="64"/>
      <c r="AJ35" s="64"/>
      <c r="AK35" s="64"/>
      <c r="AL35" s="53"/>
      <c r="AM35" s="53"/>
      <c r="AN35" s="53"/>
      <c r="AO35" s="53"/>
      <c r="AP35" s="53"/>
      <c r="AQ35" s="53"/>
      <c r="AR35" s="53"/>
    </row>
    <row r="36" spans="2:62" ht="27" customHeight="1">
      <c r="B36" s="455" t="s">
        <v>443</v>
      </c>
      <c r="C36" s="456"/>
      <c r="D36" s="456"/>
      <c r="E36" s="456"/>
      <c r="F36" s="456"/>
      <c r="G36" s="456"/>
      <c r="H36" s="460">
        <f>IF(SUM(F12,F15)&gt;0,SUM(P12,P21,AH9,AS24,AS27,AS31)/SUM(F12,F15)*100,"")</f>
        <v>85.384615384615387</v>
      </c>
      <c r="I36" s="46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457" t="s">
        <v>444</v>
      </c>
      <c r="D37" s="458"/>
      <c r="E37" s="458"/>
      <c r="F37" s="458"/>
      <c r="G37" s="458"/>
      <c r="H37" s="462">
        <f>IF(SUM(F12,F15)&gt;0,SUM(P21,AS27,AS31,AU9,AU20)/SUM(F12,F15)*100,"")</f>
        <v>39.230769230769234</v>
      </c>
      <c r="I37" s="46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26" t="s">
        <v>89</v>
      </c>
      <c r="C7" s="527"/>
      <c r="D7" s="529" t="s">
        <v>208</v>
      </c>
      <c r="E7" s="530"/>
      <c r="F7" s="530"/>
      <c r="G7" s="530"/>
      <c r="H7" s="530"/>
      <c r="I7" s="53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2.1</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1</v>
      </c>
      <c r="E24" s="536"/>
      <c r="F24" s="536"/>
      <c r="G24" s="194" t="s">
        <v>198</v>
      </c>
      <c r="H24" s="464">
        <f>+F12</f>
        <v>2.1</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2.1</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2.1</v>
      </c>
      <c r="Q27" s="491"/>
      <c r="R27" s="491"/>
      <c r="S27" s="491"/>
      <c r="T27" s="44" t="s">
        <v>38</v>
      </c>
      <c r="U27" s="64"/>
      <c r="V27" s="64"/>
      <c r="Y27" s="62" t="s">
        <v>39</v>
      </c>
      <c r="Z27" s="65"/>
      <c r="AH27" s="53"/>
      <c r="AI27" s="53"/>
      <c r="AJ27" s="53"/>
      <c r="AK27" s="53"/>
      <c r="AL27" s="471">
        <f>+AH18+P27</f>
        <v>2.1</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2.1</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2.1</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2.1</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2.1</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26" t="s">
        <v>89</v>
      </c>
      <c r="C7" s="527"/>
      <c r="D7" s="529" t="s">
        <v>209</v>
      </c>
      <c r="E7" s="530"/>
      <c r="F7" s="530"/>
      <c r="G7" s="530"/>
      <c r="H7" s="530"/>
      <c r="I7" s="53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7"/>
      <c r="N8" s="698"/>
      <c r="O8" s="698"/>
      <c r="P8" s="698"/>
      <c r="Q8" s="698"/>
      <c r="R8" s="698"/>
      <c r="S8" s="698"/>
      <c r="T8" s="698"/>
      <c r="U8" s="698"/>
      <c r="V8" s="698"/>
      <c r="W8" s="698"/>
      <c r="X8" s="698"/>
      <c r="Y8" s="698"/>
      <c r="Z8" s="698"/>
      <c r="AA8" s="698"/>
      <c r="AB8" s="699"/>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12.4</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20</v>
      </c>
      <c r="E24" s="536"/>
      <c r="F24" s="536"/>
      <c r="G24" s="194" t="s">
        <v>198</v>
      </c>
      <c r="H24" s="464">
        <f>+F12</f>
        <v>12.4</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12.4</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12.4</v>
      </c>
      <c r="Q27" s="491"/>
      <c r="R27" s="491"/>
      <c r="S27" s="491"/>
      <c r="T27" s="44" t="s">
        <v>38</v>
      </c>
      <c r="U27" s="64"/>
      <c r="V27" s="64"/>
      <c r="Y27" s="62" t="s">
        <v>39</v>
      </c>
      <c r="Z27" s="65"/>
      <c r="AH27" s="53"/>
      <c r="AI27" s="53"/>
      <c r="AJ27" s="53"/>
      <c r="AK27" s="53"/>
      <c r="AL27" s="471">
        <f>+AH18+P27</f>
        <v>12.4</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12.4</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12.4</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12.4</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12.4</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210</v>
      </c>
      <c r="E7" s="530"/>
      <c r="F7" s="530"/>
      <c r="G7" s="530"/>
      <c r="H7" s="530"/>
      <c r="I7" s="53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211</v>
      </c>
      <c r="E7" s="530"/>
      <c r="F7" s="530"/>
      <c r="G7" s="530"/>
      <c r="H7" s="530"/>
      <c r="I7" s="53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212</v>
      </c>
      <c r="E7" s="530"/>
      <c r="F7" s="530"/>
      <c r="G7" s="530"/>
      <c r="H7" s="530"/>
      <c r="I7" s="53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213</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7"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214</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107.3</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250</v>
      </c>
      <c r="E24" s="536"/>
      <c r="F24" s="536"/>
      <c r="G24" s="194" t="s">
        <v>198</v>
      </c>
      <c r="H24" s="464">
        <f>+F12</f>
        <v>107.3</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107.3</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107.3</v>
      </c>
      <c r="Q27" s="491"/>
      <c r="R27" s="491"/>
      <c r="S27" s="491"/>
      <c r="T27" s="44" t="s">
        <v>38</v>
      </c>
      <c r="U27" s="64"/>
      <c r="V27" s="64"/>
      <c r="Y27" s="62" t="s">
        <v>39</v>
      </c>
      <c r="Z27" s="65"/>
      <c r="AH27" s="53"/>
      <c r="AI27" s="53"/>
      <c r="AJ27" s="53"/>
      <c r="AK27" s="53"/>
      <c r="AL27" s="471">
        <f>+AH18+P27</f>
        <v>107.3</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107.3</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107.3</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107.3</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107.3</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215</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0.2</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5</v>
      </c>
      <c r="E24" s="536"/>
      <c r="F24" s="536"/>
      <c r="G24" s="194" t="s">
        <v>198</v>
      </c>
      <c r="H24" s="464">
        <f>+F12</f>
        <v>0.2</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0.2</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0.2</v>
      </c>
      <c r="Q27" s="491"/>
      <c r="R27" s="491"/>
      <c r="S27" s="491"/>
      <c r="T27" s="44" t="s">
        <v>38</v>
      </c>
      <c r="U27" s="64"/>
      <c r="V27" s="64"/>
      <c r="Y27" s="62" t="s">
        <v>39</v>
      </c>
      <c r="Z27" s="65"/>
      <c r="AH27" s="53"/>
      <c r="AI27" s="53"/>
      <c r="AJ27" s="53"/>
      <c r="AK27" s="53"/>
      <c r="AL27" s="471">
        <f>+AH18+P27</f>
        <v>0.2</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0.2</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0.2</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0.2</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0.2</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216</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217</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326.8</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430</v>
      </c>
      <c r="E24" s="536"/>
      <c r="F24" s="536"/>
      <c r="G24" s="194" t="s">
        <v>198</v>
      </c>
      <c r="H24" s="464">
        <f>+F12</f>
        <v>326.8</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326.8</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326.8</v>
      </c>
      <c r="Q27" s="491"/>
      <c r="R27" s="491"/>
      <c r="S27" s="491"/>
      <c r="T27" s="44" t="s">
        <v>38</v>
      </c>
      <c r="U27" s="64"/>
      <c r="V27" s="64"/>
      <c r="Y27" s="62" t="s">
        <v>39</v>
      </c>
      <c r="Z27" s="65"/>
      <c r="AH27" s="53"/>
      <c r="AI27" s="53"/>
      <c r="AJ27" s="53"/>
      <c r="AK27" s="53"/>
      <c r="AL27" s="471">
        <f>+AH18+P27</f>
        <v>326.8</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326.8</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326.8</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326.8</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326.8</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218</v>
      </c>
      <c r="E7" s="530"/>
      <c r="F7" s="530"/>
      <c r="G7" s="530"/>
      <c r="H7" s="530"/>
      <c r="I7" s="53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219</v>
      </c>
      <c r="E7" s="530"/>
      <c r="F7" s="530"/>
      <c r="G7" s="530"/>
      <c r="H7" s="530"/>
      <c r="I7" s="53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220</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4"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株式会社　伊勝</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221</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176.4</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64"/>
      <c r="AP23" s="53"/>
      <c r="AR23" s="49"/>
      <c r="AS23" s="136" t="s">
        <v>190</v>
      </c>
      <c r="AT23" s="473" t="s">
        <v>191</v>
      </c>
      <c r="AU23" s="473"/>
      <c r="AV23" s="474"/>
      <c r="AW23" s="405"/>
    </row>
    <row r="24" spans="2:49" ht="27" customHeight="1" thickBot="1">
      <c r="B24" s="534" t="s">
        <v>200</v>
      </c>
      <c r="C24" s="535"/>
      <c r="D24" s="536">
        <v>250</v>
      </c>
      <c r="E24" s="536"/>
      <c r="F24" s="536"/>
      <c r="G24" s="194" t="s">
        <v>198</v>
      </c>
      <c r="H24" s="464">
        <f>+F12</f>
        <v>176.4</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176.4</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176.4</v>
      </c>
      <c r="Q27" s="491"/>
      <c r="R27" s="491"/>
      <c r="S27" s="491"/>
      <c r="T27" s="44" t="s">
        <v>38</v>
      </c>
      <c r="U27" s="64"/>
      <c r="V27" s="64"/>
      <c r="Y27" s="62" t="s">
        <v>39</v>
      </c>
      <c r="Z27" s="65"/>
      <c r="AH27" s="53"/>
      <c r="AI27" s="53"/>
      <c r="AJ27" s="53"/>
      <c r="AK27" s="53"/>
      <c r="AL27" s="471">
        <f>+AH18+P27</f>
        <v>176.4</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176.4</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176.4</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176.4</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176.4</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L19" sqref="L1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株式会社　伊勝</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3</v>
      </c>
      <c r="I9" s="319">
        <f>IF(OR(ｳ.廃油!D24&gt;0,ｳ.廃油!D24&lt;0),ｳ.廃油!D24,IF(I$19&gt;0,"0",0))</f>
        <v>1</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27</v>
      </c>
      <c r="M9" s="319">
        <f>IF(OR(ｷ.紙くず!D24&gt;0,ｷ.紙くず!D24&lt;0),ｷ.紙くず!D24,IF(M$19&gt;0,"0",0))</f>
        <v>1</v>
      </c>
      <c r="N9" s="319">
        <f>IF(OR(ｸ.木くず!D24&gt;0,ｸ.木くず!D24&lt;0),ｸ.木くず!D24,IF(N$19&gt;0,"0",0))</f>
        <v>20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250</v>
      </c>
      <c r="T9" s="319">
        <f>IF(OR(ｾ.ｶﾞﾗｽ･ｺﾝｸﾘ･陶磁器くず!D24&gt;0,ｾ.ｶﾞﾗｽ･ｺﾝｸﾘ･陶磁器くず!D24&lt;0),ｾ.ｶﾞﾗｽ･ｺﾝｸﾘ･陶磁器くず!D24,IF(T$19&gt;0,"0",0))</f>
        <v>5</v>
      </c>
      <c r="U9" s="319">
        <f>IF(OR(ｿ.鉱さい!D24&gt;0,ｿ.鉱さい!D24&lt;0),ｿ.鉱さい!D24,IF(U$19&gt;0,"0",0))</f>
        <v>0</v>
      </c>
      <c r="V9" s="319">
        <f>IF(OR(ﾀ.がれき類!D24&gt;0,ﾀ.がれき類!D24&lt;0),ﾀ.がれき類!D24,IF(V$19&gt;0,"0",0))</f>
        <v>430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250</v>
      </c>
      <c r="AA9" s="321">
        <f>IF(SUM(G9:Z9)&gt;0,SUM(G9:Z9),IF(AA$19&gt;0,"0",0))</f>
        <v>987</v>
      </c>
    </row>
    <row r="10" spans="2:27" ht="20.45" customHeight="1">
      <c r="B10" s="169" t="s">
        <v>352</v>
      </c>
      <c r="C10" s="735" t="s">
        <v>320</v>
      </c>
      <c r="D10" s="735"/>
      <c r="E10" s="735"/>
      <c r="F10" s="736"/>
      <c r="G10" s="322">
        <f>IF(OR(ｱ.燃え殻!D25&gt;0,ｱ.燃え殻!D25&lt;0),ｱ.燃え殻!D25,IF(G$19&gt;0,"0",0))</f>
        <v>0</v>
      </c>
      <c r="H10" s="322" t="str">
        <f>IF(OR(ｲ.汚泥!D25&gt;0,ｲ.汚泥!D25&lt;0),ｲ.汚泥!D25,IF(H$19&gt;0,"0",0))</f>
        <v>0</v>
      </c>
      <c r="I10" s="322" t="str">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t="str">
        <f>IF(OR(ｲ.汚泥!D26&gt;0,ｲ.汚泥!D26&lt;0),ｲ.汚泥!D26,IF(H$19&gt;0,"0",0))</f>
        <v>0</v>
      </c>
      <c r="I11" s="325" t="str">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t="str">
        <f>IF(OR(ｲ.汚泥!D27&gt;0,ｲ.汚泥!D27&lt;0),ｲ.汚泥!D27,IF(H$19&gt;0,"0",0))</f>
        <v>0</v>
      </c>
      <c r="I12" s="325" t="str">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t="str">
        <f>IF(OR(ｲ.汚泥!D28&gt;0,ｲ.汚泥!D28&lt;0),ｲ.汚泥!D28,IF(H$19&gt;0,"0",0))</f>
        <v>0</v>
      </c>
      <c r="I13" s="325" t="str">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t="str">
        <f>IF(OR(ｲ.汚泥!D29&gt;0,ｲ.汚泥!D29&lt;0),ｲ.汚泥!D29,IF(H$19&gt;0,"0",0))</f>
        <v>0</v>
      </c>
      <c r="I14" s="325" t="str">
        <f>IF(OR(ｳ.廃油!D29&gt;0,ｳ.廃油!D29&lt;0),ｳ.廃油!D29,IF(I$19&gt;0,"0",0))</f>
        <v>0</v>
      </c>
      <c r="J14" s="325">
        <f>IF(OR(ｴ.廃酸!$D29&gt;0,ｴ.廃酸!$D29&lt;0),ｴ.廃酸!D29,IF(J$19&gt;0,"0",0))</f>
        <v>0</v>
      </c>
      <c r="K14" s="325">
        <f>IF(OR(ｵ.廃ｱﾙｶﾘ!$D29&gt;0,ｵ.廃ｱﾙｶﾘ!$D29&lt;0),ｵ.廃ｱﾙｶﾘ!D29,IF(K$19&gt;0,"0",0))</f>
        <v>0</v>
      </c>
      <c r="L14" s="325" t="str">
        <f>IF(OR(ｶ.廃ﾌﾟﾗ類!D29&gt;0,ｶ.廃ﾌﾟﾗ類!D29&lt;0),ｶ.廃ﾌﾟﾗ類!D29,IF(L$19&gt;0,"0",0))</f>
        <v>0</v>
      </c>
      <c r="M14" s="325" t="str">
        <f>IF(OR(ｷ.紙くず!D29&gt;0,ｷ.紙くず!D29&lt;0),ｷ.紙くず!D29,IF(M$19&gt;0,"0",0))</f>
        <v>0</v>
      </c>
      <c r="N14" s="325" t="str">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t="str">
        <f>IF(OR(ｽ.金属くず!D29&gt;0,ｽ.金属くず!D29&lt;0),ｽ.金属くず!D29,IF(S$19&gt;0,"0",0))</f>
        <v>0</v>
      </c>
      <c r="T14" s="325" t="str">
        <f>IF(OR(ｾ.ｶﾞﾗｽ･ｺﾝｸﾘ･陶磁器くず!D29&gt;0,ｾ.ｶﾞﾗｽ･ｺﾝｸﾘ･陶磁器くず!D29&lt;0),ｾ.ｶﾞﾗｽ･ｺﾝｸﾘ･陶磁器くず!D29,IF(T$19&gt;0,"0",0))</f>
        <v>0</v>
      </c>
      <c r="U14" s="325">
        <f>IF(OR(ｿ.鉱さい!D29&gt;0,ｿ.鉱さい!D29&lt;0),ｿ.鉱さい!D29,IF(U$19&gt;0,"0",0))</f>
        <v>0</v>
      </c>
      <c r="V14" s="325" t="str">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t="str">
        <f>IF(OR(ﾄ.混合廃棄物その他!D29&gt;0,ﾄ.混合廃棄物その他!D29&lt;0),ﾄ.混合廃棄物その他!D29,IF(Z$19&gt;0,"0",0))</f>
        <v>0</v>
      </c>
      <c r="AA14" s="327" t="str">
        <f t="shared" si="0"/>
        <v>0</v>
      </c>
    </row>
    <row r="15" spans="2:27" ht="20.45" customHeight="1">
      <c r="B15" s="169" t="s">
        <v>244</v>
      </c>
      <c r="C15" s="737" t="s">
        <v>242</v>
      </c>
      <c r="D15" s="737"/>
      <c r="E15" s="737"/>
      <c r="F15" s="718"/>
      <c r="G15" s="325">
        <f>IF(OR(ｱ.燃え殻!D30&gt;0,ｱ.燃え殻!D30&lt;0),ｱ.燃え殻!D30,IF(G$19&gt;0,"0",0))</f>
        <v>0</v>
      </c>
      <c r="H15" s="325" t="str">
        <f>IF(OR(ｲ.汚泥!D30&gt;0,ｲ.汚泥!D30&lt;0),ｲ.汚泥!D30,IF(H$19&gt;0,"0",0))</f>
        <v>0</v>
      </c>
      <c r="I15" s="325" t="str">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37" t="s">
        <v>243</v>
      </c>
      <c r="D16" s="737"/>
      <c r="E16" s="737"/>
      <c r="F16" s="718"/>
      <c r="G16" s="325">
        <f>IF(OR(ｱ.燃え殻!D31&gt;0,ｱ.燃え殻!D31&lt;0),ｱ.燃え殻!D31,IF(G$19&gt;0,"0",0))</f>
        <v>0</v>
      </c>
      <c r="H16" s="325" t="str">
        <f>IF(OR(ｲ.汚泥!D31&gt;0,ｲ.汚泥!D31&lt;0),ｲ.汚泥!D31,IF(H$19&gt;0,"0",0))</f>
        <v>0</v>
      </c>
      <c r="I16" s="325" t="str">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t="str">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t="str">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t="str">
        <f t="shared" si="0"/>
        <v>0</v>
      </c>
    </row>
    <row r="17" spans="2:27" ht="20.45" customHeight="1">
      <c r="B17" s="169"/>
      <c r="C17" s="737" t="s">
        <v>428</v>
      </c>
      <c r="D17" s="737"/>
      <c r="E17" s="737"/>
      <c r="F17" s="718"/>
      <c r="G17" s="325">
        <f>IF(OR(ｱ.燃え殻!D32&gt;0,ｱ.燃え殻!D32&lt;0),ｱ.燃え殻!D32,IF(G$19&gt;0,"0",0))</f>
        <v>0</v>
      </c>
      <c r="H17" s="325" t="str">
        <f>IF(OR(ｲ.汚泥!D32&gt;0,ｲ.汚泥!D32&lt;0),ｲ.汚泥!D32,IF(H$19&gt;0,"0",0))</f>
        <v>0</v>
      </c>
      <c r="I17" s="325" t="str">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t="str">
        <f>IF(OR(ｲ.汚泥!D33&gt;0,ｲ.汚泥!D33&lt;0),ｲ.汚泥!D33,IF(H$19&gt;0,"0",0))</f>
        <v>0</v>
      </c>
      <c r="I18" s="328" t="str">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39</v>
      </c>
      <c r="I19" s="331">
        <f t="shared" si="1"/>
        <v>2.2000000000000002</v>
      </c>
      <c r="J19" s="331">
        <f t="shared" si="1"/>
        <v>0</v>
      </c>
      <c r="K19" s="331">
        <f t="shared" si="1"/>
        <v>0</v>
      </c>
      <c r="L19" s="331">
        <f t="shared" si="1"/>
        <v>13</v>
      </c>
      <c r="M19" s="331">
        <f t="shared" si="1"/>
        <v>2.1</v>
      </c>
      <c r="N19" s="331">
        <f t="shared" si="1"/>
        <v>12.4</v>
      </c>
      <c r="O19" s="331">
        <f t="shared" si="1"/>
        <v>0</v>
      </c>
      <c r="P19" s="331">
        <f t="shared" si="1"/>
        <v>0</v>
      </c>
      <c r="Q19" s="331">
        <f t="shared" si="1"/>
        <v>0</v>
      </c>
      <c r="R19" s="331">
        <f t="shared" si="1"/>
        <v>0</v>
      </c>
      <c r="S19" s="331">
        <f t="shared" si="1"/>
        <v>107.3</v>
      </c>
      <c r="T19" s="331">
        <f t="shared" si="1"/>
        <v>0.2</v>
      </c>
      <c r="U19" s="331">
        <f t="shared" si="1"/>
        <v>0</v>
      </c>
      <c r="V19" s="331">
        <f t="shared" si="1"/>
        <v>326.8</v>
      </c>
      <c r="W19" s="331">
        <f t="shared" si="1"/>
        <v>0</v>
      </c>
      <c r="X19" s="331">
        <f t="shared" si="1"/>
        <v>0</v>
      </c>
      <c r="Y19" s="331">
        <f t="shared" si="1"/>
        <v>0</v>
      </c>
      <c r="Z19" s="332">
        <f t="shared" si="1"/>
        <v>176.4</v>
      </c>
      <c r="AA19" s="333">
        <f t="shared" ref="AA19:AA25" si="2">SUM(G19:Z19)</f>
        <v>679.4</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39</v>
      </c>
      <c r="I41" s="367">
        <f t="shared" si="8"/>
        <v>2.2000000000000002</v>
      </c>
      <c r="J41" s="367">
        <f t="shared" si="8"/>
        <v>0</v>
      </c>
      <c r="K41" s="367">
        <f t="shared" si="8"/>
        <v>0</v>
      </c>
      <c r="L41" s="367">
        <f t="shared" si="8"/>
        <v>13</v>
      </c>
      <c r="M41" s="367">
        <f t="shared" si="8"/>
        <v>2.1</v>
      </c>
      <c r="N41" s="367">
        <f t="shared" si="8"/>
        <v>12.4</v>
      </c>
      <c r="O41" s="367">
        <f t="shared" si="8"/>
        <v>0</v>
      </c>
      <c r="P41" s="367">
        <f t="shared" si="8"/>
        <v>0</v>
      </c>
      <c r="Q41" s="367">
        <f t="shared" si="8"/>
        <v>0</v>
      </c>
      <c r="R41" s="367">
        <f t="shared" si="8"/>
        <v>0</v>
      </c>
      <c r="S41" s="367">
        <f t="shared" si="8"/>
        <v>107.3</v>
      </c>
      <c r="T41" s="367">
        <f t="shared" si="8"/>
        <v>0.2</v>
      </c>
      <c r="U41" s="367">
        <f t="shared" si="8"/>
        <v>0</v>
      </c>
      <c r="V41" s="367">
        <f t="shared" si="8"/>
        <v>326.8</v>
      </c>
      <c r="W41" s="367">
        <f t="shared" si="8"/>
        <v>0</v>
      </c>
      <c r="X41" s="367">
        <f t="shared" si="8"/>
        <v>0</v>
      </c>
      <c r="Y41" s="367">
        <f t="shared" si="8"/>
        <v>0</v>
      </c>
      <c r="Z41" s="368">
        <f t="shared" si="8"/>
        <v>176.4</v>
      </c>
      <c r="AA41" s="369">
        <f t="shared" si="4"/>
        <v>679.4</v>
      </c>
    </row>
    <row r="42" spans="2:27" ht="20.45" customHeight="1">
      <c r="B42" s="167"/>
      <c r="C42" s="704"/>
      <c r="D42" s="207"/>
      <c r="E42" s="205" t="s">
        <v>262</v>
      </c>
      <c r="F42" s="383"/>
      <c r="G42" s="358">
        <f t="shared" ref="G42:Z42" si="9">SUM(G43:G45)</f>
        <v>0</v>
      </c>
      <c r="H42" s="358">
        <f t="shared" si="9"/>
        <v>39</v>
      </c>
      <c r="I42" s="358">
        <f t="shared" si="9"/>
        <v>2.2000000000000002</v>
      </c>
      <c r="J42" s="358">
        <f t="shared" si="9"/>
        <v>0</v>
      </c>
      <c r="K42" s="358">
        <f t="shared" si="9"/>
        <v>0</v>
      </c>
      <c r="L42" s="358">
        <f t="shared" si="9"/>
        <v>13</v>
      </c>
      <c r="M42" s="358">
        <f t="shared" si="9"/>
        <v>2.1</v>
      </c>
      <c r="N42" s="358">
        <f t="shared" si="9"/>
        <v>12.4</v>
      </c>
      <c r="O42" s="358">
        <f t="shared" si="9"/>
        <v>0</v>
      </c>
      <c r="P42" s="358">
        <f t="shared" si="9"/>
        <v>0</v>
      </c>
      <c r="Q42" s="358">
        <f t="shared" si="9"/>
        <v>0</v>
      </c>
      <c r="R42" s="358">
        <f t="shared" si="9"/>
        <v>0</v>
      </c>
      <c r="S42" s="358">
        <f t="shared" si="9"/>
        <v>107.3</v>
      </c>
      <c r="T42" s="358">
        <f t="shared" si="9"/>
        <v>0.2</v>
      </c>
      <c r="U42" s="358">
        <f t="shared" si="9"/>
        <v>0</v>
      </c>
      <c r="V42" s="358">
        <f t="shared" si="9"/>
        <v>326.8</v>
      </c>
      <c r="W42" s="358">
        <f t="shared" si="9"/>
        <v>0</v>
      </c>
      <c r="X42" s="358">
        <f t="shared" si="9"/>
        <v>0</v>
      </c>
      <c r="Y42" s="358">
        <f t="shared" si="9"/>
        <v>0</v>
      </c>
      <c r="Z42" s="359">
        <f t="shared" si="9"/>
        <v>176.4</v>
      </c>
      <c r="AA42" s="360">
        <f t="shared" si="4"/>
        <v>679.4</v>
      </c>
    </row>
    <row r="43" spans="2:27" ht="20.45" customHeight="1">
      <c r="B43" s="167"/>
      <c r="C43" s="704"/>
      <c r="D43" s="208"/>
      <c r="E43" s="203"/>
      <c r="F43" s="201" t="s">
        <v>235</v>
      </c>
      <c r="G43" s="361">
        <f>+ｱ.燃え殻!$AA$28</f>
        <v>0</v>
      </c>
      <c r="H43" s="361">
        <f>+ｲ.汚泥!$AA$28</f>
        <v>39</v>
      </c>
      <c r="I43" s="361">
        <f>+ｳ.廃油!$AA$28</f>
        <v>2.2000000000000002</v>
      </c>
      <c r="J43" s="361">
        <f>+ｴ.廃酸!$AA$28</f>
        <v>0</v>
      </c>
      <c r="K43" s="361">
        <f>+ｵ.廃ｱﾙｶﾘ!$AA$28</f>
        <v>0</v>
      </c>
      <c r="L43" s="361">
        <f>+ｶ.廃ﾌﾟﾗ類!$AA$28</f>
        <v>7.1</v>
      </c>
      <c r="M43" s="361">
        <f>+ｷ.紙くず!$AA$28</f>
        <v>2.1</v>
      </c>
      <c r="N43" s="361">
        <f>+ｸ.木くず!$AA$28</f>
        <v>12.4</v>
      </c>
      <c r="O43" s="361">
        <f>+ｹ.繊維くず!$AA$28</f>
        <v>0</v>
      </c>
      <c r="P43" s="361">
        <f>+ｺ.動植物性残さ!$AA$28</f>
        <v>0</v>
      </c>
      <c r="Q43" s="361">
        <f>+ｻ.動物系固形不要物!$AA$28</f>
        <v>0</v>
      </c>
      <c r="R43" s="361">
        <f>+ｼ.ｺﾞﾑくず!$AA$28</f>
        <v>0</v>
      </c>
      <c r="S43" s="361">
        <f>+ｽ.金属くず!$AA$28</f>
        <v>107.3</v>
      </c>
      <c r="T43" s="361">
        <f>+ｾ.ｶﾞﾗｽ･ｺﾝｸﾘ･陶磁器くず!$AA$28</f>
        <v>0.2</v>
      </c>
      <c r="U43" s="361">
        <f>+ｿ.鉱さい!$AA$28</f>
        <v>0</v>
      </c>
      <c r="V43" s="361">
        <f>+ﾀ.がれき類!$AA$28</f>
        <v>326.8</v>
      </c>
      <c r="W43" s="361">
        <f>+ﾁ.動物のふん尿!$AA$28</f>
        <v>0</v>
      </c>
      <c r="X43" s="361">
        <f>+ﾂ.動物の死体!$AA$28</f>
        <v>0</v>
      </c>
      <c r="Y43" s="361">
        <f>+ﾃ.ばいじん!$AA$28</f>
        <v>0</v>
      </c>
      <c r="Z43" s="362">
        <f>+ﾄ.混合廃棄物その他!$AA$28</f>
        <v>176.4</v>
      </c>
      <c r="AA43" s="363">
        <f t="shared" si="4"/>
        <v>673.5</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5.9</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5.9</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39</v>
      </c>
      <c r="I47" s="370">
        <f>+ｳ.廃油!$AL$27</f>
        <v>2.2000000000000002</v>
      </c>
      <c r="J47" s="370">
        <f>+ｴ.廃酸!$AL$27</f>
        <v>0</v>
      </c>
      <c r="K47" s="370">
        <f>+ｵ.廃ｱﾙｶﾘ!$AL$27</f>
        <v>0</v>
      </c>
      <c r="L47" s="370">
        <f>+ｶ.廃ﾌﾟﾗ類!$AL$27</f>
        <v>13</v>
      </c>
      <c r="M47" s="370">
        <f>+ｷ.紙くず!$AL$27</f>
        <v>2.1</v>
      </c>
      <c r="N47" s="370">
        <f>+ｸ.木くず!$AL$27</f>
        <v>12.4</v>
      </c>
      <c r="O47" s="370">
        <f>+ｹ.繊維くず!$AL$27</f>
        <v>0</v>
      </c>
      <c r="P47" s="370">
        <f>+ｺ.動植物性残さ!$AL$27</f>
        <v>0</v>
      </c>
      <c r="Q47" s="370">
        <f>+ｻ.動物系固形不要物!$AL$27</f>
        <v>0</v>
      </c>
      <c r="R47" s="370">
        <f>+ｼ.ｺﾞﾑくず!$AL$27</f>
        <v>0</v>
      </c>
      <c r="S47" s="370">
        <f>+ｽ.金属くず!$AL$27</f>
        <v>107.3</v>
      </c>
      <c r="T47" s="370">
        <f>+ｾ.ｶﾞﾗｽ･ｺﾝｸﾘ･陶磁器くず!$AL$27</f>
        <v>0.2</v>
      </c>
      <c r="U47" s="370">
        <f>+ｿ.鉱さい!$AL$27</f>
        <v>0</v>
      </c>
      <c r="V47" s="370">
        <f>+ﾀ.がれき類!$AL$27</f>
        <v>326.8</v>
      </c>
      <c r="W47" s="370">
        <f>+ﾁ.動物のふん尿!$AL$27</f>
        <v>0</v>
      </c>
      <c r="X47" s="370">
        <f>+ﾂ.動物の死体!$AL$27</f>
        <v>0</v>
      </c>
      <c r="Y47" s="370">
        <f>+ﾃ.ばいじん!$AL$27</f>
        <v>0</v>
      </c>
      <c r="Z47" s="371">
        <f>+ﾄ.混合廃棄物その他!$AL$27</f>
        <v>176.4</v>
      </c>
      <c r="AA47" s="372">
        <f t="shared" si="4"/>
        <v>679.4</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39</v>
      </c>
      <c r="I49" s="422">
        <f>+ｳ.廃油!$AS$24</f>
        <v>2.2000000000000002</v>
      </c>
      <c r="J49" s="422">
        <f>+ｴ.廃酸!$AS$24</f>
        <v>0</v>
      </c>
      <c r="K49" s="422">
        <f>+ｵ.廃ｱﾙｶﾘ!$AS$24</f>
        <v>0</v>
      </c>
      <c r="L49" s="422">
        <f>+ｶ.廃ﾌﾟﾗ類!$AS$24</f>
        <v>7.1</v>
      </c>
      <c r="M49" s="422">
        <f>+ｷ.紙くず!$AS$24</f>
        <v>2.1</v>
      </c>
      <c r="N49" s="422">
        <f>+ｸ.木くず!$AS$24</f>
        <v>12.4</v>
      </c>
      <c r="O49" s="422">
        <f>+ｹ.繊維くず!$AS$24</f>
        <v>0</v>
      </c>
      <c r="P49" s="422">
        <f>+ｺ.動植物性残さ!$AS$24</f>
        <v>0</v>
      </c>
      <c r="Q49" s="422">
        <f>+ｻ.動物系固形不要物!$AS$24</f>
        <v>0</v>
      </c>
      <c r="R49" s="422">
        <f>+ｼ.ｺﾞﾑくず!$AS$24</f>
        <v>0</v>
      </c>
      <c r="S49" s="422">
        <f>+ｽ.金属くず!$AS$24</f>
        <v>107.3</v>
      </c>
      <c r="T49" s="422">
        <f>+ｾ.ｶﾞﾗｽ･ｺﾝｸﾘ･陶磁器くず!$AS$24</f>
        <v>0.2</v>
      </c>
      <c r="U49" s="422">
        <f>+ｿ.鉱さい!$AS$24</f>
        <v>0</v>
      </c>
      <c r="V49" s="422">
        <f>+ﾀ.がれき類!$AS$24</f>
        <v>326.8</v>
      </c>
      <c r="W49" s="422">
        <f>+ﾁ.動物のふん尿!$AS$24</f>
        <v>0</v>
      </c>
      <c r="X49" s="422">
        <f>+ﾂ.動物の死体!$AS$24</f>
        <v>0</v>
      </c>
      <c r="Y49" s="422">
        <f>+ﾃ.ばいじん!$AS$24</f>
        <v>0</v>
      </c>
      <c r="Z49" s="423">
        <f>+ﾄ.混合廃棄物その他!$AS$24</f>
        <v>176.4</v>
      </c>
      <c r="AA49" s="424">
        <f t="shared" si="4"/>
        <v>673.5</v>
      </c>
    </row>
    <row r="50" spans="2:27" ht="20.45" customHeight="1">
      <c r="B50" s="167"/>
      <c r="C50" s="173"/>
      <c r="D50" s="410"/>
      <c r="E50" s="715" t="s">
        <v>438</v>
      </c>
      <c r="F50" s="716"/>
      <c r="G50" s="411"/>
      <c r="H50" s="411"/>
      <c r="I50" s="411"/>
      <c r="J50" s="411"/>
      <c r="K50" s="411"/>
      <c r="L50" s="376">
        <f>ｶ.廃ﾌﾟﾗ類!AU18</f>
        <v>2.6</v>
      </c>
      <c r="M50" s="411"/>
      <c r="N50" s="411"/>
      <c r="O50" s="411"/>
      <c r="P50" s="411"/>
      <c r="Q50" s="411"/>
      <c r="R50" s="411"/>
      <c r="S50" s="411"/>
      <c r="T50" s="411"/>
      <c r="U50" s="411"/>
      <c r="V50" s="411"/>
      <c r="W50" s="411"/>
      <c r="X50" s="411"/>
      <c r="Y50" s="411"/>
      <c r="Z50" s="433"/>
      <c r="AA50" s="377">
        <f t="shared" si="4"/>
        <v>2.6</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1.1000000000000001</v>
      </c>
      <c r="M52" s="415"/>
      <c r="N52" s="415"/>
      <c r="O52" s="415"/>
      <c r="P52" s="415"/>
      <c r="Q52" s="415"/>
      <c r="R52" s="415"/>
      <c r="S52" s="415"/>
      <c r="T52" s="415"/>
      <c r="U52" s="415"/>
      <c r="V52" s="415"/>
      <c r="W52" s="415"/>
      <c r="X52" s="415"/>
      <c r="Y52" s="415"/>
      <c r="Z52" s="433"/>
      <c r="AA52" s="377">
        <f t="shared" si="4"/>
        <v>1.1000000000000001</v>
      </c>
    </row>
    <row r="53" spans="2:27" ht="20.45" customHeight="1">
      <c r="B53" s="167"/>
      <c r="C53" s="173"/>
      <c r="D53" s="216"/>
      <c r="E53" s="719" t="s">
        <v>441</v>
      </c>
      <c r="F53" s="720"/>
      <c r="G53" s="419"/>
      <c r="H53" s="419"/>
      <c r="I53" s="419"/>
      <c r="J53" s="419"/>
      <c r="K53" s="419"/>
      <c r="L53" s="425">
        <f>ｶ.廃ﾌﾟﾗ類!AU21</f>
        <v>3.4</v>
      </c>
      <c r="M53" s="419"/>
      <c r="N53" s="419"/>
      <c r="O53" s="419"/>
      <c r="P53" s="419"/>
      <c r="Q53" s="419"/>
      <c r="R53" s="419"/>
      <c r="S53" s="419"/>
      <c r="T53" s="419"/>
      <c r="U53" s="419"/>
      <c r="V53" s="419"/>
      <c r="W53" s="419"/>
      <c r="X53" s="419"/>
      <c r="Y53" s="419"/>
      <c r="Z53" s="434"/>
      <c r="AA53" s="426">
        <f t="shared" si="4"/>
        <v>3.4</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3</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3</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1</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1</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42</v>
      </c>
      <c r="I63" s="406">
        <f t="shared" si="10"/>
        <v>3.2</v>
      </c>
      <c r="J63" s="406">
        <f t="shared" si="10"/>
        <v>0</v>
      </c>
      <c r="K63" s="406">
        <f t="shared" si="10"/>
        <v>0</v>
      </c>
      <c r="L63" s="406">
        <f t="shared" si="10"/>
        <v>40</v>
      </c>
      <c r="M63" s="406">
        <f t="shared" si="10"/>
        <v>3.1</v>
      </c>
      <c r="N63" s="406">
        <f t="shared" si="10"/>
        <v>32.4</v>
      </c>
      <c r="O63" s="406">
        <f t="shared" si="10"/>
        <v>0</v>
      </c>
      <c r="P63" s="406">
        <f t="shared" si="10"/>
        <v>0</v>
      </c>
      <c r="Q63" s="406">
        <f t="shared" si="10"/>
        <v>0</v>
      </c>
      <c r="R63" s="406">
        <f t="shared" si="10"/>
        <v>0</v>
      </c>
      <c r="S63" s="406">
        <f t="shared" si="10"/>
        <v>357.3</v>
      </c>
      <c r="T63" s="406">
        <f t="shared" si="10"/>
        <v>5.2</v>
      </c>
      <c r="U63" s="406">
        <f t="shared" si="10"/>
        <v>0</v>
      </c>
      <c r="V63" s="406">
        <f t="shared" si="10"/>
        <v>756.8</v>
      </c>
      <c r="W63" s="406">
        <f t="shared" si="10"/>
        <v>0</v>
      </c>
      <c r="X63" s="406">
        <f t="shared" si="10"/>
        <v>0</v>
      </c>
      <c r="Y63" s="406">
        <f t="shared" si="10"/>
        <v>0</v>
      </c>
      <c r="Z63" s="406">
        <f t="shared" si="10"/>
        <v>426.4</v>
      </c>
      <c r="AA63" s="407">
        <f>+AA9+AA19+AA20</f>
        <v>1666.4</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22" zoomScaleNormal="100" zoomScaleSheetLayoutView="100" workbookViewId="0">
      <selection activeCell="M40" sqref="M40:N40"/>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651" t="s">
        <v>325</v>
      </c>
      <c r="N4" s="96" t="s">
        <v>112</v>
      </c>
      <c r="O4" s="97" t="s">
        <v>113</v>
      </c>
    </row>
    <row r="5" spans="1:16" ht="20.100000000000001" customHeight="1" thickBot="1">
      <c r="A5" s="22" t="e">
        <f>+#REF!</f>
        <v>#REF!</v>
      </c>
      <c r="C5" s="21" t="s">
        <v>295</v>
      </c>
      <c r="M5" s="746"/>
      <c r="N5" s="233" t="str">
        <f>+表紙!N28</f>
        <v>○</v>
      </c>
      <c r="O5" s="234" t="str">
        <f>+表紙!O28</f>
        <v>　</v>
      </c>
    </row>
    <row r="6" spans="1:16" ht="13.5">
      <c r="C6" s="602" t="s">
        <v>390</v>
      </c>
      <c r="D6" s="603"/>
      <c r="E6" s="603"/>
      <c r="F6" s="603"/>
      <c r="G6" s="603"/>
      <c r="H6" s="603"/>
      <c r="I6" s="603"/>
      <c r="J6" s="603"/>
      <c r="K6" s="603"/>
      <c r="L6" s="603"/>
      <c r="M6" s="603"/>
      <c r="N6" s="603"/>
      <c r="O6" s="603"/>
    </row>
    <row r="7" spans="1:16" ht="7.5" customHeight="1">
      <c r="C7" s="75"/>
      <c r="D7" s="76"/>
      <c r="E7" s="76"/>
      <c r="F7" s="76"/>
      <c r="G7" s="76"/>
      <c r="H7" s="76"/>
      <c r="I7" s="76"/>
      <c r="J7" s="76"/>
      <c r="K7" s="76"/>
      <c r="L7" s="76"/>
      <c r="M7" s="76"/>
      <c r="N7" s="76"/>
      <c r="O7" s="77"/>
    </row>
    <row r="8" spans="1:16" ht="12" customHeight="1">
      <c r="C8" s="628"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8年    6月    4日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横浜市鶴見区生麦1-5-3</v>
      </c>
      <c r="K16" s="759"/>
      <c r="L16" s="760"/>
      <c r="M16" s="760"/>
      <c r="N16" s="760"/>
      <c r="O16" s="761"/>
    </row>
    <row r="17" spans="1:15" ht="26.25" customHeight="1">
      <c r="C17" s="78"/>
      <c r="H17" s="23" t="s">
        <v>7</v>
      </c>
      <c r="I17" s="23"/>
      <c r="J17" s="759" t="str">
        <f>+表紙!J40</f>
        <v>株式会社　伊勝　代表取締役　田邊　彰彦</v>
      </c>
      <c r="K17" s="759"/>
      <c r="L17" s="760"/>
      <c r="M17" s="760"/>
      <c r="N17" s="760"/>
      <c r="O17" s="761"/>
    </row>
    <row r="18" spans="1:15">
      <c r="C18" s="78"/>
      <c r="J18" s="21" t="s">
        <v>8</v>
      </c>
      <c r="O18" s="79"/>
    </row>
    <row r="19" spans="1:15">
      <c r="C19" s="78"/>
      <c r="J19" s="24" t="s">
        <v>9</v>
      </c>
      <c r="K19" s="24"/>
      <c r="L19" s="772" t="str">
        <f>IF(+表紙!L42="","",+表紙!L42)</f>
        <v>045-502-1604</v>
      </c>
      <c r="M19" s="772"/>
      <c r="N19" s="772"/>
      <c r="O19" s="773"/>
    </row>
    <row r="20" spans="1:15">
      <c r="C20" s="78"/>
      <c r="J20" s="24"/>
      <c r="K20" s="24"/>
      <c r="O20" s="79"/>
    </row>
    <row r="21" spans="1:15" ht="6" customHeight="1">
      <c r="C21" s="78"/>
      <c r="O21" s="79"/>
    </row>
    <row r="22" spans="1:15" ht="30" customHeight="1">
      <c r="A22" s="22">
        <v>4</v>
      </c>
      <c r="C22" s="637"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619" t="s">
        <v>10</v>
      </c>
      <c r="D24" s="656"/>
      <c r="E24" s="657"/>
      <c r="F24" s="788" t="str">
        <f>+表紙!F47</f>
        <v>株式会社　伊勝</v>
      </c>
      <c r="G24" s="789"/>
      <c r="H24" s="790"/>
      <c r="I24" s="790"/>
      <c r="J24" s="790"/>
      <c r="K24" s="790"/>
      <c r="L24" s="790"/>
      <c r="M24" s="653" t="s">
        <v>436</v>
      </c>
      <c r="N24" s="793"/>
      <c r="O24" s="794"/>
    </row>
    <row r="25" spans="1:15" ht="18" customHeight="1">
      <c r="C25" s="658"/>
      <c r="D25" s="659"/>
      <c r="E25" s="660"/>
      <c r="F25" s="791"/>
      <c r="G25" s="792"/>
      <c r="H25" s="792"/>
      <c r="I25" s="792"/>
      <c r="J25" s="792"/>
      <c r="K25" s="792"/>
      <c r="L25" s="792"/>
      <c r="M25" s="795">
        <f>表紙!M48</f>
        <v>1827</v>
      </c>
      <c r="N25" s="796"/>
      <c r="O25" s="797"/>
    </row>
    <row r="26" spans="1:15" ht="18" customHeight="1">
      <c r="C26" s="619" t="s">
        <v>11</v>
      </c>
      <c r="D26" s="620"/>
      <c r="E26" s="621"/>
      <c r="F26" s="782" t="str">
        <f>+表紙!F49</f>
        <v>横浜市鶴見区生麦１－５－３</v>
      </c>
      <c r="G26" s="783"/>
      <c r="H26" s="783"/>
      <c r="I26" s="783"/>
      <c r="J26" s="783"/>
      <c r="K26" s="783"/>
      <c r="L26" s="126" t="s">
        <v>172</v>
      </c>
      <c r="M26" s="222"/>
      <c r="N26" s="786" t="str">
        <f>IF(+表紙!N49="","",+表紙!N49)</f>
        <v>045-502-1604</v>
      </c>
      <c r="O26" s="787"/>
    </row>
    <row r="27" spans="1:15" ht="18" customHeight="1">
      <c r="C27" s="622"/>
      <c r="D27" s="623"/>
      <c r="E27" s="624"/>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f>+表紙!L52</f>
        <v>0</v>
      </c>
      <c r="M29" s="798"/>
      <c r="N29" s="757"/>
      <c r="O29" s="758"/>
    </row>
    <row r="30" spans="1:15" ht="22.5" customHeight="1">
      <c r="C30" s="295"/>
      <c r="D30" s="306" t="s">
        <v>19</v>
      </c>
      <c r="E30" s="307" t="s">
        <v>365</v>
      </c>
      <c r="F30" s="748" t="s">
        <v>366</v>
      </c>
      <c r="G30" s="570"/>
      <c r="H30" s="749"/>
      <c r="I30" s="748" t="s">
        <v>367</v>
      </c>
      <c r="J30" s="573"/>
      <c r="K30" s="583"/>
      <c r="L30" s="751">
        <f>+表紙!L53</f>
        <v>0</v>
      </c>
      <c r="M30" s="752"/>
      <c r="N30" s="308" t="s">
        <v>368</v>
      </c>
      <c r="O30" s="309"/>
    </row>
    <row r="31" spans="1:15" ht="22.5" customHeight="1">
      <c r="C31" s="295"/>
      <c r="D31" s="294"/>
      <c r="E31" s="310"/>
      <c r="F31" s="748" t="s">
        <v>369</v>
      </c>
      <c r="G31" s="570"/>
      <c r="H31" s="749"/>
      <c r="I31" s="750" t="s">
        <v>370</v>
      </c>
      <c r="J31" s="573"/>
      <c r="K31" s="573"/>
      <c r="L31" s="751">
        <f>+表紙!L54</f>
        <v>6047</v>
      </c>
      <c r="M31" s="752"/>
      <c r="N31" s="308" t="s">
        <v>368</v>
      </c>
      <c r="O31" s="309"/>
    </row>
    <row r="32" spans="1:15" ht="22.5" customHeight="1">
      <c r="C32" s="295"/>
      <c r="D32" s="576" t="s">
        <v>371</v>
      </c>
      <c r="E32" s="577"/>
      <c r="F32" s="748" t="s">
        <v>372</v>
      </c>
      <c r="G32" s="570"/>
      <c r="H32" s="749"/>
      <c r="I32" s="750" t="s">
        <v>373</v>
      </c>
      <c r="J32" s="573"/>
      <c r="K32" s="573"/>
      <c r="L32" s="751">
        <f>+表紙!L55</f>
        <v>0</v>
      </c>
      <c r="M32" s="752"/>
      <c r="N32" s="308" t="s">
        <v>374</v>
      </c>
      <c r="O32" s="309"/>
    </row>
    <row r="33" spans="3:15" ht="22.5" customHeight="1">
      <c r="C33" s="295"/>
      <c r="D33" s="576"/>
      <c r="E33" s="577"/>
      <c r="F33" s="748" t="s">
        <v>375</v>
      </c>
      <c r="G33" s="570"/>
      <c r="H33" s="749"/>
      <c r="I33" s="750" t="s">
        <v>376</v>
      </c>
      <c r="J33" s="573"/>
      <c r="K33" s="573"/>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75</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613" t="s">
        <v>298</v>
      </c>
      <c r="E39" s="615"/>
      <c r="F39" s="615"/>
      <c r="G39" s="614"/>
      <c r="H39" s="613" t="s">
        <v>318</v>
      </c>
      <c r="I39" s="614"/>
      <c r="J39" s="613" t="s">
        <v>299</v>
      </c>
      <c r="K39" s="615"/>
      <c r="L39" s="614"/>
      <c r="M39" s="613" t="s">
        <v>319</v>
      </c>
      <c r="N39" s="615"/>
      <c r="O39" s="614"/>
    </row>
    <row r="40" spans="3:15" ht="24.75" customHeight="1">
      <c r="C40" s="805"/>
      <c r="D40" s="596" t="s">
        <v>300</v>
      </c>
      <c r="E40" s="597"/>
      <c r="F40" s="597"/>
      <c r="G40" s="598"/>
      <c r="H40" s="245">
        <f>+表紙!H63</f>
        <v>987</v>
      </c>
      <c r="I40" s="240" t="s">
        <v>4</v>
      </c>
      <c r="J40" s="599" t="s">
        <v>324</v>
      </c>
      <c r="K40" s="600"/>
      <c r="L40" s="601"/>
      <c r="M40" s="799" t="str">
        <f>+表紙!M63</f>
        <v>0</v>
      </c>
      <c r="N40" s="800">
        <f>+表紙!N63</f>
        <v>0</v>
      </c>
      <c r="O40" s="305" t="s">
        <v>4</v>
      </c>
    </row>
    <row r="41" spans="3:15" ht="24.75" customHeight="1">
      <c r="C41" s="805"/>
      <c r="D41" s="596" t="s">
        <v>301</v>
      </c>
      <c r="E41" s="597"/>
      <c r="F41" s="597"/>
      <c r="G41" s="598"/>
      <c r="H41" s="245" t="str">
        <f>+表紙!H64</f>
        <v>0</v>
      </c>
      <c r="I41" s="240" t="s">
        <v>4</v>
      </c>
      <c r="J41" s="599" t="s">
        <v>305</v>
      </c>
      <c r="K41" s="600"/>
      <c r="L41" s="601"/>
      <c r="M41" s="799" t="str">
        <f>+表紙!M64</f>
        <v>0</v>
      </c>
      <c r="N41" s="800">
        <f>+表紙!N64</f>
        <v>0</v>
      </c>
      <c r="O41" s="31" t="s">
        <v>4</v>
      </c>
    </row>
    <row r="42" spans="3:15" ht="24.75" customHeight="1">
      <c r="C42" s="805"/>
      <c r="D42" s="596" t="s">
        <v>302</v>
      </c>
      <c r="E42" s="597"/>
      <c r="F42" s="597"/>
      <c r="G42" s="598"/>
      <c r="H42" s="245" t="str">
        <f>+表紙!H65</f>
        <v>0</v>
      </c>
      <c r="I42" s="240" t="s">
        <v>4</v>
      </c>
      <c r="J42" s="801" t="s">
        <v>306</v>
      </c>
      <c r="K42" s="802"/>
      <c r="L42" s="803"/>
      <c r="M42" s="799" t="str">
        <f>+表紙!M65</f>
        <v>0</v>
      </c>
      <c r="N42" s="800">
        <f>+表紙!N65</f>
        <v>0</v>
      </c>
      <c r="O42" s="180" t="s">
        <v>4</v>
      </c>
    </row>
    <row r="43" spans="3:15" ht="24.75" customHeight="1">
      <c r="C43" s="175"/>
      <c r="D43" s="596" t="s">
        <v>303</v>
      </c>
      <c r="E43" s="597"/>
      <c r="F43" s="597"/>
      <c r="G43" s="598"/>
      <c r="H43" s="245" t="str">
        <f>+表紙!H66</f>
        <v>0</v>
      </c>
      <c r="I43" s="240" t="s">
        <v>4</v>
      </c>
      <c r="J43" s="801" t="s">
        <v>387</v>
      </c>
      <c r="K43" s="802"/>
      <c r="L43" s="803"/>
      <c r="M43" s="799" t="str">
        <f>+表紙!M66</f>
        <v>0</v>
      </c>
      <c r="N43" s="800">
        <f>+表紙!N66</f>
        <v>0</v>
      </c>
      <c r="O43" s="180" t="s">
        <v>4</v>
      </c>
    </row>
    <row r="44" spans="3:15" ht="24.75" customHeight="1">
      <c r="C44" s="239"/>
      <c r="D44" s="596" t="s">
        <v>304</v>
      </c>
      <c r="E44" s="597"/>
      <c r="F44" s="597"/>
      <c r="G44" s="598"/>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02"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86" t="s">
        <v>463</v>
      </c>
      <c r="E50" s="586"/>
      <c r="F50" s="586"/>
      <c r="G50" s="586"/>
      <c r="H50" s="586"/>
      <c r="I50" s="586"/>
      <c r="J50" s="586"/>
      <c r="K50" s="586"/>
      <c r="L50" s="586"/>
      <c r="M50" s="586"/>
      <c r="N50" s="586"/>
      <c r="O50" s="587"/>
    </row>
    <row r="51" spans="1:15" ht="15" customHeight="1">
      <c r="C51" s="181">
        <v>2</v>
      </c>
      <c r="D51" s="586" t="s">
        <v>362</v>
      </c>
      <c r="E51" s="586"/>
      <c r="F51" s="586"/>
      <c r="G51" s="586"/>
      <c r="H51" s="586"/>
      <c r="I51" s="586"/>
      <c r="J51" s="586"/>
      <c r="K51" s="586"/>
      <c r="L51" s="586"/>
      <c r="M51" s="586"/>
      <c r="N51" s="586"/>
      <c r="O51" s="587"/>
    </row>
    <row r="52" spans="1:15" ht="15" customHeight="1">
      <c r="C52" s="181"/>
      <c r="D52" s="586" t="s">
        <v>363</v>
      </c>
      <c r="E52" s="586"/>
      <c r="F52" s="586"/>
      <c r="G52" s="586"/>
      <c r="H52" s="586"/>
      <c r="I52" s="586"/>
      <c r="J52" s="586"/>
      <c r="K52" s="586"/>
      <c r="L52" s="586"/>
      <c r="M52" s="586"/>
      <c r="N52" s="586"/>
      <c r="O52" s="587"/>
    </row>
    <row r="53" spans="1:15" ht="39" customHeight="1">
      <c r="C53" s="181"/>
      <c r="D53" s="586" t="s">
        <v>379</v>
      </c>
      <c r="E53" s="586"/>
      <c r="F53" s="586"/>
      <c r="G53" s="586"/>
      <c r="H53" s="586"/>
      <c r="I53" s="586"/>
      <c r="J53" s="586"/>
      <c r="K53" s="586"/>
      <c r="L53" s="586"/>
      <c r="M53" s="586"/>
      <c r="N53" s="586"/>
      <c r="O53" s="587"/>
    </row>
    <row r="54" spans="1:15" ht="28.15" customHeight="1">
      <c r="A54" s="21"/>
      <c r="B54" s="21"/>
      <c r="C54" s="181">
        <v>3</v>
      </c>
      <c r="D54" s="586" t="s">
        <v>464</v>
      </c>
      <c r="E54" s="586"/>
      <c r="F54" s="586"/>
      <c r="G54" s="586"/>
      <c r="H54" s="586"/>
      <c r="I54" s="586"/>
      <c r="J54" s="586"/>
      <c r="K54" s="586"/>
      <c r="L54" s="586"/>
      <c r="M54" s="586"/>
      <c r="N54" s="586"/>
      <c r="O54" s="587"/>
    </row>
    <row r="55" spans="1:15" ht="28.15" customHeight="1">
      <c r="A55" s="21"/>
      <c r="B55" s="21"/>
      <c r="C55" s="181">
        <v>4</v>
      </c>
      <c r="D55" s="586" t="s">
        <v>465</v>
      </c>
      <c r="E55" s="586"/>
      <c r="F55" s="586"/>
      <c r="G55" s="586"/>
      <c r="H55" s="586"/>
      <c r="I55" s="586"/>
      <c r="J55" s="586"/>
      <c r="K55" s="586"/>
      <c r="L55" s="586"/>
      <c r="M55" s="586"/>
      <c r="N55" s="586"/>
      <c r="O55" s="587"/>
    </row>
    <row r="56" spans="1:15" ht="15" customHeight="1">
      <c r="A56" s="21"/>
      <c r="B56" s="21"/>
      <c r="C56" s="181"/>
      <c r="D56" s="182" t="s">
        <v>391</v>
      </c>
      <c r="E56" s="586" t="s">
        <v>312</v>
      </c>
      <c r="F56" s="586"/>
      <c r="G56" s="586"/>
      <c r="H56" s="586"/>
      <c r="I56" s="586"/>
      <c r="J56" s="586"/>
      <c r="K56" s="586"/>
      <c r="L56" s="586"/>
      <c r="M56" s="586"/>
      <c r="N56" s="586"/>
      <c r="O56" s="587"/>
    </row>
    <row r="57" spans="1:15" ht="15" customHeight="1">
      <c r="A57" s="21"/>
      <c r="B57" s="21"/>
      <c r="C57" s="181"/>
      <c r="D57" s="182" t="s">
        <v>392</v>
      </c>
      <c r="E57" s="586" t="s">
        <v>393</v>
      </c>
      <c r="F57" s="586"/>
      <c r="G57" s="586"/>
      <c r="H57" s="586"/>
      <c r="I57" s="586"/>
      <c r="J57" s="586"/>
      <c r="K57" s="586"/>
      <c r="L57" s="586"/>
      <c r="M57" s="586"/>
      <c r="N57" s="586"/>
      <c r="O57" s="587"/>
    </row>
    <row r="58" spans="1:15" ht="15" customHeight="1">
      <c r="A58" s="21"/>
      <c r="B58" s="21"/>
      <c r="C58" s="181"/>
      <c r="D58" s="182" t="s">
        <v>394</v>
      </c>
      <c r="E58" s="586" t="s">
        <v>395</v>
      </c>
      <c r="F58" s="586"/>
      <c r="G58" s="586"/>
      <c r="H58" s="586"/>
      <c r="I58" s="586"/>
      <c r="J58" s="586"/>
      <c r="K58" s="586"/>
      <c r="L58" s="586"/>
      <c r="M58" s="586"/>
      <c r="N58" s="586"/>
      <c r="O58" s="587"/>
    </row>
    <row r="59" spans="1:15" ht="15" customHeight="1">
      <c r="A59" s="21"/>
      <c r="B59" s="21"/>
      <c r="C59" s="181"/>
      <c r="D59" s="182" t="s">
        <v>396</v>
      </c>
      <c r="E59" s="586" t="s">
        <v>397</v>
      </c>
      <c r="F59" s="586"/>
      <c r="G59" s="586"/>
      <c r="H59" s="586"/>
      <c r="I59" s="586"/>
      <c r="J59" s="586"/>
      <c r="K59" s="586"/>
      <c r="L59" s="586"/>
      <c r="M59" s="586"/>
      <c r="N59" s="586"/>
      <c r="O59" s="587"/>
    </row>
    <row r="60" spans="1:15" ht="15" customHeight="1">
      <c r="A60" s="21"/>
      <c r="B60" s="21"/>
      <c r="C60" s="181"/>
      <c r="D60" s="182" t="s">
        <v>398</v>
      </c>
      <c r="E60" s="586" t="s">
        <v>399</v>
      </c>
      <c r="F60" s="586"/>
      <c r="G60" s="586"/>
      <c r="H60" s="586"/>
      <c r="I60" s="586"/>
      <c r="J60" s="586"/>
      <c r="K60" s="586"/>
      <c r="L60" s="586"/>
      <c r="M60" s="586"/>
      <c r="N60" s="586"/>
      <c r="O60" s="587"/>
    </row>
    <row r="61" spans="1:15" ht="15" customHeight="1">
      <c r="A61" s="21"/>
      <c r="B61" s="21"/>
      <c r="C61" s="181"/>
      <c r="D61" s="182" t="s">
        <v>400</v>
      </c>
      <c r="E61" s="586" t="s">
        <v>313</v>
      </c>
      <c r="F61" s="586"/>
      <c r="G61" s="586"/>
      <c r="H61" s="586"/>
      <c r="I61" s="586"/>
      <c r="J61" s="586"/>
      <c r="K61" s="586"/>
      <c r="L61" s="586"/>
      <c r="M61" s="586"/>
      <c r="N61" s="586"/>
      <c r="O61" s="587"/>
    </row>
    <row r="62" spans="1:15" ht="15" customHeight="1">
      <c r="A62" s="21"/>
      <c r="B62" s="21"/>
      <c r="C62" s="181"/>
      <c r="D62" s="182" t="s">
        <v>401</v>
      </c>
      <c r="E62" s="586" t="s">
        <v>402</v>
      </c>
      <c r="F62" s="586"/>
      <c r="G62" s="586"/>
      <c r="H62" s="586"/>
      <c r="I62" s="586"/>
      <c r="J62" s="586"/>
      <c r="K62" s="586"/>
      <c r="L62" s="586"/>
      <c r="M62" s="586"/>
      <c r="N62" s="586"/>
      <c r="O62" s="587"/>
    </row>
    <row r="63" spans="1:15" ht="15" customHeight="1">
      <c r="A63" s="21"/>
      <c r="B63" s="21"/>
      <c r="C63" s="181"/>
      <c r="D63" s="182" t="s">
        <v>403</v>
      </c>
      <c r="E63" s="586" t="s">
        <v>404</v>
      </c>
      <c r="F63" s="586"/>
      <c r="G63" s="586"/>
      <c r="H63" s="586"/>
      <c r="I63" s="586"/>
      <c r="J63" s="586"/>
      <c r="K63" s="586"/>
      <c r="L63" s="586"/>
      <c r="M63" s="586"/>
      <c r="N63" s="586"/>
      <c r="O63" s="587"/>
    </row>
    <row r="64" spans="1:15" ht="15" customHeight="1">
      <c r="A64" s="21"/>
      <c r="B64" s="21"/>
      <c r="C64" s="181"/>
      <c r="D64" s="182" t="s">
        <v>405</v>
      </c>
      <c r="E64" s="586" t="s">
        <v>406</v>
      </c>
      <c r="F64" s="586"/>
      <c r="G64" s="586"/>
      <c r="H64" s="586"/>
      <c r="I64" s="586"/>
      <c r="J64" s="586"/>
      <c r="K64" s="586"/>
      <c r="L64" s="586"/>
      <c r="M64" s="586"/>
      <c r="N64" s="586"/>
      <c r="O64" s="587"/>
    </row>
    <row r="65" spans="1:15" ht="15" customHeight="1">
      <c r="A65" s="21"/>
      <c r="B65" s="21"/>
      <c r="C65" s="181"/>
      <c r="D65" s="182" t="s">
        <v>307</v>
      </c>
      <c r="E65" s="586" t="s">
        <v>314</v>
      </c>
      <c r="F65" s="586"/>
      <c r="G65" s="586"/>
      <c r="H65" s="586"/>
      <c r="I65" s="586"/>
      <c r="J65" s="586"/>
      <c r="K65" s="586"/>
      <c r="L65" s="586"/>
      <c r="M65" s="586"/>
      <c r="N65" s="586"/>
      <c r="O65" s="587"/>
    </row>
    <row r="66" spans="1:15" ht="28.15" customHeight="1">
      <c r="A66" s="21"/>
      <c r="B66" s="21"/>
      <c r="C66" s="181"/>
      <c r="D66" s="182" t="s">
        <v>308</v>
      </c>
      <c r="E66" s="586" t="s">
        <v>407</v>
      </c>
      <c r="F66" s="586"/>
      <c r="G66" s="586"/>
      <c r="H66" s="586"/>
      <c r="I66" s="586"/>
      <c r="J66" s="586"/>
      <c r="K66" s="586"/>
      <c r="L66" s="586"/>
      <c r="M66" s="586"/>
      <c r="N66" s="586"/>
      <c r="O66" s="587"/>
    </row>
    <row r="67" spans="1:15" ht="15" customHeight="1">
      <c r="A67" s="21"/>
      <c r="B67" s="21"/>
      <c r="C67" s="181"/>
      <c r="D67" s="182" t="s">
        <v>309</v>
      </c>
      <c r="E67" s="586" t="s">
        <v>315</v>
      </c>
      <c r="F67" s="586"/>
      <c r="G67" s="586"/>
      <c r="H67" s="586"/>
      <c r="I67" s="586"/>
      <c r="J67" s="586"/>
      <c r="K67" s="586"/>
      <c r="L67" s="586"/>
      <c r="M67" s="586"/>
      <c r="N67" s="586"/>
      <c r="O67" s="587"/>
    </row>
    <row r="68" spans="1:15" ht="28.15" customHeight="1">
      <c r="A68" s="21"/>
      <c r="B68" s="21"/>
      <c r="C68" s="181"/>
      <c r="D68" s="182" t="s">
        <v>310</v>
      </c>
      <c r="E68" s="586" t="s">
        <v>408</v>
      </c>
      <c r="F68" s="586"/>
      <c r="G68" s="586"/>
      <c r="H68" s="586"/>
      <c r="I68" s="586"/>
      <c r="J68" s="586"/>
      <c r="K68" s="586"/>
      <c r="L68" s="586"/>
      <c r="M68" s="586"/>
      <c r="N68" s="586"/>
      <c r="O68" s="587"/>
    </row>
    <row r="69" spans="1:15" ht="28.15" customHeight="1">
      <c r="A69" s="21"/>
      <c r="B69" s="21"/>
      <c r="C69" s="181"/>
      <c r="D69" s="182" t="s">
        <v>311</v>
      </c>
      <c r="E69" s="586" t="s">
        <v>316</v>
      </c>
      <c r="F69" s="586"/>
      <c r="G69" s="586"/>
      <c r="H69" s="586"/>
      <c r="I69" s="586"/>
      <c r="J69" s="586"/>
      <c r="K69" s="586"/>
      <c r="L69" s="586"/>
      <c r="M69" s="586"/>
      <c r="N69" s="586"/>
      <c r="O69" s="587"/>
    </row>
    <row r="70" spans="1:15" ht="28.15" customHeight="1">
      <c r="A70" s="21"/>
      <c r="B70" s="21"/>
      <c r="C70" s="181">
        <v>5</v>
      </c>
      <c r="D70" s="586" t="s">
        <v>386</v>
      </c>
      <c r="E70" s="586"/>
      <c r="F70" s="586"/>
      <c r="G70" s="586"/>
      <c r="H70" s="586"/>
      <c r="I70" s="586"/>
      <c r="J70" s="586"/>
      <c r="K70" s="586"/>
      <c r="L70" s="586"/>
      <c r="M70" s="586"/>
      <c r="N70" s="586"/>
      <c r="O70" s="587"/>
    </row>
    <row r="71" spans="1:15" ht="15" customHeight="1">
      <c r="A71" s="21"/>
      <c r="B71" s="21"/>
      <c r="C71" s="181">
        <v>6</v>
      </c>
      <c r="D71" s="586" t="s">
        <v>385</v>
      </c>
      <c r="E71" s="586"/>
      <c r="F71" s="586"/>
      <c r="G71" s="586"/>
      <c r="H71" s="586"/>
      <c r="I71" s="586"/>
      <c r="J71" s="586"/>
      <c r="K71" s="586"/>
      <c r="L71" s="586"/>
      <c r="M71" s="586"/>
      <c r="N71" s="586"/>
      <c r="O71" s="587"/>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