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716C51AB-3980-4F99-8889-ADD707B2600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16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<sst xmlns="http://schemas.openxmlformats.org/spreadsheetml/2006/main" count="3179" uniqueCount="461">
  <si>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</si>
  <si>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</si>
  <si>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</si>
  <si>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</si>
  <si>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</si>
  <si>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</si>
  <si>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</si>
  <si>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</si>
  <si>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</si>
  <si>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</si>
  <si>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</si>
  <si>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</si>
  <si>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</si>
  <si>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</si>
  <si>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</si>
  <si>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</si>
  <si>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</si>
  <si>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</si>
  <si>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</si>
  <si>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</si>
  <si>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</si>
  <si>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</si>
  <si>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</si>
  <si>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</si>
  <si>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</si>
  <si>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</si>
  <si>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</si>
  <si>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</si>
  <si>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</si>
  <si>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</si>
  <si>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</si>
  <si>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</si>
  <si>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</si>
  <si>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</si>
  <si>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</si>
  <si>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</si>
  <si>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</si>
  <si>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</si>
  <si>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</si>
  <si>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</si>
  <si>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</si>
  <si>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</si>
  <si>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</si>
  <si>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</si>
  <si>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</si>
  <si>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</si>
  <si>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</si>
  <si>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</si>
  <si>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</si>
  <si>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</si>
  <si>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</si>
  <si>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</si>
  <si>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</si>
  <si>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</si>
  <si>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</si>
  <si>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</si>
  <si>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</si>
  <si>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</si>
  <si>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</si>
  <si>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</si>
  <si>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</si>
  <si>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</si>
  <si>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</si>
  <si>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</si>
  <si>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</si>
  <si>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</si>
  <si>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</si>
  <si>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</si>
  <si>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</si>
  <si>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</si>
  <si>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</si>
  <si>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</si>
  <si>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</si>
  <si>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</si>
  <si>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</si>
  <si>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</si>
  <si>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</si>
  <si>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</si>
  <si>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</si>
  <si>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</si>
  <si>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</si>
  <si>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</si>
  <si>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</si>
  <si>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</si>
  <si>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</si>
  <si>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</si>
  <si>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</si>
  <si>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</si>
  <si>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</si>
  <si>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</si>
  <si>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</si>
  <si>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</si>
  <si>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</si>
  <si>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</si>
  <si>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</si>
  <si>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</si>
  <si>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</si>
  <si>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</si>
  <si>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</si>
  <si>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</si>
  <si>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</si>
  <si>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</si>
  <si>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</si>
  <si>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</si>
  <si>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</si>
  <si>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</si>
  <si>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</si>
  <si>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</si>
  <si>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</si>
  <si>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</si>
  <si>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</si>
  <si>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</si>
  <si>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</si>
  <si>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</si>
  <si>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</si>
  <si>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</si>
  <si>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</si>
  <si>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</si>
  <si>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</si>
  <si>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</si>
  <si>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</si>
  <si>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</si>
  <si>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</si>
  <si>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</si>
  <si>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</si>
  <si>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</si>
  <si>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</si>
  <si>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</si>
  <si>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</si>
  <si>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</si>
  <si>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</si>
  <si>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</si>
  <si>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</si>
  <si>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</si>
  <si>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</si>
  <si>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</si>
  <si>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</si>
  <si>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</si>
  <si>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</si>
  <si>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</si>
  <si>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</si>
  <si>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</si>
  <si>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</si>
  <si>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</si>
  <si>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</si>
  <si>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</si>
  <si>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</si>
  <si>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</si>
  <si>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</si>
  <si>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</si>
  <si>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</si>
  <si>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</si>
  <si>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</si>
  <si>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</si>
  <si>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</si>
  <si>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</si>
  <si>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</si>
  <si>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</si>
  <si>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</si>
  <si>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</si>
  <si>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</si>
  <si>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</si>
  <si>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</si>
  <si>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</si>
  <si>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</si>
  <si>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</si>
  <si>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</si>
  <si>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</si>
  <si>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</si>
  <si>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</si>
  <si>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</si>
  <si>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</si>
  <si>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</si>
  <si>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</si>
  <si>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</si>
  <si>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</si>
  <si>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</si>
  <si>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</si>
  <si>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</si>
  <si>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</si>
  <si>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</si>
  <si>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</si>
  <si>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</si>
  <si>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</si>
  <si>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</si>
  <si>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</si>
  <si>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</si>
  <si>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</si>
  <si>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</si>
  <si>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</si>
  <si>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</si>
  <si>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</si>
  <si>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</si>
  <si>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</si>
  <si>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</si>
  <si>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</si>
  <si>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</si>
  <si>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</si>
  <si>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</si>
  <si>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</si>
  <si>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</si>
  <si>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</si>
  <si>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</si>
  <si>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</si>
  <si>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</si>
  <si>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</si>
  <si>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</si>
  <si>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</si>
  <si>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</si>
  <si>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</si>
  <si>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</si>
  <si>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</si>
  <si>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</si>
  <si>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</si>
  <si>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</si>
  <si>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</si>
  <si>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</si>
  <si>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</si>
  <si>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</si>
  <si>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</si>
  <si>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</si>
  <si>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</si>
  <si>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</si>
  <si>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</si>
  <si>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</si>
  <si>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</si>
  <si>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</si>
  <si>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</si>
  <si>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</si>
  <si>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</si>
  <si>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</si>
  <si>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</si>
  <si>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</si>
  <si>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</si>
  <si>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</si>
  <si>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</si>
  <si>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</si>
  <si>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</si>
  <si>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</si>
  <si>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</si>
  <si>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</si>
  <si>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</si>
  <si>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</si>
  <si>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</si>
  <si>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</si>
  <si>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</si>
  <si>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</si>
  <si>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</si>
  <si>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</si>
  <si>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</si>
  <si>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</si>
  <si>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</si>
  <si>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</si>
  <si>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</si>
  <si>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</si>
  <si>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</si>
  <si>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</si>
  <si>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</si>
  <si>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</si>
  <si>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</si>
  <si>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</si>
  <si>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</si>
  <si>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</si>
  <si>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</si>
  <si>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</si>
  <si>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</si>
  <si>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</si>
  <si>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</si>
  <si>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</si>
  <si>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</si>
  <si>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</si>
  <si>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</si>
  <si>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</si>
  <si>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</si>
  <si>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</si>
  <si>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</si>
  <si>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</si>
  <si>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</si>
  <si>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</si>
  <si>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</si>
  <si>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</si>
  <si>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</si>
  <si>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</si>
  <si>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</si>
  <si>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</si>
  <si>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</si>
  <si>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</si>
  <si>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</si>
  <si>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</si>
  <si>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</si>
  <si>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</si>
  <si>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</si>
  <si>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</si>
  <si>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</si>
  <si>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</si>
  <si>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</si>
  <si>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</si>
  <si>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</si>
  <si>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</si>
  <si>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</si>
  <si>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</si>
  <si>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</si>
  <si>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</si>
  <si>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</si>
  <si>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</si>
  <si>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</si>
  <si>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</si>
  <si>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</si>
  <si>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</si>
  <si>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</si>
  <si>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</si>
  <si>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</si>
  <si>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</si>
  <si>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</si>
  <si>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</si>
  <si>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</si>
  <si>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</si>
  <si>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</si>
  <si>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</si>
  <si>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</si>
  <si>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</si>
  <si>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</si>
  <si>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</si>
  <si>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</si>
  <si>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</si>
  <si>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</si>
  <si>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</si>
  <si>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</si>
  <si>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</si>
  <si>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</si>
  <si>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</si>
  <si>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</si>
  <si>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</si>
  <si>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</si>
  <si>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</si>
  <si>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</si>
  <si>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</si>
  <si>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</si>
  <si>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</si>
  <si>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</si>
  <si>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</si>
  <si>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</si>
  <si>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</si>
  <si>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</si>
  <si>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</si>
  <si>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</si>
  <si>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</si>
  <si>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</si>
  <si>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</si>
  <si>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</si>
  <si>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</si>
  <si>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</si>
  <si>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</si>
  <si>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</si>
  <si>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</si>
  <si>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</si>
  <si>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</si>
  <si>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</si>
  <si>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</si>
  <si>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</si>
  <si>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</si>
  <si>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</si>
  <si>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</si>
  <si>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</si>
  <si>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</si>
  <si>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</si>
  <si>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</si>
  <si>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</si>
  <si>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</si>
  <si>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</si>
  <si>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</si>
  <si>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</si>
  <si>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</si>
  <si>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</si>
  <si>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</si>
  <si>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</si>
  <si>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</si>
  <si>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</si>
  <si>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</si>
  <si>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</si>
  <si>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</si>
  <si>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</si>
  <si>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</si>
  <si>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</si>
  <si>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</si>
  <si>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</si>
  <si>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</si>
  <si>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</si>
  <si>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</si>
  <si>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</si>
  <si>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</si>
  <si>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</si>
  <si>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</si>
  <si>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</si>
  <si>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</si>
  <si>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</si>
  <si>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</si>
  <si>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</si>
  <si>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</si>
  <si>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</si>
  <si>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</si>
  <si>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</si>
  <si>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</si>
  <si>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</si>
  <si>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</si>
  <si>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</si>
  <si>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</si>
  <si>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</si>
  <si>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</si>
  <si>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</si>
  <si>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</si>
  <si>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</si>
  <si>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</si>
  <si>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</si>
  <si>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</si>
  <si>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</si>
  <si>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</si>
  <si>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</si>
  <si>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</si>
  <si>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</si>
  <si>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</si>
  <si>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</si>
  <si>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</si>
  <si>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</si>
  <si>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</si>
  <si>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</si>
  <si>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</si>
  <si>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</si>
  <si>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</si>
  <si>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</si>
  <si>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</si>
  <si>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</si>
  <si>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</si>
  <si>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</si>
  <si>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</si>
  <si>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</si>
  <si>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</si>
  <si>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</si>
  <si>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</si>
  <si>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</si>
  <si>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</si>
  <si>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</si>
  <si>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</si>
  <si>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</si>
  <si>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</si>
  <si>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</si>
  <si>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①自社での廃棄物処理設備はないので、産業廃棄物は全て収集・運搬および処分については、専業業者との間で委託契約を結び処置している。
②「廃棄物管理手順フロー図」、「廃棄物管理手順書」に従い、各建築現場にて紙による産業廃棄物管理票（マニフェスト）を発行し、委託契約した運搬業者に積み込み、運搬願う。
③委託契約に基づき、中間および最終処分業者に処理委託し、中間（B2、Ｄ）および最終処理（Ｅ）が返却され、最終確認する。
ガラス・コンクリート・石膏ボード・陶磁器くず・がれき類・金属くず・紙くず・木くず・繊維くず→破砕→再資源化、廃プラスチック類→破砕・圧縮→再資源化、水銀使用製品→混錬・不溶化、石綿含有→管理型埋立、
汚泥→焼却→埋立、廃油→油水分離→助燃剤</t>
    <rPh sb="220" eb="222">
      <t>セッコウ</t>
    </rPh>
    <rPh sb="235" eb="236">
      <t>ルイ</t>
    </rPh>
    <rPh sb="237" eb="239">
      <t>キンゾク</t>
    </rPh>
    <rPh sb="242" eb="243">
      <t>カミ</t>
    </rPh>
    <rPh sb="246" eb="247">
      <t>キ</t>
    </rPh>
    <rPh sb="250" eb="252">
      <t>センイ</t>
    </rPh>
    <rPh sb="283" eb="289">
      <t>スイギンシヨウセイヒン</t>
    </rPh>
    <rPh sb="290" eb="292">
      <t>コンレン</t>
    </rPh>
    <rPh sb="293" eb="295">
      <t>フヨウ</t>
    </rPh>
    <rPh sb="295" eb="296">
      <t>カ</t>
    </rPh>
    <rPh sb="297" eb="301">
      <t>セキメンガンユウ</t>
    </rPh>
    <rPh sb="302" eb="305">
      <t>カンリガタ</t>
    </rPh>
    <rPh sb="305" eb="307">
      <t>ウメタテ</t>
    </rPh>
    <phoneticPr fontId="3"/>
  </si>
  <si>
    <t>今年度も、下記に記述している全排出量に対する混合ゴミ比率の低減を目標にの分別を更に推進するとともに、廃プラ、金属くず、混合ゴミなどかさばらないように圧縮するなど工夫して、削減するように社目標を掲げて推進する。</t>
    <rPh sb="50" eb="51">
      <t>ハイ</t>
    </rPh>
    <rPh sb="54" eb="56">
      <t>キンゾク</t>
    </rPh>
    <phoneticPr fontId="3"/>
  </si>
  <si>
    <t>社内用に「廃棄物管理手順書」を作成しており、この中で17種類（０１コンクリートがら～17ダンボールまで）
に分別して、運搬および処理業者に委託処理している。
全排出量に占める混合ゴミ比率の削減を各年度目標に掲げて活動している。</t>
  </si>
  <si>
    <t>基本的には上記活動を継続していくこととしている。
全排出量に占める混合ゴミ比率の削減を前年度実績以上を今年度目標とする。</t>
  </si>
  <si>
    <t>　　全量委託のため、ありません。</t>
  </si>
  <si>
    <t>今年度も、下記に記述している全排出量に対する混合ゴミ比率の低減を目標にの分別を更に推進するとともに、廃プラ、金属くず、混合ゴミなどかさばらないように圧縮するなど工夫して、削減するように社目標を掲げて推進する。</t>
  </si>
  <si>
    <t>横浜市鶴見区生麦1-5-3</t>
    <phoneticPr fontId="3"/>
  </si>
  <si>
    <t>株式会社　伊勝　代表取締役　楠　英二郎</t>
    <phoneticPr fontId="3"/>
  </si>
  <si>
    <t>横浜市鶴見区生麦１－５－３</t>
    <phoneticPr fontId="3"/>
  </si>
  <si>
    <t>株式会社　伊勝</t>
    <phoneticPr fontId="3"/>
  </si>
  <si>
    <t>045-502-1604</t>
    <phoneticPr fontId="3"/>
  </si>
  <si>
    <t>・新築／増改築／耐震補強
・大規模修繕工事／内外装リフォーム
　(施工業務のみ、設計業務なし)</t>
    <phoneticPr fontId="3"/>
  </si>
  <si>
    <t xml:space="preserve">昨年度は全排出量に占める混合ゴミの比率を低減し、分別推進で進めてきた。
しかしながら、受注工事増により現場でコンクリートがらを含むがれき類が
多量に発生し、約 371トンと全量の約 33％を占めている。
</t>
    <rPh sb="47" eb="48">
      <t>ゾウ</t>
    </rPh>
    <phoneticPr fontId="3"/>
  </si>
  <si>
    <t xml:space="preserve">昨年度は全排出量に占める混合ゴミの比率を低減し、分別推進で進めてきた。
しかしながら、受注工事の現場でコンクリートがらを含むがれき類が
多量に発生し、約 440トンと全量の約 40％を占めている。
</t>
    <phoneticPr fontId="3"/>
  </si>
  <si>
    <t>令和    7年    5月    15日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</si>
</sst>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0"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microsoft.com/office/2017/06/relationships/rdRichValue" Target="richData/rdrichvalue.xml"/><Relationship Id="rId8" Type="http://schemas.openxmlformats.org/officeDocument/2006/relationships/worksheet" Target="worksheets/sheet8.xml"/></Relationships>
</file>

<file path=xl/drawings/_rels/drawing2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Normal="115" zoomScaleSheetLayoutView="100" workbookViewId="0"/>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460</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452</v>
      </c>
      <c r="M40" s="587"/>
      <c r="N40" s="587"/>
      <c r="O40" s="587"/>
      <c r="P40" s="587"/>
      <c r="Q40" s="587"/>
      <c r="R40" s="587"/>
      <c r="S40" s="587"/>
      <c r="T40" s="587"/>
      <c r="U40" s="588"/>
      <c r="W40" s="21"/>
      <c r="X40" s="21"/>
    </row>
    <row r="41" spans="1:25" ht="26.25" customHeight="1" x14ac:dyDescent="0.15">
      <c r="C41" s="86"/>
      <c r="I41" s="25"/>
      <c r="J41" s="25" t="s">
        <v>7</v>
      </c>
      <c r="K41" s="25"/>
      <c r="L41" s="587" t="s">
        <v>453</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455</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1827</v>
      </c>
      <c r="Q49" s="567"/>
      <c r="R49" s="567"/>
      <c r="S49" s="567"/>
      <c r="T49" s="567"/>
      <c r="U49" s="568"/>
    </row>
    <row r="50" spans="3:23" ht="26.25" customHeight="1" x14ac:dyDescent="0.15">
      <c r="C50" s="538" t="s">
        <v>11</v>
      </c>
      <c r="D50" s="539"/>
      <c r="E50" s="540"/>
      <c r="F50" s="549" t="s">
        <v>454</v>
      </c>
      <c r="G50" s="550"/>
      <c r="H50" s="550"/>
      <c r="I50" s="550"/>
      <c r="J50" s="550"/>
      <c r="K50" s="550"/>
      <c r="L50" s="550"/>
      <c r="M50" s="550"/>
      <c r="N50" s="341" t="s">
        <v>172</v>
      </c>
      <c r="O50" s="449"/>
      <c r="P50" s="450"/>
      <c r="Q50" s="553" t="s">
        <v>456</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457</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7232</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75</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e" vm="1">
        <v>#VALUE!</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9</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1091.8</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458</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9</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987</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447</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448</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449</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450</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450</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450</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450</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450</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450</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t="str">
        <f>+別紙!AA14</f>
        <v>0</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t="str">
        <f>+別紙!AA16</f>
        <v>0</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459</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987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987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451</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6"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18"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19"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11"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289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250</v>
      </c>
      <c r="P27" s="718"/>
      <c r="Q27" s="718"/>
      <c r="R27" s="718"/>
      <c r="S27" s="49" t="s">
        <v>38</v>
      </c>
      <c r="T27" s="70"/>
      <c r="U27" s="70"/>
      <c r="X27" s="68" t="s">
        <v>39</v>
      </c>
      <c r="Y27" s="71"/>
      <c r="AG27" s="58"/>
      <c r="AH27" s="58"/>
      <c r="AI27" s="58"/>
      <c r="AJ27" s="58"/>
      <c r="AK27" s="668">
        <f>+AG18+O27</f>
        <v>250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8.1999999999999993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1"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430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445.6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430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430</v>
      </c>
      <c r="P27" s="718"/>
      <c r="Q27" s="718"/>
      <c r="R27" s="718"/>
      <c r="S27" s="49" t="s">
        <v>38</v>
      </c>
      <c r="T27" s="70"/>
      <c r="U27" s="70"/>
      <c r="X27" s="68" t="s">
        <v>39</v>
      </c>
      <c r="Y27" s="71"/>
      <c r="AG27" s="58"/>
      <c r="AH27" s="58"/>
      <c r="AI27" s="58"/>
      <c r="AJ27" s="58"/>
      <c r="AK27" s="668">
        <f>+AG18+O27</f>
        <v>430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430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430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opLeftCell="A8"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topLeftCell="A9"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5"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伊勝</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1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282.7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250</v>
      </c>
      <c r="P27" s="718"/>
      <c r="Q27" s="718"/>
      <c r="R27" s="718"/>
      <c r="S27" s="49" t="s">
        <v>38</v>
      </c>
      <c r="T27" s="70"/>
      <c r="U27" s="70"/>
      <c r="X27" s="68" t="s">
        <v>39</v>
      </c>
      <c r="Y27" s="71"/>
      <c r="AG27" s="58"/>
      <c r="AH27" s="58"/>
      <c r="AI27" s="58"/>
      <c r="AJ27" s="58"/>
      <c r="AK27" s="668">
        <f>+AG18+O27</f>
        <v>250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F8" sqref="F8"/>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伊勝</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5.6</v>
      </c>
      <c r="I9" s="377">
        <f>IF(OR(ｳ.廃油!F24&gt;0,ｳ.廃油!F24&lt;0),ｳ.廃油!F24,IF(I$19&gt;0,"0",0))</f>
        <v>0.6</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31.1</v>
      </c>
      <c r="M9" s="377">
        <f>IF(OR(ｷ.紙くず!F24&gt;0,ｷ.紙くず!F24&lt;0),ｷ.紙くず!F24,IF(M$19&gt;0,"0",0))</f>
        <v>2.5</v>
      </c>
      <c r="N9" s="377">
        <f>IF(OR(ｸ.木くず!F24&gt;0,ｸ.木くず!F24&lt;0),ｸ.木くず!F24,IF(N$19&gt;0,"0",0))</f>
        <v>26.5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289</v>
      </c>
      <c r="T9" s="377">
        <f>IF(OR(ｾ.ｶﾞﾗｽ･ｺﾝｸﾘ･陶磁器くず!F24&gt;0,ｾ.ｶﾞﾗｽ･ｺﾝｸﾘ･陶磁器くず!F24&lt;0),ｾ.ｶﾞﾗｽ･ｺﾝｸﾘ･陶磁器くず!F24,IF(T$19&gt;0,"0",0))</f>
        <v>8.1999999999999993</v>
      </c>
      <c r="U9" s="377">
        <f>IF(OR(ｿ.鉱さい!F24&gt;0,ｿ.鉱さい!F24&lt;0),ｿ.鉱さい!F24,IF(U$19&gt;0,"0",0))</f>
        <v>0</v>
      </c>
      <c r="V9" s="377">
        <f>IF(OR(ﾀ.がれき類!F24&gt;0,ﾀ.がれき類!F24&lt;0),ﾀ.がれき類!F24,IF(V$19&gt;0,"0",0))</f>
        <v>445.6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282.7</v>
      </c>
      <c r="AA9" s="379">
        <f>IF(SUM(G9:Z9)&gt;0,SUM(G9:Z9),IF(AA$19&gt;0,"0",0))</f>
        <v>1091.8</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t="str">
        <f>IF(OR(ｲ.汚泥!F29&gt;0,ｲ.汚泥!F29&lt;0),ｲ.汚泥!F29,IF(H$19&gt;0,"0",0))</f>
        <v>0</v>
      </c>
      <c r="I14" s="383" t="str">
        <f>IF(OR(ｳ.廃油!F29&gt;0,ｳ.廃油!F29&lt;0),ｳ.廃油!F29,IF(I$19&gt;0,"0",0))</f>
        <v>0</v>
      </c>
      <c r="J14" s="383">
        <f>IF(OR(ｴ.廃酸!$F29&gt;0,ｴ.廃酸!$F29&lt;0),ｴ.廃酸!F29,IF(J$19&gt;0,"0",0))</f>
        <v>0</v>
      </c>
      <c r="K14" s="383">
        <f>IF(OR(ｵ.廃ｱﾙｶﾘ!$F29&gt;0,ｵ.廃ｱﾙｶﾘ!$F29&lt;0),ｵ.廃ｱﾙｶﾘ!F29,IF(K$19&gt;0,"0",0))</f>
        <v>0</v>
      </c>
      <c r="L14" s="383" t="str">
        <f>IF(OR(ｶ.廃ﾌﾟﾗ類!F29&gt;0,ｶ.廃ﾌﾟﾗ類!F29&lt;0),ｶ.廃ﾌﾟﾗ類!F29,IF(L$19&gt;0,"0",0))</f>
        <v>0</v>
      </c>
      <c r="M14" s="383" t="str">
        <f>IF(OR(ｷ.紙くず!F29&gt;0,ｷ.紙くず!F29&lt;0),ｷ.紙くず!F29,IF(M$19&gt;0,"0",0))</f>
        <v>0</v>
      </c>
      <c r="N14" s="383" t="str">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t="str">
        <f>IF(OR(ｽ.金属くず!F29&gt;0,ｽ.金属くず!F29&lt;0),ｽ.金属くず!F29,IF(S$19&gt;0,"0",0))</f>
        <v>0</v>
      </c>
      <c r="T14" s="383" t="str">
        <f>IF(OR(ｾ.ｶﾞﾗｽ･ｺﾝｸﾘ･陶磁器くず!F29&gt;0,ｾ.ｶﾞﾗｽ･ｺﾝｸﾘ･陶磁器くず!F29&lt;0),ｾ.ｶﾞﾗｽ･ｺﾝｸﾘ･陶磁器くず!F29,IF(T$19&gt;0,"0",0))</f>
        <v>0</v>
      </c>
      <c r="U14" s="383">
        <f>IF(OR(ｿ.鉱さい!F29&gt;0,ｿ.鉱さい!F29&lt;0),ｿ.鉱さい!F29,IF(U$19&gt;0,"0",0))</f>
        <v>0</v>
      </c>
      <c r="V14" s="383" t="str">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t="str">
        <f>IF(OR(ﾄ.混合廃棄物その他!F29&gt;0,ﾄ.混合廃棄物その他!F29&lt;0),ﾄ.混合廃棄物その他!F29,IF(Z$19&gt;0,"0",0))</f>
        <v>0</v>
      </c>
      <c r="AA14" s="385" t="str">
        <f t="shared" si="0"/>
        <v>0</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t="str">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t="str">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t="str">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3</v>
      </c>
      <c r="I19" s="389">
        <f t="shared" si="1"/>
        <v>1</v>
      </c>
      <c r="J19" s="389">
        <f t="shared" si="1"/>
        <v>0</v>
      </c>
      <c r="K19" s="389">
        <f t="shared" si="1"/>
        <v>0</v>
      </c>
      <c r="L19" s="389">
        <f t="shared" si="1"/>
        <v>27</v>
      </c>
      <c r="M19" s="389">
        <f t="shared" si="1"/>
        <v>1</v>
      </c>
      <c r="N19" s="389">
        <f t="shared" si="1"/>
        <v>20</v>
      </c>
      <c r="O19" s="389">
        <f t="shared" si="1"/>
        <v>0</v>
      </c>
      <c r="P19" s="389">
        <f t="shared" si="1"/>
        <v>0</v>
      </c>
      <c r="Q19" s="389">
        <f t="shared" si="1"/>
        <v>0</v>
      </c>
      <c r="R19" s="389">
        <f t="shared" si="1"/>
        <v>0</v>
      </c>
      <c r="S19" s="389">
        <f t="shared" si="1"/>
        <v>250</v>
      </c>
      <c r="T19" s="389">
        <f t="shared" si="1"/>
        <v>5</v>
      </c>
      <c r="U19" s="389">
        <f t="shared" si="1"/>
        <v>0</v>
      </c>
      <c r="V19" s="389">
        <f t="shared" si="1"/>
        <v>430</v>
      </c>
      <c r="W19" s="389">
        <f t="shared" si="1"/>
        <v>0</v>
      </c>
      <c r="X19" s="389">
        <f t="shared" si="1"/>
        <v>0</v>
      </c>
      <c r="Y19" s="389">
        <f t="shared" si="1"/>
        <v>0</v>
      </c>
      <c r="Z19" s="390">
        <f t="shared" si="1"/>
        <v>250</v>
      </c>
      <c r="AA19" s="391">
        <f t="shared" ref="AA19:AA25" si="2">SUM(G19:Z19)</f>
        <v>987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3</v>
      </c>
      <c r="I37" s="424">
        <f t="shared" si="8"/>
        <v>1</v>
      </c>
      <c r="J37" s="424">
        <f t="shared" si="8"/>
        <v>0</v>
      </c>
      <c r="K37" s="424">
        <f t="shared" si="8"/>
        <v>0</v>
      </c>
      <c r="L37" s="424">
        <f t="shared" si="8"/>
        <v>27</v>
      </c>
      <c r="M37" s="424">
        <f t="shared" si="8"/>
        <v>1</v>
      </c>
      <c r="N37" s="424">
        <f t="shared" si="8"/>
        <v>20</v>
      </c>
      <c r="O37" s="424">
        <f t="shared" si="8"/>
        <v>0</v>
      </c>
      <c r="P37" s="424">
        <f t="shared" si="8"/>
        <v>0</v>
      </c>
      <c r="Q37" s="424">
        <f t="shared" si="8"/>
        <v>0</v>
      </c>
      <c r="R37" s="424">
        <f t="shared" si="8"/>
        <v>0</v>
      </c>
      <c r="S37" s="424">
        <f t="shared" si="8"/>
        <v>250</v>
      </c>
      <c r="T37" s="424">
        <f t="shared" si="8"/>
        <v>5</v>
      </c>
      <c r="U37" s="424">
        <f t="shared" si="8"/>
        <v>0</v>
      </c>
      <c r="V37" s="424">
        <f t="shared" si="8"/>
        <v>430</v>
      </c>
      <c r="W37" s="424">
        <f t="shared" si="8"/>
        <v>0</v>
      </c>
      <c r="X37" s="424">
        <f t="shared" si="8"/>
        <v>0</v>
      </c>
      <c r="Y37" s="424">
        <f t="shared" si="8"/>
        <v>0</v>
      </c>
      <c r="Z37" s="425">
        <f t="shared" si="8"/>
        <v>250</v>
      </c>
      <c r="AA37" s="426">
        <f t="shared" si="4"/>
        <v>987</v>
      </c>
    </row>
    <row r="38" spans="2:27" ht="24" customHeight="1" x14ac:dyDescent="0.15">
      <c r="B38" s="170"/>
      <c r="C38" s="809"/>
      <c r="D38" s="227"/>
      <c r="E38" s="225" t="s">
        <v>319</v>
      </c>
      <c r="F38" s="443"/>
      <c r="G38" s="415">
        <f t="shared" ref="G38:Z38" si="9">SUM(G39:G41)</f>
        <v>0</v>
      </c>
      <c r="H38" s="415">
        <f t="shared" si="9"/>
        <v>3</v>
      </c>
      <c r="I38" s="415">
        <f t="shared" si="9"/>
        <v>1</v>
      </c>
      <c r="J38" s="415">
        <f t="shared" si="9"/>
        <v>0</v>
      </c>
      <c r="K38" s="415">
        <f t="shared" si="9"/>
        <v>0</v>
      </c>
      <c r="L38" s="415">
        <f t="shared" si="9"/>
        <v>27</v>
      </c>
      <c r="M38" s="415">
        <f t="shared" si="9"/>
        <v>1</v>
      </c>
      <c r="N38" s="415">
        <f t="shared" si="9"/>
        <v>20</v>
      </c>
      <c r="O38" s="415">
        <f t="shared" si="9"/>
        <v>0</v>
      </c>
      <c r="P38" s="415">
        <f t="shared" si="9"/>
        <v>0</v>
      </c>
      <c r="Q38" s="415">
        <f t="shared" si="9"/>
        <v>0</v>
      </c>
      <c r="R38" s="415">
        <f t="shared" si="9"/>
        <v>0</v>
      </c>
      <c r="S38" s="415">
        <f t="shared" si="9"/>
        <v>250</v>
      </c>
      <c r="T38" s="415">
        <f t="shared" si="9"/>
        <v>5</v>
      </c>
      <c r="U38" s="415">
        <f t="shared" si="9"/>
        <v>0</v>
      </c>
      <c r="V38" s="415">
        <f t="shared" si="9"/>
        <v>430</v>
      </c>
      <c r="W38" s="415">
        <f t="shared" si="9"/>
        <v>0</v>
      </c>
      <c r="X38" s="415">
        <f t="shared" si="9"/>
        <v>0</v>
      </c>
      <c r="Y38" s="415">
        <f t="shared" si="9"/>
        <v>0</v>
      </c>
      <c r="Z38" s="416">
        <f t="shared" si="9"/>
        <v>250</v>
      </c>
      <c r="AA38" s="417">
        <f t="shared" si="4"/>
        <v>987</v>
      </c>
    </row>
    <row r="39" spans="2:27" ht="24" customHeight="1" x14ac:dyDescent="0.15">
      <c r="B39" s="170"/>
      <c r="C39" s="809"/>
      <c r="D39" s="228"/>
      <c r="E39" s="223"/>
      <c r="F39" s="221" t="s">
        <v>233</v>
      </c>
      <c r="G39" s="418">
        <f>+ｱ.燃え殻!$Z$28</f>
        <v>0</v>
      </c>
      <c r="H39" s="418">
        <f>+ｲ.汚泥!$Z$28</f>
        <v>3</v>
      </c>
      <c r="I39" s="418">
        <f>+ｳ.廃油!$Z$28</f>
        <v>1</v>
      </c>
      <c r="J39" s="418">
        <f>+ｴ.廃酸!$Z$28</f>
        <v>0</v>
      </c>
      <c r="K39" s="418">
        <f>+ｵ.廃ｱﾙｶﾘ!$Z$28</f>
        <v>0</v>
      </c>
      <c r="L39" s="418">
        <f>+ｶ.廃ﾌﾟﾗ類!$Z$28</f>
        <v>27</v>
      </c>
      <c r="M39" s="418">
        <f>+ｷ.紙くず!$Z$28</f>
        <v>1</v>
      </c>
      <c r="N39" s="418">
        <f>+ｸ.木くず!$Z$28</f>
        <v>20</v>
      </c>
      <c r="O39" s="418">
        <f>+ｹ.繊維くず!$Z$28</f>
        <v>0</v>
      </c>
      <c r="P39" s="418">
        <f>+ｺ.動植物性残さ!$Z$28</f>
        <v>0</v>
      </c>
      <c r="Q39" s="418">
        <f>+ｻ.動物系固形不要物!$Z$28</f>
        <v>0</v>
      </c>
      <c r="R39" s="418">
        <f>+ｼ.ｺﾞﾑくず!$Z$28</f>
        <v>0</v>
      </c>
      <c r="S39" s="418">
        <f>+ｽ.金属くず!$Z$28</f>
        <v>250</v>
      </c>
      <c r="T39" s="418">
        <f>+ｾ.ｶﾞﾗｽ･ｺﾝｸﾘ･陶磁器くず!$Z$28</f>
        <v>5</v>
      </c>
      <c r="U39" s="418">
        <f>+ｿ.鉱さい!$Z$28</f>
        <v>0</v>
      </c>
      <c r="V39" s="418">
        <f>+ﾀ.がれき類!$Z$28</f>
        <v>430</v>
      </c>
      <c r="W39" s="418">
        <f>+ﾁ.動物のふん尿!$Z$28</f>
        <v>0</v>
      </c>
      <c r="X39" s="418">
        <f>+ﾂ.動物の死体!$Z$28</f>
        <v>0</v>
      </c>
      <c r="Y39" s="418">
        <f>+ﾃ.ばいじん!$Z$28</f>
        <v>0</v>
      </c>
      <c r="Z39" s="419">
        <f>+ﾄ.混合廃棄物その他!$Z$28</f>
        <v>250</v>
      </c>
      <c r="AA39" s="420">
        <f t="shared" si="4"/>
        <v>987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3</v>
      </c>
      <c r="I43" s="427">
        <f>+ｳ.廃油!$AK$27</f>
        <v>1</v>
      </c>
      <c r="J43" s="427">
        <f>+ｴ.廃酸!$AK$27</f>
        <v>0</v>
      </c>
      <c r="K43" s="427">
        <f>+ｵ.廃ｱﾙｶﾘ!$AK$27</f>
        <v>0</v>
      </c>
      <c r="L43" s="427">
        <f>+ｶ.廃ﾌﾟﾗ類!$AK$27</f>
        <v>27</v>
      </c>
      <c r="M43" s="427">
        <f>+ｷ.紙くず!$AK$27</f>
        <v>1</v>
      </c>
      <c r="N43" s="427">
        <f>+ｸ.木くず!$AK$27</f>
        <v>20</v>
      </c>
      <c r="O43" s="427">
        <f>+ｹ.繊維くず!$AK$27</f>
        <v>0</v>
      </c>
      <c r="P43" s="427">
        <f>+ｺ.動植物性残さ!$AK$27</f>
        <v>0</v>
      </c>
      <c r="Q43" s="427">
        <f>+ｻ.動物系固形不要物!$AK$27</f>
        <v>0</v>
      </c>
      <c r="R43" s="427">
        <f>+ｼ.ｺﾞﾑくず!$AK$27</f>
        <v>0</v>
      </c>
      <c r="S43" s="427">
        <f>+ｽ.金属くず!$AK$27</f>
        <v>250</v>
      </c>
      <c r="T43" s="427">
        <f>+ｾ.ｶﾞﾗｽ･ｺﾝｸﾘ･陶磁器くず!$AK$27</f>
        <v>5</v>
      </c>
      <c r="U43" s="427">
        <f>+ｿ.鉱さい!$AK$27</f>
        <v>0</v>
      </c>
      <c r="V43" s="427">
        <f>+ﾀ.がれき類!$AK$27</f>
        <v>430</v>
      </c>
      <c r="W43" s="427">
        <f>+ﾁ.動物のふん尿!$AK$27</f>
        <v>0</v>
      </c>
      <c r="X43" s="427">
        <f>+ﾂ.動物の死体!$AK$27</f>
        <v>0</v>
      </c>
      <c r="Y43" s="427">
        <f>+ﾃ.ばいじん!$AK$27</f>
        <v>0</v>
      </c>
      <c r="Z43" s="428">
        <f>+ﾄ.混合廃棄物その他!$AK$27</f>
        <v>250</v>
      </c>
      <c r="AA43" s="429">
        <f t="shared" si="4"/>
        <v>987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3</v>
      </c>
      <c r="I45" s="433">
        <f>+ｳ.廃油!$AR$24</f>
        <v>1</v>
      </c>
      <c r="J45" s="433">
        <f>+ｴ.廃酸!$AR$24</f>
        <v>0</v>
      </c>
      <c r="K45" s="433">
        <f>+ｵ.廃ｱﾙｶﾘ!$AR$24</f>
        <v>0</v>
      </c>
      <c r="L45" s="433">
        <f>+ｶ.廃ﾌﾟﾗ類!$AR$24</f>
        <v>27</v>
      </c>
      <c r="M45" s="433">
        <f>+ｷ.紙くず!$AR$24</f>
        <v>1</v>
      </c>
      <c r="N45" s="433">
        <f>+ｸ.木くず!$AR$24</f>
        <v>20</v>
      </c>
      <c r="O45" s="433">
        <f>+ｹ.繊維くず!$AR$24</f>
        <v>0</v>
      </c>
      <c r="P45" s="433">
        <f>+ｺ.動植物性残さ!$AR$24</f>
        <v>0</v>
      </c>
      <c r="Q45" s="433">
        <f>+ｻ.動物系固形不要物!$AR$24</f>
        <v>0</v>
      </c>
      <c r="R45" s="433">
        <f>+ｼ.ｺﾞﾑくず!$AR$24</f>
        <v>0</v>
      </c>
      <c r="S45" s="433">
        <f>+ｽ.金属くず!$AR$24</f>
        <v>250</v>
      </c>
      <c r="T45" s="433">
        <f>+ｾ.ｶﾞﾗｽ･ｺﾝｸﾘ･陶磁器くず!$AR$24</f>
        <v>5</v>
      </c>
      <c r="U45" s="433">
        <f>+ｿ.鉱さい!$AR$24</f>
        <v>0</v>
      </c>
      <c r="V45" s="433">
        <f>+ﾀ.がれき類!$AR$24</f>
        <v>430</v>
      </c>
      <c r="W45" s="433">
        <f>+ﾁ.動物のふん尿!$AR$24</f>
        <v>0</v>
      </c>
      <c r="X45" s="433">
        <f>+ﾂ.動物の死体!$AR$24</f>
        <v>0</v>
      </c>
      <c r="Y45" s="433">
        <f>+ﾃ.ばいじん!$AR$24</f>
        <v>0</v>
      </c>
      <c r="Z45" s="434">
        <f>+ﾄ.混合廃棄物その他!$AR$24</f>
        <v>250</v>
      </c>
      <c r="AA45" s="435">
        <f t="shared" si="4"/>
        <v>987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8.6</v>
      </c>
      <c r="I55" s="480">
        <f t="shared" si="10"/>
        <v>1.6</v>
      </c>
      <c r="J55" s="480">
        <f t="shared" si="10"/>
        <v>0</v>
      </c>
      <c r="K55" s="480">
        <f t="shared" si="10"/>
        <v>0</v>
      </c>
      <c r="L55" s="480">
        <f t="shared" si="10"/>
        <v>58.1</v>
      </c>
      <c r="M55" s="480">
        <f t="shared" si="10"/>
        <v>3.5</v>
      </c>
      <c r="N55" s="480">
        <f t="shared" si="10"/>
        <v>46.5</v>
      </c>
      <c r="O55" s="480">
        <f t="shared" si="10"/>
        <v>0</v>
      </c>
      <c r="P55" s="480">
        <f t="shared" si="10"/>
        <v>0</v>
      </c>
      <c r="Q55" s="480">
        <f t="shared" si="10"/>
        <v>0</v>
      </c>
      <c r="R55" s="480">
        <f t="shared" si="10"/>
        <v>0</v>
      </c>
      <c r="S55" s="480">
        <f t="shared" si="10"/>
        <v>539</v>
      </c>
      <c r="T55" s="480">
        <f t="shared" si="10"/>
        <v>13.2</v>
      </c>
      <c r="U55" s="480">
        <f t="shared" si="10"/>
        <v>0</v>
      </c>
      <c r="V55" s="480">
        <f t="shared" si="10"/>
        <v>875.6</v>
      </c>
      <c r="W55" s="480">
        <f t="shared" si="10"/>
        <v>0</v>
      </c>
      <c r="X55" s="480">
        <f t="shared" si="10"/>
        <v>0</v>
      </c>
      <c r="Y55" s="480">
        <f t="shared" si="10"/>
        <v>0</v>
      </c>
      <c r="Z55" s="480">
        <f t="shared" si="10"/>
        <v>532.70000000000005</v>
      </c>
      <c r="AA55" s="481">
        <f>+AA9+AA19+AA20</f>
        <v>2078.8000000000002</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5月    15日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横浜市鶴見区生麦1-5-3</v>
      </c>
      <c r="M16" s="884"/>
      <c r="N16" s="884"/>
      <c r="O16" s="884"/>
      <c r="P16" s="884"/>
      <c r="Q16" s="884"/>
      <c r="R16" s="884"/>
      <c r="S16" s="884"/>
      <c r="T16" s="884"/>
      <c r="U16" s="282"/>
    </row>
    <row r="17" spans="1:21" ht="26.25" customHeight="1" x14ac:dyDescent="0.15">
      <c r="C17" s="86"/>
      <c r="I17" s="25"/>
      <c r="J17" s="25" t="s">
        <v>7</v>
      </c>
      <c r="K17" s="25"/>
      <c r="L17" s="884" t="str">
        <f>+表紙!L41</f>
        <v>株式会社　伊勝　代表取締役　楠　英二郎</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伊勝</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1827</v>
      </c>
      <c r="Q25" s="891"/>
      <c r="R25" s="891"/>
      <c r="S25" s="891"/>
      <c r="T25" s="891"/>
      <c r="U25" s="892"/>
    </row>
    <row r="26" spans="1:21" ht="26.25" customHeight="1" x14ac:dyDescent="0.15">
      <c r="C26" s="538" t="s">
        <v>11</v>
      </c>
      <c r="D26" s="539"/>
      <c r="E26" s="540"/>
      <c r="F26" s="906" t="str">
        <f>+表紙!F50</f>
        <v>横浜市鶴見区生麦１－５－３</v>
      </c>
      <c r="G26" s="907"/>
      <c r="H26" s="907"/>
      <c r="I26" s="907"/>
      <c r="J26" s="907"/>
      <c r="K26" s="907"/>
      <c r="L26" s="907"/>
      <c r="M26" s="907"/>
      <c r="N26" s="341" t="s">
        <v>172</v>
      </c>
      <c r="O26"/>
      <c r="P26"/>
      <c r="Q26" s="901" t="str">
        <f>IF(+表紙!Q50="","",+表紙!Q50)</f>
        <v>045-502-1604</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・新築／増改築／耐震補強
・大規模修繕工事／内外装リフォーム
　(施工業務のみ、設計業務なし)</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7232</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75</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9</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1091.8</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xml:space="preserve">昨年度は全排出量に占める混合ゴミの比率を低減し、分別推進で進めてきた。
しかしながら、受注工事増により現場でコンクリートがらを含むがれき類が
多量に発生し、約 371トンと全量の約 33％を占めている。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9</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987</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今年度も、下記に記述している全排出量に対する混合ゴミ比率の低減を目標にの分別を更に推進するとともに、廃プラ、金属くず、混合ゴミなどかさばらないように圧縮するなど工夫して、削減するように社目標を掲げて推進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社内用に「廃棄物管理手順書」を作成しており、この中で17種類（０１コンクリートがら～17ダンボールまで）
に分別して、運搬および処理業者に委託処理している。
全排出量に占める混合ゴミ比率の削減を各年度目標に掲げて活動している。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基本的には上記活動を継続していくこととしている。
全排出量に占める混合ゴミ比率の削減を前年度実績以上を今年度目標とする。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全量委託のため、ありません。</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全量委託のため、ありません。</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全量委託のため、ありません。</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全量委託のため、ありません。</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全量委託のため、ありません。</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全量委託のため、ありません。</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t="str">
        <f>+表紙!K208</f>
        <v>0</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t="str">
        <f>+表紙!K210</f>
        <v>0</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xml:space="preserve">昨年度は全排出量に占める混合ゴミの比率を低減し、分別推進で進めてきた。
しかしながら、受注工事の現場でコンクリートがらを含むがれき類が
多量に発生し、約 440トンと全量の約 40％を占めている。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987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987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今年度も、下記に記述している全排出量に対する混合ゴミ比率の低減を目標にの分別を更に推進するとともに、廃プラ、金属くず、混合ゴミなどかさばらないように圧縮するなど工夫して、削減するように社目標を掲げて推進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v>
      </c>
      <c r="P27" s="718"/>
      <c r="Q27" s="718"/>
      <c r="R27" s="718"/>
      <c r="S27" s="49" t="s">
        <v>38</v>
      </c>
      <c r="T27" s="70"/>
      <c r="U27" s="70"/>
      <c r="X27" s="68" t="s">
        <v>39</v>
      </c>
      <c r="Y27" s="71"/>
      <c r="AG27" s="58"/>
      <c r="AH27" s="58"/>
      <c r="AI27" s="58"/>
      <c r="AJ27" s="58"/>
      <c r="AK27" s="668">
        <f>+AG18+O27</f>
        <v>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5"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6"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8"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31.1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27</v>
      </c>
      <c r="P27" s="718"/>
      <c r="Q27" s="718"/>
      <c r="R27" s="718"/>
      <c r="S27" s="49" t="s">
        <v>38</v>
      </c>
      <c r="T27" s="70"/>
      <c r="U27" s="70"/>
      <c r="X27" s="68" t="s">
        <v>39</v>
      </c>
      <c r="Y27" s="71"/>
      <c r="AG27" s="58"/>
      <c r="AH27" s="58"/>
      <c r="AI27" s="58"/>
      <c r="AJ27" s="58"/>
      <c r="AK27" s="668">
        <f>+AG18+O27</f>
        <v>27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27</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伊勝</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26.5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v>
      </c>
      <c r="P27" s="718"/>
      <c r="Q27" s="718"/>
      <c r="R27" s="718"/>
      <c r="S27" s="49" t="s">
        <v>38</v>
      </c>
      <c r="T27" s="70"/>
      <c r="U27" s="70"/>
      <c r="X27" s="68" t="s">
        <v>39</v>
      </c>
      <c r="Y27" s="71"/>
      <c r="AG27" s="58"/>
      <c r="AH27" s="58"/>
      <c r="AI27" s="58"/>
      <c r="AJ27" s="58"/>
      <c r="AK27" s="668">
        <f>+AG18+O27</f>
        <v>20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2025-05-08T12:07:09Z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