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2F269CF4-280C-4AF6-BDA7-3D16808A1AF0}" xr6:coauthVersionLast="47" xr6:coauthVersionMax="47" xr10:uidLastSave="{00000000-0000-0000-0000-000000000000}"/>
  <bookViews>
    <workbookView xWindow="-108" yWindow="-108" windowWidth="23256" windowHeight="12456"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N49" i="94"/>
  <c r="F12" i="89"/>
  <c r="H24" i="89" s="1"/>
  <c r="Y18" i="91"/>
  <c r="P16" i="91" s="1"/>
  <c r="X58" i="94" s="1"/>
  <c r="M49" i="94" l="1"/>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<sst xmlns="http://schemas.openxmlformats.org/spreadsheetml/2006/main" count="3305" uniqueCount="472">
  <si>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</si>
  <si>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</si>
  <si>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</si>
  <si>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</si>
  <si>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</si>
  <si>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</si>
  <si>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</si>
  <si>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</si>
  <si>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</si>
  <si>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</si>
  <si>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</si>
  <si>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</si>
  <si>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</si>
  <si>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</si>
  <si>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</si>
  <si>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</si>
  <si>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</si>
  <si>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</si>
  <si>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</si>
  <si>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</si>
  <si>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</si>
  <si>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</si>
  <si>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</si>
  <si>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</si>
  <si>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</si>
  <si>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</si>
  <si>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</si>
  <si>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</si>
  <si>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</si>
  <si>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</si>
  <si>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</si>
  <si>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</si>
  <si>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</si>
  <si>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</si>
  <si>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</si>
  <si>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</si>
  <si>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</si>
  <si>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</si>
  <si>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</si>
  <si>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</si>
  <si>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</si>
  <si>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</si>
  <si>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</si>
  <si>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</si>
  <si>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</si>
  <si>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</si>
  <si>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</si>
  <si>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</si>
  <si>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</si>
  <si>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</si>
  <si>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</si>
  <si>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</si>
  <si>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</si>
  <si>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</si>
  <si>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</si>
  <si>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</si>
  <si>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</si>
  <si>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</si>
  <si>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</si>
  <si>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</si>
  <si>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</si>
  <si>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</si>
  <si>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</si>
  <si>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</si>
  <si>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</si>
  <si>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</si>
  <si>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</si>
  <si>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</si>
  <si>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</si>
  <si>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</si>
  <si>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</si>
  <si>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</si>
  <si>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</si>
  <si>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</si>
  <si>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</si>
  <si>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</si>
  <si>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</si>
  <si>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</si>
  <si>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</si>
  <si>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</si>
  <si>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</si>
  <si>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</si>
  <si>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</si>
  <si>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</si>
  <si>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</si>
  <si>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</si>
  <si>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</si>
  <si>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</si>
  <si>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</si>
  <si>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</si>
  <si>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</si>
  <si>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</si>
  <si>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</si>
  <si>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</si>
  <si>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</si>
  <si>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</si>
  <si>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</si>
  <si>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</si>
  <si>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</si>
  <si>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</si>
  <si>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</si>
  <si>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</si>
  <si>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</si>
  <si>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</si>
  <si>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</si>
  <si>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</si>
  <si>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</si>
  <si>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</si>
  <si>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</si>
  <si>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</si>
  <si>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</si>
  <si>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</si>
  <si>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</si>
  <si>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</si>
  <si>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</si>
  <si>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</si>
  <si>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</si>
  <si>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</si>
  <si>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</si>
  <si>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</si>
  <si>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</si>
  <si>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</si>
  <si>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</si>
  <si>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</si>
  <si>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</si>
  <si>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</si>
  <si>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</si>
  <si>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</si>
  <si>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</si>
  <si>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</si>
  <si>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</si>
  <si>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</si>
  <si>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</si>
  <si>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</si>
  <si>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</si>
  <si>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</si>
  <si>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</si>
  <si>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</si>
  <si>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</si>
  <si>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</si>
  <si>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</si>
  <si>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</si>
  <si>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</si>
  <si>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</si>
  <si>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</si>
  <si>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</si>
  <si>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</si>
  <si>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</si>
  <si>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</si>
  <si>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</si>
  <si>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</si>
  <si>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</si>
  <si>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</si>
  <si>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</si>
  <si>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</si>
  <si>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</si>
  <si>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</si>
  <si>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</si>
  <si>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</si>
  <si>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</si>
  <si>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</si>
  <si>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</si>
  <si>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</si>
  <si>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</si>
  <si>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</si>
  <si>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</si>
  <si>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</si>
  <si>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</si>
  <si>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</si>
  <si>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</si>
  <si>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</si>
  <si>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</si>
  <si>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</si>
  <si>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</si>
  <si>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</si>
  <si>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</si>
  <si>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</si>
  <si>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</si>
  <si>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</si>
  <si>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</si>
  <si>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</si>
  <si>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</si>
  <si>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</si>
  <si>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</si>
  <si>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</si>
  <si>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</si>
  <si>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</si>
  <si>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</si>
  <si>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</si>
  <si>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</si>
  <si>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</si>
  <si>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</si>
  <si>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</si>
  <si>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</si>
  <si>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</si>
  <si>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</si>
  <si>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</si>
  <si>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</si>
  <si>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</si>
  <si>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</si>
  <si>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</si>
  <si>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</si>
  <si>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</si>
  <si>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</si>
  <si>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</si>
  <si>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</si>
  <si>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</si>
  <si>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</si>
  <si>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</si>
  <si>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</si>
  <si>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</si>
  <si>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</si>
  <si>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</si>
  <si>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</si>
  <si>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</si>
  <si>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</si>
  <si>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</si>
  <si>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</si>
  <si>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</si>
  <si>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</si>
  <si>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</si>
  <si>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</si>
  <si>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</si>
  <si>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</si>
  <si>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</si>
  <si>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</si>
  <si>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</si>
  <si>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</si>
  <si>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</si>
  <si>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</si>
  <si>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</si>
  <si>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</si>
  <si>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</si>
  <si>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</si>
  <si>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</si>
  <si>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</si>
  <si>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</si>
  <si>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</si>
  <si>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</si>
  <si>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</si>
  <si>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</si>
  <si>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</si>
  <si>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</si>
  <si>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</si>
  <si>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</si>
  <si>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</si>
  <si>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</si>
  <si>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</si>
  <si>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</si>
  <si>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</si>
  <si>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</si>
  <si>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</si>
  <si>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</si>
  <si>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</si>
  <si>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</si>
  <si>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</si>
  <si>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</si>
  <si>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</si>
  <si>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</si>
  <si>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</si>
  <si>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</si>
  <si>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</si>
  <si>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</si>
  <si>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</si>
  <si>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</si>
  <si>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</si>
  <si>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</si>
  <si>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</si>
  <si>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</si>
  <si>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</si>
  <si>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</si>
  <si>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</si>
  <si>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</si>
  <si>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</si>
  <si>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</si>
  <si>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</si>
  <si>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</si>
  <si>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</si>
  <si>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</si>
  <si>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</si>
  <si>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</si>
  <si>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</si>
  <si>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</si>
  <si>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</si>
  <si>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</si>
  <si>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</si>
  <si>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</si>
  <si>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</si>
  <si>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</si>
  <si>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</si>
  <si>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</si>
  <si>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</si>
  <si>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</si>
  <si>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</si>
  <si>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</si>
  <si>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</si>
  <si>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</si>
  <si>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</si>
  <si>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</si>
  <si>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</si>
  <si>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</si>
  <si>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</si>
  <si>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</si>
  <si>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</si>
  <si>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</si>
  <si>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</si>
  <si>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</si>
  <si>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</si>
  <si>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</si>
  <si>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</si>
  <si>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</si>
  <si>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</si>
  <si>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</si>
  <si>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</si>
  <si>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</si>
  <si>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</si>
  <si>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</si>
  <si>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</si>
  <si>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</si>
  <si>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</si>
  <si>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</si>
  <si>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</si>
  <si>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</si>
  <si>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</si>
  <si>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</si>
  <si>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</si>
  <si>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</si>
  <si>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</si>
  <si>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</si>
  <si>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</si>
  <si>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</si>
  <si>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</si>
  <si>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</si>
  <si>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</si>
  <si>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</si>
  <si>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</si>
  <si>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</si>
  <si>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</si>
  <si>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</si>
  <si>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</si>
  <si>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</si>
  <si>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</si>
  <si>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</si>
  <si>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</si>
  <si>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</si>
  <si>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</si>
  <si>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</si>
  <si>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</si>
  <si>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</si>
  <si>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</si>
  <si>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</si>
  <si>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</si>
  <si>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</si>
  <si>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</si>
  <si>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</si>
  <si>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</si>
  <si>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</si>
  <si>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</si>
  <si>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</si>
  <si>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</si>
  <si>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</si>
  <si>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</si>
  <si>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</si>
  <si>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</si>
  <si>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</si>
  <si>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</si>
  <si>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</si>
  <si>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</si>
  <si>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</si>
  <si>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</si>
  <si>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</si>
  <si>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</si>
  <si>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</si>
  <si>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</si>
  <si>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</si>
  <si>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</si>
  <si>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</si>
  <si>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</si>
  <si>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</si>
  <si>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</si>
  <si>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</si>
  <si>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</si>
  <si>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</si>
  <si>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</si>
  <si>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</si>
  <si>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</si>
  <si>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</si>
  <si>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</si>
  <si>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</si>
  <si>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</si>
  <si>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</si>
  <si>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</si>
  <si>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</si>
  <si>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</si>
  <si>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</si>
  <si>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</si>
  <si>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</si>
  <si>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</si>
  <si>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</si>
  <si>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</si>
  <si>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</si>
  <si>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</si>
  <si>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</si>
  <si>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</si>
  <si>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</si>
  <si>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</si>
  <si>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</si>
  <si>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</si>
  <si>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</si>
  <si>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</si>
  <si>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</si>
  <si>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</si>
  <si>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</si>
  <si>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</si>
  <si>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</si>
  <si>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</si>
  <si>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</si>
  <si>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</si>
  <si>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</si>
  <si>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</si>
  <si>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</si>
  <si>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</si>
  <si>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</si>
  <si>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</si>
  <si>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</si>
  <si>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</si>
  <si>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</si>
  <si>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</si>
  <si>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</si>
  <si>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</si>
  <si>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</si>
  <si>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</si>
  <si>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</si>
  <si>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</si>
  <si>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</si>
  <si>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</si>
  <si>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</si>
  <si>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</si>
  <si>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</si>
  <si>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</si>
  <si>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</si>
  <si>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</si>
  <si>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</si>
  <si>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</si>
  <si>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</si>
  <si>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</si>
  <si>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</si>
  <si>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</si>
  <si>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</si>
  <si>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</si>
  <si>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</si>
  <si>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</si>
  <si>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</si>
  <si>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</si>
  <si>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</si>
  <si>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</si>
  <si>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</si>
  <si>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</si>
  <si>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</si>
  <si>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</si>
  <si>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</si>
  <si>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</si>
  <si>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</si>
  <si>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７  年    ６月   ２５ 日</t>
    <phoneticPr fontId="3"/>
  </si>
  <si>
    <t>神奈川県厚木市岡田３丁目１番２０号グランツ・フィオーレ１階</t>
    <rPh sb="0" eb="4">
      <t>カナガワケン</t>
    </rPh>
    <rPh sb="4" eb="7">
      <t>アツギシ</t>
    </rPh>
    <rPh sb="7" eb="9">
      <t>オカダ</t>
    </rPh>
    <rPh sb="10" eb="12">
      <t>チョウメ</t>
    </rPh>
    <rPh sb="13" eb="14">
      <t>バン</t>
    </rPh>
    <rPh sb="16" eb="17">
      <t>ゴウ</t>
    </rPh>
    <rPh sb="28" eb="29">
      <t>カイ</t>
    </rPh>
    <phoneticPr fontId="3"/>
  </si>
  <si>
    <t>大東建託株式会社厚木支店　支店長　飯田　直也</t>
    <rPh sb="0" eb="2">
      <t>ダイトウ</t>
    </rPh>
    <rPh sb="2" eb="4">
      <t>ケンタク</t>
    </rPh>
    <rPh sb="4" eb="8">
      <t>カブシキガイシャ</t>
    </rPh>
    <rPh sb="8" eb="10">
      <t>アツギ</t>
    </rPh>
    <rPh sb="10" eb="12">
      <t>シテン</t>
    </rPh>
    <rPh sb="13" eb="16">
      <t>シテンチョウ</t>
    </rPh>
    <rPh sb="17" eb="19">
      <t>イイダ</t>
    </rPh>
    <rPh sb="20" eb="22">
      <t>ナオヤ</t>
    </rPh>
    <phoneticPr fontId="3"/>
  </si>
  <si>
    <t>046-229-9561</t>
    <phoneticPr fontId="3"/>
  </si>
  <si>
    <t>大東建託株式会社　厚木支店</t>
    <rPh sb="0" eb="2">
      <t>ダイトウ</t>
    </rPh>
    <rPh sb="2" eb="4">
      <t>ケンタク</t>
    </rPh>
    <rPh sb="4" eb="8">
      <t>カブシキガイシャ</t>
    </rPh>
    <rPh sb="9" eb="11">
      <t>アツギ</t>
    </rPh>
    <rPh sb="11" eb="13">
      <t>シテン</t>
    </rPh>
    <phoneticPr fontId="3"/>
  </si>
  <si>
    <t>神奈川県厚木市岡田３丁目１番２０号グランツ・フィオーレ１階</t>
    <phoneticPr fontId="3"/>
  </si>
  <si>
    <t>総合工事業</t>
    <rPh sb="0" eb="2">
      <t>ソウゴウ</t>
    </rPh>
    <rPh sb="2" eb="5">
      <t>コウジギョウ</t>
    </rPh>
    <phoneticPr fontId="3"/>
  </si>
  <si>
    <t>102人</t>
    <rPh sb="3" eb="4">
      <t>ニン</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</si>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</sst>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37" zoomScaleNormal="100" zoomScaleSheetLayoutView="100" workbookViewId="0">
      <selection activeCell="O30" sqref="O30"/>
    </sheetView>
  </sheetViews>
  <sheetFormatPr defaultColWidth="9" defaultRowHeight="12"/>
  <cols>
    <col min="1" max="1" width="1" style="26" customWidth="1"/>
    <col min="2" max="2" width="3.33203125" style="26" customWidth="1"/>
    <col min="3" max="3" width="3.33203125" style="25" customWidth="1"/>
    <col min="4" max="4" width="3.88671875" style="25" customWidth="1"/>
    <col min="5" max="5" width="9.6640625" style="25" customWidth="1"/>
    <col min="6" max="6" width="2.77734375" style="25" customWidth="1"/>
    <col min="7" max="7" width="6.77734375" style="25" customWidth="1"/>
    <col min="8" max="8" width="13.77734375" style="25" customWidth="1"/>
    <col min="9" max="9" width="5.77734375" style="25" customWidth="1"/>
    <col min="10" max="10" width="3.77734375" style="25" customWidth="1"/>
    <col min="11" max="11" width="10.77734375" style="25" customWidth="1"/>
    <col min="12" max="12" width="6.77734375" style="25" customWidth="1"/>
    <col min="13" max="13" width="7.77734375" style="25" customWidth="1"/>
    <col min="14" max="14" width="6.77734375" style="25" customWidth="1"/>
    <col min="15" max="15" width="7.77734375" style="25" customWidth="1"/>
    <col min="16" max="16" width="2.21875" style="25" customWidth="1"/>
    <col min="17" max="17" width="9" style="25"/>
    <col min="18" max="18" width="9" style="48"/>
    <col min="19" max="19" width="10.77734375" style="48" customWidth="1"/>
    <col min="20" max="20" width="9" style="48"/>
    <col min="21" max="21" width="13.33203125" style="48" customWidth="1"/>
    <col min="22" max="27" width="9" style="48"/>
    <col min="28" max="28" width="33.77734375" style="48" customWidth="1"/>
    <col min="29" max="48" width="9" style="48"/>
    <col min="49" max="16384" width="9" style="25"/>
  </cols>
  <sheetData>
    <row r="2" spans="1:54" ht="13.2">
      <c r="C2" s="24" t="s">
        <v>50</v>
      </c>
    </row>
    <row r="3" spans="1:54" ht="13.2">
      <c r="C3" s="24" t="s">
        <v>159</v>
      </c>
    </row>
    <row r="4" spans="1:54" s="83" customFormat="1" ht="13.2">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2">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2">
      <c r="C6" s="24"/>
    </row>
    <row r="7" spans="1:54" ht="13.2">
      <c r="C7" s="24" t="s">
        <v>2</v>
      </c>
      <c r="Q7" s="24"/>
    </row>
    <row r="8" spans="1:54" s="345" customFormat="1" ht="13.2">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2">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2">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2">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2">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2">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2">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2">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2">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2">
      <c r="C19" s="24" t="s">
        <v>3</v>
      </c>
      <c r="Q19" s="24"/>
      <c r="R19" s="99"/>
      <c r="S19" s="100"/>
    </row>
    <row r="20" spans="1:54" ht="13.2">
      <c r="C20" s="538"/>
      <c r="D20" s="539"/>
      <c r="E20" s="24" t="s">
        <v>49</v>
      </c>
      <c r="Q20" s="24"/>
      <c r="R20" s="100"/>
      <c r="S20" s="100"/>
    </row>
    <row r="21" spans="1:54" ht="13.2">
      <c r="C21" s="542" t="s">
        <v>354</v>
      </c>
      <c r="D21" s="543"/>
      <c r="E21" s="24" t="s">
        <v>344</v>
      </c>
      <c r="Q21" s="24"/>
      <c r="R21" s="100"/>
      <c r="S21" s="100"/>
    </row>
    <row r="22" spans="1:54" ht="13.2">
      <c r="C22" s="565" t="s">
        <v>355</v>
      </c>
      <c r="D22" s="566"/>
      <c r="E22" s="24" t="s">
        <v>1</v>
      </c>
      <c r="Q22" s="24"/>
      <c r="R22" s="100"/>
      <c r="S22" s="100"/>
    </row>
    <row r="23" spans="1:54" ht="13.2">
      <c r="C23" s="567" t="s">
        <v>356</v>
      </c>
      <c r="D23" s="568"/>
      <c r="E23" s="24" t="s">
        <v>46</v>
      </c>
      <c r="Q23" s="24"/>
      <c r="R23" s="99"/>
      <c r="S23" s="100"/>
    </row>
    <row r="24" spans="1:54" ht="13.2">
      <c r="C24" s="569" t="s">
        <v>357</v>
      </c>
      <c r="D24" s="570"/>
      <c r="E24" s="350" t="s">
        <v>346</v>
      </c>
      <c r="Q24" s="24"/>
      <c r="R24" s="99"/>
      <c r="S24" s="100"/>
    </row>
    <row r="25" spans="1:54" ht="13.2">
      <c r="E25" s="350" t="s">
        <v>351</v>
      </c>
      <c r="Q25" s="24"/>
      <c r="R25" s="99"/>
      <c r="S25" s="100"/>
    </row>
    <row r="26" spans="1:54" ht="13.8" thickBot="1">
      <c r="C26" s="27"/>
      <c r="D26" s="27"/>
      <c r="E26" s="464"/>
      <c r="F26" s="27"/>
      <c r="G26" s="27"/>
      <c r="H26" s="27"/>
      <c r="O26" s="110" t="s">
        <v>158</v>
      </c>
      <c r="Q26" s="24"/>
      <c r="R26" s="99"/>
      <c r="S26" s="100"/>
    </row>
    <row r="27" spans="1:54" ht="13.2">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471</v>
      </c>
      <c r="O28" s="296" t="s">
        <v>155</v>
      </c>
      <c r="Q28" s="24"/>
      <c r="R28" s="99"/>
      <c r="S28" s="100"/>
    </row>
    <row r="29" spans="1:54" ht="13.2">
      <c r="C29" s="582" t="s">
        <v>390</v>
      </c>
      <c r="D29" s="583"/>
      <c r="E29" s="583"/>
      <c r="F29" s="583"/>
      <c r="G29" s="583"/>
      <c r="H29" s="583"/>
      <c r="I29" s="583"/>
      <c r="J29" s="583"/>
      <c r="K29" s="583"/>
      <c r="L29" s="583"/>
      <c r="M29" s="583"/>
      <c r="N29" s="583"/>
      <c r="O29" s="583"/>
      <c r="Q29" s="24"/>
      <c r="R29" s="99"/>
      <c r="S29" s="329"/>
    </row>
    <row r="30" spans="1:54" ht="13.2">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99999999999999" customHeight="1">
      <c r="C33" s="88"/>
      <c r="D33" s="28"/>
      <c r="E33" s="28"/>
      <c r="F33" s="28"/>
      <c r="G33" s="28"/>
      <c r="H33" s="28"/>
      <c r="I33" s="28"/>
      <c r="J33" s="28"/>
      <c r="K33" s="28"/>
      <c r="L33" s="28"/>
      <c r="M33" s="28"/>
      <c r="N33" s="28"/>
      <c r="O33" s="89"/>
      <c r="Q33" s="24"/>
      <c r="R33" s="99"/>
      <c r="S33" s="99"/>
    </row>
    <row r="34" spans="1:19" ht="14.4">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2">
      <c r="C36" s="563" t="s">
        <v>41</v>
      </c>
      <c r="D36" s="564"/>
      <c r="E36" s="564"/>
      <c r="F36" s="564"/>
      <c r="G36" s="465" t="s">
        <v>5</v>
      </c>
      <c r="H36" s="28"/>
      <c r="I36" s="28"/>
      <c r="J36" s="28"/>
      <c r="K36" s="28"/>
      <c r="L36" s="28"/>
      <c r="M36" s="28"/>
      <c r="N36" s="28"/>
      <c r="O36" s="89"/>
      <c r="Q36" s="24"/>
      <c r="R36" s="99"/>
      <c r="S36" s="99"/>
    </row>
    <row r="37" spans="1:19" ht="13.2">
      <c r="C37" s="88"/>
      <c r="D37" s="28"/>
      <c r="E37" s="28"/>
      <c r="F37" s="28"/>
      <c r="G37" s="28"/>
      <c r="H37" s="28"/>
      <c r="I37" s="28"/>
      <c r="J37" s="28"/>
      <c r="K37" s="28"/>
      <c r="L37" s="28"/>
      <c r="M37" s="28"/>
      <c r="N37" s="28"/>
      <c r="O37" s="89"/>
      <c r="Q37" s="24"/>
      <c r="R37" s="99"/>
      <c r="S37" s="100"/>
    </row>
    <row r="38" spans="1:19" ht="13.2">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466</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467</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1789</v>
      </c>
      <c r="N48" s="602"/>
      <c r="O48" s="603"/>
    </row>
    <row r="49" spans="3:21" ht="18" customHeight="1">
      <c r="C49" s="552" t="s">
        <v>11</v>
      </c>
      <c r="D49" s="584"/>
      <c r="E49" s="585"/>
      <c r="F49" s="571" t="s">
        <v>468</v>
      </c>
      <c r="G49" s="572"/>
      <c r="H49" s="572"/>
      <c r="I49" s="572"/>
      <c r="J49" s="572"/>
      <c r="K49" s="572"/>
      <c r="L49" s="463" t="s">
        <v>172</v>
      </c>
      <c r="M49" s="466"/>
      <c r="N49" s="604" t="s">
        <v>466</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147</v>
      </c>
      <c r="G52" s="640"/>
      <c r="H52" s="640"/>
      <c r="I52" s="640"/>
      <c r="J52" s="36" t="s">
        <v>47</v>
      </c>
      <c r="K52" s="36"/>
      <c r="L52" s="641" t="s">
        <v>469</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14794</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t="s">
        <v>470</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954.1</v>
      </c>
      <c r="I63" s="292" t="s">
        <v>4</v>
      </c>
      <c r="J63" s="623" t="s">
        <v>324</v>
      </c>
      <c r="K63" s="624"/>
      <c r="L63" s="625"/>
      <c r="M63" s="621">
        <f>+別紙!AA14</f>
        <v>954.1</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265.10000000000002</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514.79999999999995</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99999999999999"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2">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2">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2">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2">
      <c r="C98" s="44"/>
      <c r="D98" s="44"/>
      <c r="E98" s="44"/>
      <c r="F98" s="44"/>
      <c r="G98" s="44"/>
      <c r="H98" s="44"/>
      <c r="I98" s="44"/>
      <c r="J98" s="44"/>
      <c r="K98" s="44"/>
      <c r="L98" s="44"/>
      <c r="M98" s="44"/>
      <c r="N98" s="44"/>
      <c r="O98" s="44"/>
      <c r="Q98" s="314" t="s">
        <v>114</v>
      </c>
      <c r="R98" s="1"/>
    </row>
    <row r="99" spans="1:26" ht="13.2">
      <c r="C99" s="44"/>
      <c r="D99" s="44"/>
      <c r="E99" s="44"/>
      <c r="F99" s="44"/>
      <c r="G99" s="44"/>
      <c r="H99" s="44"/>
      <c r="I99" s="44"/>
      <c r="J99" s="44"/>
      <c r="K99" s="44"/>
      <c r="L99" s="44"/>
      <c r="M99" s="44"/>
      <c r="N99" s="44"/>
      <c r="O99" s="44"/>
      <c r="Q99" s="314" t="s">
        <v>115</v>
      </c>
      <c r="R99" s="1"/>
    </row>
    <row r="100" spans="1:26" ht="13.2">
      <c r="C100" s="44"/>
      <c r="D100" s="44"/>
      <c r="E100" s="44"/>
      <c r="F100" s="44"/>
      <c r="G100" s="44"/>
      <c r="H100" s="44"/>
      <c r="I100" s="44"/>
      <c r="J100" s="44"/>
      <c r="K100" s="44"/>
      <c r="L100" s="44"/>
      <c r="M100" s="44"/>
      <c r="N100" s="44"/>
      <c r="O100" s="44"/>
      <c r="Q100" s="314" t="s">
        <v>116</v>
      </c>
      <c r="R100" s="1"/>
    </row>
    <row r="101" spans="1:26" ht="13.2">
      <c r="C101" s="44"/>
      <c r="D101" s="44"/>
      <c r="E101" s="44"/>
      <c r="F101" s="44"/>
      <c r="G101" s="44"/>
      <c r="H101" s="44"/>
      <c r="I101" s="44"/>
      <c r="J101" s="44"/>
      <c r="K101" s="44"/>
      <c r="L101" s="44"/>
      <c r="M101" s="44"/>
      <c r="N101" s="44"/>
      <c r="O101" s="44"/>
      <c r="Q101" s="314" t="s">
        <v>117</v>
      </c>
      <c r="R101" s="1"/>
    </row>
    <row r="102" spans="1:26" ht="13.2">
      <c r="C102" s="44"/>
      <c r="D102" s="44"/>
      <c r="E102" s="44"/>
      <c r="F102" s="44"/>
      <c r="G102" s="44"/>
      <c r="H102" s="44"/>
      <c r="I102" s="44"/>
      <c r="J102" s="44"/>
      <c r="K102" s="44"/>
      <c r="L102" s="44"/>
      <c r="M102" s="44"/>
      <c r="N102" s="44"/>
      <c r="O102" s="44"/>
      <c r="Q102" s="314" t="s">
        <v>118</v>
      </c>
      <c r="R102" s="1"/>
    </row>
    <row r="103" spans="1:26" ht="13.2">
      <c r="C103" s="44"/>
      <c r="D103" s="44"/>
      <c r="E103" s="44"/>
      <c r="F103" s="44"/>
      <c r="G103" s="44"/>
      <c r="H103" s="44"/>
      <c r="I103" s="44"/>
      <c r="J103" s="44"/>
      <c r="K103" s="44"/>
      <c r="L103" s="44"/>
      <c r="M103" s="44"/>
      <c r="N103" s="44"/>
      <c r="O103" s="44"/>
      <c r="Q103" s="314" t="s">
        <v>119</v>
      </c>
    </row>
    <row r="104" spans="1:26" ht="13.2">
      <c r="C104" s="44"/>
      <c r="D104" s="44"/>
      <c r="E104" s="44"/>
      <c r="F104" s="44"/>
      <c r="G104" s="44"/>
      <c r="H104" s="44"/>
      <c r="I104" s="44"/>
      <c r="J104" s="44"/>
      <c r="K104" s="44"/>
      <c r="L104" s="44"/>
      <c r="M104" s="44"/>
      <c r="N104" s="44"/>
      <c r="O104" s="44"/>
      <c r="Q104" s="314" t="s">
        <v>120</v>
      </c>
    </row>
    <row r="105" spans="1:26" ht="13.2">
      <c r="C105" s="44"/>
      <c r="D105" s="44"/>
      <c r="E105" s="44"/>
      <c r="F105" s="44"/>
      <c r="G105" s="44"/>
      <c r="H105" s="44"/>
      <c r="I105" s="44"/>
      <c r="J105" s="44"/>
      <c r="K105" s="44"/>
      <c r="L105" s="44"/>
      <c r="M105" s="44"/>
      <c r="N105" s="44"/>
      <c r="O105" s="44"/>
      <c r="Q105" s="314" t="s">
        <v>121</v>
      </c>
    </row>
    <row r="106" spans="1:26" ht="13.2">
      <c r="C106" s="44"/>
      <c r="D106" s="44"/>
      <c r="E106" s="44"/>
      <c r="F106" s="44"/>
      <c r="G106" s="44"/>
      <c r="H106" s="44"/>
      <c r="I106" s="44"/>
      <c r="J106" s="44"/>
      <c r="K106" s="44"/>
      <c r="L106" s="44"/>
      <c r="M106" s="44"/>
      <c r="N106" s="44"/>
      <c r="O106" s="44"/>
      <c r="Q106" s="314" t="s">
        <v>122</v>
      </c>
    </row>
    <row r="107" spans="1:26" ht="13.2">
      <c r="C107" s="46"/>
      <c r="D107" s="46"/>
      <c r="E107" s="46"/>
      <c r="F107" s="46"/>
      <c r="G107" s="46"/>
      <c r="H107" s="46"/>
      <c r="I107" s="46"/>
      <c r="J107" s="46"/>
      <c r="K107" s="46"/>
      <c r="L107" s="46"/>
      <c r="M107" s="46"/>
      <c r="N107" s="46"/>
      <c r="O107" s="46"/>
      <c r="Q107" s="314" t="s">
        <v>125</v>
      </c>
    </row>
    <row r="108" spans="1:26" ht="13.2">
      <c r="C108" s="46"/>
      <c r="D108" s="46"/>
      <c r="E108" s="46"/>
      <c r="F108" s="46"/>
      <c r="G108" s="46"/>
      <c r="H108" s="46"/>
      <c r="I108" s="46"/>
      <c r="J108" s="46"/>
      <c r="K108" s="46"/>
      <c r="L108" s="46"/>
      <c r="M108" s="46"/>
      <c r="N108" s="46"/>
      <c r="O108" s="46"/>
      <c r="Q108" s="314" t="s">
        <v>126</v>
      </c>
    </row>
    <row r="109" spans="1:26" ht="13.2">
      <c r="C109" s="46"/>
      <c r="D109" s="46"/>
      <c r="E109" s="46"/>
      <c r="F109" s="46"/>
      <c r="G109" s="46"/>
      <c r="H109" s="46"/>
      <c r="I109" s="46"/>
      <c r="J109" s="46"/>
      <c r="K109" s="46"/>
      <c r="L109" s="46"/>
      <c r="M109" s="46"/>
      <c r="N109" s="46"/>
      <c r="O109" s="46"/>
      <c r="Q109" s="314" t="s">
        <v>127</v>
      </c>
    </row>
    <row r="110" spans="1:26" ht="13.2">
      <c r="C110" s="46"/>
      <c r="D110" s="46"/>
      <c r="E110" s="46"/>
      <c r="F110" s="46"/>
      <c r="G110" s="46"/>
      <c r="H110" s="46"/>
      <c r="I110" s="46"/>
      <c r="J110" s="46"/>
      <c r="K110" s="46"/>
      <c r="L110" s="46"/>
      <c r="M110" s="46"/>
      <c r="N110" s="46"/>
      <c r="O110" s="46"/>
      <c r="Q110" s="314" t="s">
        <v>128</v>
      </c>
    </row>
    <row r="111" spans="1:26" ht="13.2">
      <c r="C111" s="46"/>
      <c r="D111" s="46"/>
      <c r="E111" s="46"/>
      <c r="F111" s="46"/>
      <c r="G111" s="46"/>
      <c r="H111" s="46"/>
      <c r="I111" s="46"/>
      <c r="J111" s="46"/>
      <c r="K111" s="46"/>
      <c r="L111" s="46"/>
      <c r="M111" s="46"/>
      <c r="N111" s="46"/>
      <c r="O111" s="46"/>
      <c r="Q111" s="314" t="s">
        <v>129</v>
      </c>
    </row>
    <row r="112" spans="1:26" ht="13.2">
      <c r="C112" s="46"/>
      <c r="D112" s="46"/>
      <c r="E112" s="46"/>
      <c r="F112" s="46"/>
      <c r="G112" s="46"/>
      <c r="H112" s="46"/>
      <c r="I112" s="46"/>
      <c r="J112" s="46"/>
      <c r="K112" s="46"/>
      <c r="L112" s="46"/>
      <c r="M112" s="46"/>
      <c r="N112" s="46"/>
      <c r="O112" s="46"/>
      <c r="Q112" s="314" t="s">
        <v>130</v>
      </c>
    </row>
    <row r="113" spans="3:17" ht="13.2">
      <c r="C113" s="46"/>
      <c r="D113" s="46"/>
      <c r="E113" s="46"/>
      <c r="F113" s="46"/>
      <c r="G113" s="46"/>
      <c r="H113" s="46"/>
      <c r="I113" s="46"/>
      <c r="J113" s="46"/>
      <c r="K113" s="46"/>
      <c r="L113" s="46"/>
      <c r="M113" s="46"/>
      <c r="N113" s="46"/>
      <c r="O113" s="46"/>
      <c r="Q113" s="314" t="s">
        <v>123</v>
      </c>
    </row>
    <row r="114" spans="3:17" ht="13.2">
      <c r="C114" s="48"/>
      <c r="D114" s="48"/>
      <c r="E114" s="48"/>
      <c r="F114" s="48"/>
      <c r="G114" s="48"/>
      <c r="H114" s="48"/>
      <c r="I114" s="48"/>
      <c r="J114" s="48"/>
      <c r="K114" s="48"/>
      <c r="L114" s="48"/>
      <c r="M114" s="48"/>
      <c r="N114" s="48"/>
      <c r="O114" s="48"/>
      <c r="Q114" s="314" t="s">
        <v>131</v>
      </c>
    </row>
    <row r="115" spans="3:17" ht="13.2">
      <c r="C115" s="48"/>
      <c r="D115" s="48"/>
      <c r="E115" s="48"/>
      <c r="F115" s="48"/>
      <c r="G115" s="48"/>
      <c r="H115" s="48"/>
      <c r="I115" s="48"/>
      <c r="J115" s="48"/>
      <c r="K115" s="48"/>
      <c r="L115" s="48"/>
      <c r="M115" s="48"/>
      <c r="N115" s="48"/>
      <c r="O115" s="48"/>
      <c r="Q115" s="314" t="s">
        <v>132</v>
      </c>
    </row>
    <row r="116" spans="3:17" ht="13.2">
      <c r="C116" s="48"/>
      <c r="D116" s="48"/>
      <c r="E116" s="48"/>
      <c r="F116" s="48"/>
      <c r="G116" s="48"/>
      <c r="H116" s="48"/>
      <c r="I116" s="48"/>
      <c r="J116" s="48"/>
      <c r="K116" s="48"/>
      <c r="L116" s="48"/>
      <c r="M116" s="48"/>
      <c r="N116" s="48"/>
      <c r="O116" s="48"/>
      <c r="Q116" s="314" t="s">
        <v>133</v>
      </c>
    </row>
    <row r="117" spans="3:17" ht="13.2">
      <c r="Q117" s="314" t="s">
        <v>134</v>
      </c>
    </row>
    <row r="118" spans="3:17" ht="13.2">
      <c r="Q118" s="314" t="s">
        <v>135</v>
      </c>
    </row>
    <row r="119" spans="3:17" ht="13.2">
      <c r="Q119" s="314" t="s">
        <v>136</v>
      </c>
    </row>
    <row r="120" spans="3:17" ht="13.2">
      <c r="Q120" s="314" t="s">
        <v>137</v>
      </c>
    </row>
    <row r="121" spans="3:17" ht="13.2">
      <c r="Q121" s="314" t="s">
        <v>138</v>
      </c>
    </row>
    <row r="122" spans="3:17" ht="13.2">
      <c r="Q122" s="314" t="s">
        <v>139</v>
      </c>
    </row>
    <row r="123" spans="3:17" ht="13.2">
      <c r="Q123" s="314" t="s">
        <v>140</v>
      </c>
    </row>
    <row r="124" spans="3:17" ht="13.2">
      <c r="Q124" s="314" t="s">
        <v>141</v>
      </c>
    </row>
    <row r="125" spans="3:17" ht="13.2">
      <c r="Q125" s="314" t="s">
        <v>124</v>
      </c>
    </row>
    <row r="126" spans="3:17" ht="13.2">
      <c r="Q126" s="314" t="s">
        <v>142</v>
      </c>
    </row>
    <row r="127" spans="3:17" ht="13.2">
      <c r="Q127" s="314" t="s">
        <v>143</v>
      </c>
    </row>
    <row r="128" spans="3:17" ht="13.2">
      <c r="Q128" s="314" t="s">
        <v>144</v>
      </c>
    </row>
    <row r="129" spans="17:17" ht="13.2">
      <c r="Q129" s="314" t="s">
        <v>145</v>
      </c>
    </row>
    <row r="130" spans="17:17" ht="13.2">
      <c r="Q130" s="314" t="s">
        <v>146</v>
      </c>
    </row>
    <row r="131" spans="17:17" ht="13.2">
      <c r="Q131" s="314" t="s">
        <v>147</v>
      </c>
    </row>
    <row r="132" spans="17:17" ht="13.2">
      <c r="Q132" s="315" t="s">
        <v>148</v>
      </c>
    </row>
    <row r="133" spans="17:17" ht="13.2">
      <c r="Q133" s="315" t="s">
        <v>149</v>
      </c>
    </row>
    <row r="134" spans="17:17" ht="13.2">
      <c r="Q134" s="315" t="s">
        <v>150</v>
      </c>
    </row>
    <row r="135" spans="17:17" ht="13.2">
      <c r="Q135" s="315" t="s">
        <v>151</v>
      </c>
    </row>
    <row r="136" spans="17:17" ht="13.2">
      <c r="Q136" s="315" t="s">
        <v>152</v>
      </c>
    </row>
    <row r="137" spans="17:17" ht="13.2">
      <c r="Q137" s="315" t="s">
        <v>153</v>
      </c>
    </row>
    <row r="138" spans="17:17" ht="13.2">
      <c r="Q138" s="315" t="s">
        <v>361</v>
      </c>
    </row>
    <row r="139" spans="17:17" ht="13.2">
      <c r="Q139" s="315" t="s">
        <v>359</v>
      </c>
    </row>
    <row r="140" spans="17:17" ht="13.2">
      <c r="Q140" s="315" t="s">
        <v>360</v>
      </c>
    </row>
    <row r="141" spans="17:17">
      <c r="Q141" s="316"/>
    </row>
    <row r="142" spans="17:17" ht="13.2">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1" zoomScaleNormal="100" workbookViewId="0">
      <selection activeCell="D25" sqref="D25:F25"/>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0.5</v>
      </c>
      <c r="E24" s="684"/>
      <c r="F24" s="684"/>
      <c r="G24" s="211" t="s">
        <v>198</v>
      </c>
      <c r="H24" s="673">
        <f>+F12</f>
        <v>1.3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1.3</v>
      </c>
      <c r="Q27" s="733"/>
      <c r="R27" s="733"/>
      <c r="S27" s="733"/>
      <c r="T27" s="54" t="s">
        <v>38</v>
      </c>
      <c r="U27" s="74"/>
      <c r="V27" s="74"/>
      <c r="Y27" s="72" t="s">
        <v>39</v>
      </c>
      <c r="Z27" s="75"/>
      <c r="AH27" s="63"/>
      <c r="AI27" s="63"/>
      <c r="AJ27" s="63"/>
      <c r="AK27" s="63"/>
      <c r="AL27" s="703">
        <f>+AH18+P27</f>
        <v>1.3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0.5</v>
      </c>
      <c r="E29" s="684"/>
      <c r="F29" s="684"/>
      <c r="G29" s="211" t="s">
        <v>198</v>
      </c>
      <c r="H29" s="673">
        <f>+AL27</f>
        <v>1.3</v>
      </c>
      <c r="I29" s="674"/>
      <c r="J29" s="211" t="s">
        <v>198</v>
      </c>
      <c r="M29" s="682"/>
      <c r="P29" s="66"/>
      <c r="Q29" s="158"/>
      <c r="R29" s="61" t="s">
        <v>183</v>
      </c>
      <c r="S29" s="728" t="s">
        <v>33</v>
      </c>
      <c r="T29" s="731"/>
      <c r="U29" s="731"/>
      <c r="V29" s="732"/>
      <c r="W29" s="58"/>
      <c r="X29" s="76"/>
      <c r="Y29" s="688" t="s">
        <v>258</v>
      </c>
      <c r="Z29" s="689"/>
      <c r="AA29" s="729">
        <v>1.3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0.2</v>
      </c>
      <c r="E30" s="684"/>
      <c r="F30" s="684"/>
      <c r="G30" s="211" t="s">
        <v>198</v>
      </c>
      <c r="H30" s="673">
        <f>+AL30</f>
        <v>0</v>
      </c>
      <c r="I30" s="674"/>
      <c r="J30" s="211" t="s">
        <v>198</v>
      </c>
      <c r="M30" s="682"/>
      <c r="P30" s="66"/>
      <c r="R30" s="687">
        <f>+ROUND(AA28,1)+ROUND(AA29,1)+ROUND(AA30,1)</f>
        <v>1.3</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1" zoomScaleNormal="100" workbookViewId="0">
      <selection activeCell="D25" sqref="D25:F25"/>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4.7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v>
      </c>
      <c r="E24" s="684"/>
      <c r="F24" s="684"/>
      <c r="G24" s="211" t="s">
        <v>198</v>
      </c>
      <c r="H24" s="673">
        <f>+F12</f>
        <v>4.7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4.7</v>
      </c>
      <c r="Q27" s="733"/>
      <c r="R27" s="733"/>
      <c r="S27" s="733"/>
      <c r="T27" s="54" t="s">
        <v>38</v>
      </c>
      <c r="U27" s="74"/>
      <c r="V27" s="74"/>
      <c r="Y27" s="72" t="s">
        <v>39</v>
      </c>
      <c r="Z27" s="75"/>
      <c r="AH27" s="63"/>
      <c r="AI27" s="63"/>
      <c r="AJ27" s="63"/>
      <c r="AK27" s="63"/>
      <c r="AL27" s="703">
        <f>+AH18+P27</f>
        <v>4.7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v>
      </c>
      <c r="E29" s="684"/>
      <c r="F29" s="684"/>
      <c r="G29" s="211" t="s">
        <v>198</v>
      </c>
      <c r="H29" s="673">
        <f>+AL27</f>
        <v>4.7</v>
      </c>
      <c r="I29" s="674"/>
      <c r="J29" s="211" t="s">
        <v>198</v>
      </c>
      <c r="M29" s="682"/>
      <c r="P29" s="66"/>
      <c r="Q29" s="158"/>
      <c r="R29" s="61" t="s">
        <v>183</v>
      </c>
      <c r="S29" s="728" t="s">
        <v>33</v>
      </c>
      <c r="T29" s="731"/>
      <c r="U29" s="731"/>
      <c r="V29" s="732"/>
      <c r="W29" s="58"/>
      <c r="X29" s="76"/>
      <c r="Y29" s="688" t="s">
        <v>258</v>
      </c>
      <c r="Z29" s="689"/>
      <c r="AA29" s="729">
        <v>4.7</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8.1999999999999993</v>
      </c>
      <c r="E30" s="684"/>
      <c r="F30" s="684"/>
      <c r="G30" s="211" t="s">
        <v>198</v>
      </c>
      <c r="H30" s="673">
        <f>+AL30</f>
        <v>4.7</v>
      </c>
      <c r="I30" s="674"/>
      <c r="J30" s="211" t="s">
        <v>198</v>
      </c>
      <c r="M30" s="682"/>
      <c r="P30" s="66"/>
      <c r="R30" s="687">
        <f>+ROUND(AA28,1)+ROUND(AA29,1)+ROUND(AA30,1)</f>
        <v>4.7</v>
      </c>
      <c r="S30" s="733"/>
      <c r="T30" s="733"/>
      <c r="U30" s="733"/>
      <c r="V30" s="54" t="s">
        <v>16</v>
      </c>
      <c r="Y30" s="688" t="s">
        <v>186</v>
      </c>
      <c r="Z30" s="689"/>
      <c r="AA30" s="729"/>
      <c r="AB30" s="730"/>
      <c r="AC30" s="730"/>
      <c r="AD30" s="730"/>
      <c r="AE30" s="730"/>
      <c r="AF30" s="54" t="s">
        <v>13</v>
      </c>
      <c r="AL30" s="706">
        <v>4.7</v>
      </c>
      <c r="AM30" s="707"/>
      <c r="AN30" s="707"/>
      <c r="AO30" s="707"/>
      <c r="AP30" s="62" t="s">
        <v>13</v>
      </c>
      <c r="AS30" s="725"/>
      <c r="AT30" s="722"/>
      <c r="AU30" s="722"/>
      <c r="AV30" s="723"/>
      <c r="AW30" s="498"/>
    </row>
    <row r="31" spans="2:49" ht="27" customHeight="1" thickTop="1" thickBot="1">
      <c r="B31" s="660" t="s">
        <v>226</v>
      </c>
      <c r="C31" s="661"/>
      <c r="D31" s="684">
        <v>1.7</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1" zoomScaleNormal="100" workbookViewId="0">
      <selection activeCell="D32" sqref="D32:F32"/>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132.5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118.7</v>
      </c>
      <c r="E24" s="684"/>
      <c r="F24" s="684"/>
      <c r="G24" s="211" t="s">
        <v>198</v>
      </c>
      <c r="H24" s="673">
        <f>+F12</f>
        <v>132.5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75.400000000000006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132.5</v>
      </c>
      <c r="Q27" s="733"/>
      <c r="R27" s="733"/>
      <c r="S27" s="733"/>
      <c r="T27" s="54" t="s">
        <v>38</v>
      </c>
      <c r="U27" s="74"/>
      <c r="V27" s="74"/>
      <c r="Y27" s="72" t="s">
        <v>39</v>
      </c>
      <c r="Z27" s="75"/>
      <c r="AH27" s="63"/>
      <c r="AI27" s="63"/>
      <c r="AJ27" s="63"/>
      <c r="AK27" s="63"/>
      <c r="AL27" s="703">
        <f>+AH18+P27</f>
        <v>132.5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75.400000000000006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118.7</v>
      </c>
      <c r="E29" s="684"/>
      <c r="F29" s="684"/>
      <c r="G29" s="211" t="s">
        <v>198</v>
      </c>
      <c r="H29" s="673">
        <f>+AL27</f>
        <v>132.5</v>
      </c>
      <c r="I29" s="674"/>
      <c r="J29" s="211" t="s">
        <v>198</v>
      </c>
      <c r="M29" s="682"/>
      <c r="P29" s="66"/>
      <c r="Q29" s="158"/>
      <c r="R29" s="61" t="s">
        <v>183</v>
      </c>
      <c r="S29" s="728" t="s">
        <v>33</v>
      </c>
      <c r="T29" s="731"/>
      <c r="U29" s="731"/>
      <c r="V29" s="732"/>
      <c r="W29" s="58"/>
      <c r="X29" s="76"/>
      <c r="Y29" s="688" t="s">
        <v>258</v>
      </c>
      <c r="Z29" s="689"/>
      <c r="AA29" s="729">
        <v>57.1</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60.3</v>
      </c>
      <c r="E30" s="684"/>
      <c r="F30" s="684"/>
      <c r="G30" s="211" t="s">
        <v>198</v>
      </c>
      <c r="H30" s="673">
        <f>+AL30</f>
        <v>52.9</v>
      </c>
      <c r="I30" s="674"/>
      <c r="J30" s="211" t="s">
        <v>198</v>
      </c>
      <c r="M30" s="682"/>
      <c r="P30" s="66"/>
      <c r="R30" s="687">
        <f>+ROUND(AA28,1)+ROUND(AA29,1)+ROUND(AA30,1)</f>
        <v>132.5</v>
      </c>
      <c r="S30" s="733"/>
      <c r="T30" s="733"/>
      <c r="U30" s="733"/>
      <c r="V30" s="54" t="s">
        <v>16</v>
      </c>
      <c r="Y30" s="688" t="s">
        <v>186</v>
      </c>
      <c r="Z30" s="689"/>
      <c r="AA30" s="729"/>
      <c r="AB30" s="730"/>
      <c r="AC30" s="730"/>
      <c r="AD30" s="730"/>
      <c r="AE30" s="730"/>
      <c r="AF30" s="54" t="s">
        <v>13</v>
      </c>
      <c r="AL30" s="706">
        <v>52.9</v>
      </c>
      <c r="AM30" s="707"/>
      <c r="AN30" s="707"/>
      <c r="AO30" s="707"/>
      <c r="AP30" s="62" t="s">
        <v>13</v>
      </c>
      <c r="AS30" s="725"/>
      <c r="AT30" s="722"/>
      <c r="AU30" s="722"/>
      <c r="AV30" s="723"/>
      <c r="AW30" s="498"/>
    </row>
    <row r="31" spans="2:49" ht="27" customHeight="1" thickTop="1" thickBot="1">
      <c r="B31" s="660" t="s">
        <v>226</v>
      </c>
      <c r="C31" s="661"/>
      <c r="D31" s="684">
        <v>40.700000000000003</v>
      </c>
      <c r="E31" s="684"/>
      <c r="F31" s="684"/>
      <c r="G31" s="211" t="s">
        <v>198</v>
      </c>
      <c r="H31" s="673">
        <f>+AS24</f>
        <v>75.400000000000006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7" zoomScaleNormal="100" workbookViewId="0">
      <selection activeCell="D33" sqref="D33:F3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561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520</v>
      </c>
      <c r="E24" s="684"/>
      <c r="F24" s="684"/>
      <c r="G24" s="211" t="s">
        <v>198</v>
      </c>
      <c r="H24" s="673">
        <f>+F12</f>
        <v>561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409.8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561</v>
      </c>
      <c r="Q27" s="733"/>
      <c r="R27" s="733"/>
      <c r="S27" s="733"/>
      <c r="T27" s="54" t="s">
        <v>38</v>
      </c>
      <c r="U27" s="74"/>
      <c r="V27" s="74"/>
      <c r="Y27" s="72" t="s">
        <v>39</v>
      </c>
      <c r="Z27" s="75"/>
      <c r="AH27" s="63"/>
      <c r="AI27" s="63"/>
      <c r="AJ27" s="63"/>
      <c r="AK27" s="63"/>
      <c r="AL27" s="703">
        <f>+AH18+P27</f>
        <v>561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409.8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520</v>
      </c>
      <c r="E29" s="684"/>
      <c r="F29" s="684"/>
      <c r="G29" s="211" t="s">
        <v>198</v>
      </c>
      <c r="H29" s="673">
        <f>+AL27</f>
        <v>561</v>
      </c>
      <c r="I29" s="674"/>
      <c r="J29" s="211" t="s">
        <v>198</v>
      </c>
      <c r="M29" s="682"/>
      <c r="P29" s="66"/>
      <c r="Q29" s="158"/>
      <c r="R29" s="61" t="s">
        <v>183</v>
      </c>
      <c r="S29" s="728" t="s">
        <v>33</v>
      </c>
      <c r="T29" s="731"/>
      <c r="U29" s="731"/>
      <c r="V29" s="732"/>
      <c r="W29" s="58"/>
      <c r="X29" s="76"/>
      <c r="Y29" s="688" t="s">
        <v>258</v>
      </c>
      <c r="Z29" s="689"/>
      <c r="AA29" s="729">
        <v>151.19999999999999</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75.8</v>
      </c>
      <c r="E30" s="684"/>
      <c r="F30" s="684"/>
      <c r="G30" s="211" t="s">
        <v>198</v>
      </c>
      <c r="H30" s="673">
        <f>+AL30</f>
        <v>150.1</v>
      </c>
      <c r="I30" s="674"/>
      <c r="J30" s="211" t="s">
        <v>198</v>
      </c>
      <c r="M30" s="682"/>
      <c r="P30" s="66"/>
      <c r="R30" s="687">
        <f>+ROUND(AA28,1)+ROUND(AA29,1)+ROUND(AA30,1)</f>
        <v>561</v>
      </c>
      <c r="S30" s="733"/>
      <c r="T30" s="733"/>
      <c r="U30" s="733"/>
      <c r="V30" s="54" t="s">
        <v>16</v>
      </c>
      <c r="Y30" s="688" t="s">
        <v>186</v>
      </c>
      <c r="Z30" s="689"/>
      <c r="AA30" s="729"/>
      <c r="AB30" s="730"/>
      <c r="AC30" s="730"/>
      <c r="AD30" s="730"/>
      <c r="AE30" s="730"/>
      <c r="AF30" s="54" t="s">
        <v>13</v>
      </c>
      <c r="AL30" s="706">
        <v>150.1</v>
      </c>
      <c r="AM30" s="707"/>
      <c r="AN30" s="707"/>
      <c r="AO30" s="707"/>
      <c r="AP30" s="62" t="s">
        <v>13</v>
      </c>
      <c r="AS30" s="725"/>
      <c r="AT30" s="722"/>
      <c r="AU30" s="722"/>
      <c r="AV30" s="723"/>
      <c r="AW30" s="498"/>
    </row>
    <row r="31" spans="2:49" ht="27" customHeight="1" thickTop="1" thickBot="1">
      <c r="B31" s="660" t="s">
        <v>226</v>
      </c>
      <c r="C31" s="661"/>
      <c r="D31" s="684">
        <v>351.4</v>
      </c>
      <c r="E31" s="684"/>
      <c r="F31" s="684"/>
      <c r="G31" s="211" t="s">
        <v>198</v>
      </c>
      <c r="H31" s="673">
        <f>+AS24</f>
        <v>409.8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0" width="9" style="50"/>
    <col min="51" max="51" width="49.77734375" style="50" bestFit="1" customWidth="1"/>
    <col min="52" max="53" width="9" style="50"/>
    <col min="54" max="54" width="54.44140625" style="50" bestFit="1" customWidth="1"/>
    <col min="55" max="55" width="13" style="50" bestFit="1" customWidth="1"/>
    <col min="56" max="56" width="24.33203125" style="50" bestFit="1" customWidth="1"/>
    <col min="57" max="58" width="9" style="50"/>
    <col min="59" max="59" width="16.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8"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大東建託株式会社　厚木支店</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2">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2">
      <c r="H45" s="340"/>
      <c r="I45" s="78"/>
      <c r="J45" s="78"/>
      <c r="K45" s="78"/>
      <c r="R45" s="78"/>
      <c r="S45" s="78"/>
      <c r="T45" s="78"/>
      <c r="AY45" s="79"/>
      <c r="AZ45" s="79"/>
      <c r="BA45" s="79"/>
      <c r="BB45" s="79"/>
      <c r="BC45" s="79"/>
      <c r="BD45" s="79"/>
    </row>
    <row r="46" spans="2:62" ht="13.2">
      <c r="H46" s="340"/>
      <c r="I46" s="78"/>
      <c r="J46" s="78"/>
      <c r="K46" s="78"/>
      <c r="R46" s="78"/>
      <c r="S46" s="78"/>
      <c r="T46" s="78"/>
      <c r="AY46" s="79"/>
      <c r="AZ46" s="79"/>
      <c r="BA46" s="79"/>
      <c r="BB46" s="79"/>
      <c r="BC46" s="79"/>
      <c r="BD46" s="79"/>
    </row>
    <row r="47" spans="2:62" ht="13.2">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D30" sqref="D30:F30"/>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11.2</v>
      </c>
      <c r="E24" s="684"/>
      <c r="F24" s="684"/>
      <c r="G24" s="211" t="s">
        <v>198</v>
      </c>
      <c r="H24" s="673">
        <f>+F12</f>
        <v>12.4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12.4</v>
      </c>
      <c r="Q27" s="733"/>
      <c r="R27" s="733"/>
      <c r="S27" s="733"/>
      <c r="T27" s="54" t="s">
        <v>38</v>
      </c>
      <c r="U27" s="74"/>
      <c r="V27" s="74"/>
      <c r="Y27" s="72" t="s">
        <v>39</v>
      </c>
      <c r="Z27" s="75"/>
      <c r="AH27" s="63"/>
      <c r="AI27" s="63"/>
      <c r="AJ27" s="63"/>
      <c r="AK27" s="63"/>
      <c r="AL27" s="703">
        <f>+AH18+P27</f>
        <v>12.4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11.2</v>
      </c>
      <c r="E29" s="684"/>
      <c r="F29" s="684"/>
      <c r="G29" s="211" t="s">
        <v>198</v>
      </c>
      <c r="H29" s="673">
        <f>+AL27</f>
        <v>12.4</v>
      </c>
      <c r="I29" s="674"/>
      <c r="J29" s="211" t="s">
        <v>198</v>
      </c>
      <c r="M29" s="682"/>
      <c r="P29" s="66"/>
      <c r="Q29" s="158"/>
      <c r="R29" s="61" t="s">
        <v>183</v>
      </c>
      <c r="S29" s="728" t="s">
        <v>33</v>
      </c>
      <c r="T29" s="731"/>
      <c r="U29" s="731"/>
      <c r="V29" s="732"/>
      <c r="W29" s="58"/>
      <c r="X29" s="76"/>
      <c r="Y29" s="688" t="s">
        <v>258</v>
      </c>
      <c r="Z29" s="689"/>
      <c r="AA29" s="729">
        <v>12.4</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12.4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4" zoomScale="70" zoomScaleNormal="70" workbookViewId="0"/>
  </sheetViews>
  <sheetFormatPr defaultColWidth="9" defaultRowHeight="10.8"/>
  <cols>
    <col min="1" max="1" width="2.44140625" style="11" customWidth="1"/>
    <col min="2" max="3" width="3.77734375" style="11" customWidth="1"/>
    <col min="4" max="4" width="4.44140625" style="11" customWidth="1"/>
    <col min="5" max="5" width="3.77734375" style="11" customWidth="1"/>
    <col min="6" max="6" width="40.77734375" style="11" customWidth="1"/>
    <col min="7" max="7" width="9.77734375" style="11" customWidth="1"/>
    <col min="8" max="8" width="10.33203125" style="11" customWidth="1"/>
    <col min="9" max="26" width="9.77734375" style="11" customWidth="1"/>
    <col min="27" max="27" width="11.777343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大東建託株式会社　厚木支店</v>
      </c>
      <c r="Q6" s="793"/>
      <c r="R6" s="793"/>
      <c r="S6" s="793"/>
      <c r="T6" s="793"/>
      <c r="U6" s="793"/>
      <c r="V6" s="788"/>
      <c r="W6" s="788"/>
      <c r="X6" s="788"/>
      <c r="Y6" s="788"/>
      <c r="Z6" s="788"/>
      <c r="AA6" s="200" t="s">
        <v>96</v>
      </c>
    </row>
    <row r="7" spans="2:27" s="12" customFormat="1" ht="14.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5"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789" t="s">
        <v>232</v>
      </c>
      <c r="D9" s="789"/>
      <c r="E9" s="789"/>
      <c r="F9" s="790"/>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117</v>
      </c>
      <c r="M9" s="392">
        <f>IF(OR(ｷ.紙くず!D24&gt;0,ｷ.紙くず!D24&lt;0),ｷ.紙くず!D24,IF(M$19&gt;0,"0",0))</f>
        <v>8.1</v>
      </c>
      <c r="N9" s="392">
        <f>IF(OR(ｸ.木くず!D24&gt;0,ｸ.木くず!D24&lt;0),ｸ.木くず!D24,IF(N$19&gt;0,"0",0))</f>
        <v>168.6</v>
      </c>
      <c r="O9" s="392">
        <f>IF(OR(ｹ.繊維くず!D24&gt;0,ｹ.繊維くず!D24&lt;0),ｹ.繊維くず!D24,IF(O$19&gt;0,"0",0))</f>
        <v>0.5</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10</v>
      </c>
      <c r="T9" s="392">
        <f>IF(OR(ｾ.ｶﾞﾗｽ･ｺﾝｸﾘ･陶磁器くず!D24&gt;0,ｾ.ｶﾞﾗｽ･ｺﾝｸﾘ･陶磁器くず!D24&lt;0),ｾ.ｶﾞﾗｽ･ｺﾝｸﾘ･陶磁器くず!D24,IF(T$19&gt;0,"0",0))</f>
        <v>118.7</v>
      </c>
      <c r="U9" s="392">
        <f>IF(OR(ｿ.鉱さい!D24&gt;0,ｿ.鉱さい!D24&lt;0),ｿ.鉱さい!D24,IF(U$19&gt;0,"0",0))</f>
        <v>0</v>
      </c>
      <c r="V9" s="392">
        <f>IF(OR(ﾀ.がれき類!D24&gt;0,ﾀ.がれき類!D24&lt;0),ﾀ.がれき類!D24,IF(V$19&gt;0,"0",0))</f>
        <v>520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11.2</v>
      </c>
      <c r="AA9" s="394">
        <f>IF(SUM(G9:Z9)&gt;0,SUM(G9:Z9),IF(AA$19&gt;0,"0",0))</f>
        <v>954.1</v>
      </c>
    </row>
    <row r="10" spans="2:27" ht="20.399999999999999" customHeight="1">
      <c r="B10" s="184" t="s">
        <v>352</v>
      </c>
      <c r="C10" s="796" t="s">
        <v>320</v>
      </c>
      <c r="D10" s="796"/>
      <c r="E10" s="796"/>
      <c r="F10" s="797"/>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798" t="s">
        <v>321</v>
      </c>
      <c r="D11" s="798"/>
      <c r="E11" s="798"/>
      <c r="F11" s="799"/>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399999999999999" customHeight="1">
      <c r="B12" s="184">
        <v>6</v>
      </c>
      <c r="C12" s="798" t="s">
        <v>322</v>
      </c>
      <c r="D12" s="798"/>
      <c r="E12" s="798"/>
      <c r="F12" s="799"/>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399999999999999" customHeight="1">
      <c r="B13" s="184" t="s">
        <v>228</v>
      </c>
      <c r="C13" s="800" t="s">
        <v>323</v>
      </c>
      <c r="D13" s="801"/>
      <c r="E13" s="801"/>
      <c r="F13" s="802"/>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399999999999999" customHeight="1">
      <c r="B14" s="184" t="s">
        <v>229</v>
      </c>
      <c r="C14" s="798" t="s">
        <v>241</v>
      </c>
      <c r="D14" s="798"/>
      <c r="E14" s="798"/>
      <c r="F14" s="799"/>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117</v>
      </c>
      <c r="M14" s="398">
        <f>IF(OR(ｷ.紙くず!D29&gt;0,ｷ.紙くず!D29&lt;0),ｷ.紙くず!D29,IF(M$19&gt;0,"0",0))</f>
        <v>8.1</v>
      </c>
      <c r="N14" s="398">
        <f>IF(OR(ｸ.木くず!D29&gt;0,ｸ.木くず!D29&lt;0),ｸ.木くず!D29,IF(N$19&gt;0,"0",0))</f>
        <v>168.6</v>
      </c>
      <c r="O14" s="398">
        <f>IF(OR(ｹ.繊維くず!D29&gt;0,ｹ.繊維くず!D29&lt;0),ｹ.繊維くず!D29,IF(O$19&gt;0,"0",0))</f>
        <v>0.5</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10</v>
      </c>
      <c r="T14" s="398">
        <f>IF(OR(ｾ.ｶﾞﾗｽ･ｺﾝｸﾘ･陶磁器くず!D29&gt;0,ｾ.ｶﾞﾗｽ･ｺﾝｸﾘ･陶磁器くず!D29&lt;0),ｾ.ｶﾞﾗｽ･ｺﾝｸﾘ･陶磁器くず!D29,IF(T$19&gt;0,"0",0))</f>
        <v>118.7</v>
      </c>
      <c r="U14" s="398">
        <f>IF(OR(ｿ.鉱さい!D29&gt;0,ｿ.鉱さい!D29&lt;0),ｿ.鉱さい!D29,IF(U$19&gt;0,"0",0))</f>
        <v>0</v>
      </c>
      <c r="V14" s="398">
        <f>IF(OR(ﾀ.がれき類!D29&gt;0,ﾀ.がれき類!D29&lt;0),ﾀ.がれき類!D29,IF(V$19&gt;0,"0",0))</f>
        <v>520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11.2</v>
      </c>
      <c r="AA14" s="400">
        <f t="shared" si="0"/>
        <v>954.1</v>
      </c>
    </row>
    <row r="15" spans="2:27" ht="20.399999999999999" customHeight="1">
      <c r="B15" s="184" t="s">
        <v>244</v>
      </c>
      <c r="C15" s="798" t="s">
        <v>242</v>
      </c>
      <c r="D15" s="798"/>
      <c r="E15" s="798"/>
      <c r="F15" s="799"/>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31</v>
      </c>
      <c r="M15" s="398">
        <f>IF(OR(ｷ.紙くず!D30&gt;0,ｷ.紙くず!D30&lt;0),ｷ.紙くず!D30,IF(M$19&gt;0,"0",0))</f>
        <v>5.4</v>
      </c>
      <c r="N15" s="398">
        <f>IF(OR(ｸ.木くず!D30&gt;0,ｸ.木くず!D30&lt;0),ｸ.木くず!D30,IF(N$19&gt;0,"0",0))</f>
        <v>84.2</v>
      </c>
      <c r="O15" s="398">
        <f>IF(OR(ｹ.繊維くず!D30&gt;0,ｹ.繊維くず!D30&lt;0),ｹ.繊維くず!D30,IF(O$19&gt;0,"0",0))</f>
        <v>0.2</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8.1999999999999993</v>
      </c>
      <c r="T15" s="398">
        <f>IF(OR(ｾ.ｶﾞﾗｽ･ｺﾝｸﾘ･陶磁器くず!D30&gt;0,ｾ.ｶﾞﾗｽ･ｺﾝｸﾘ･陶磁器くず!D30&lt;0),ｾ.ｶﾞﾗｽ･ｺﾝｸﾘ･陶磁器くず!D30,IF(T$19&gt;0,"0",0))</f>
        <v>60.3</v>
      </c>
      <c r="U15" s="398">
        <f>IF(OR(ｿ.鉱さい!D30&gt;0,ｿ.鉱さい!D30&lt;0),ｿ.鉱さい!D30,IF(U$19&gt;0,"0",0))</f>
        <v>0</v>
      </c>
      <c r="V15" s="398">
        <f>IF(OR(ﾀ.がれき類!D30&gt;0,ﾀ.がれき類!D30&lt;0),ﾀ.がれき類!D30,IF(V$19&gt;0,"0",0))</f>
        <v>75.8</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f t="shared" si="0"/>
        <v>265.10000000000002</v>
      </c>
    </row>
    <row r="16" spans="2:27" ht="20.399999999999999" customHeight="1">
      <c r="B16" s="184" t="s">
        <v>245</v>
      </c>
      <c r="C16" s="798" t="s">
        <v>243</v>
      </c>
      <c r="D16" s="798"/>
      <c r="E16" s="798"/>
      <c r="F16" s="799"/>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33.9</v>
      </c>
      <c r="M16" s="398">
        <f>IF(OR(ｷ.紙くず!D31&gt;0,ｷ.紙くず!D31&lt;0),ｷ.紙くず!D31,IF(M$19&gt;0,"0",0))</f>
        <v>2.8</v>
      </c>
      <c r="N16" s="398">
        <f>IF(OR(ｸ.木くず!D31&gt;0,ｸ.木くず!D31&lt;0),ｸ.木くず!D31,IF(N$19&gt;0,"0",0))</f>
        <v>84.3</v>
      </c>
      <c r="O16" s="398" t="str">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1.7</v>
      </c>
      <c r="T16" s="398">
        <f>IF(OR(ｾ.ｶﾞﾗｽ･ｺﾝｸﾘ･陶磁器くず!D31&gt;0,ｾ.ｶﾞﾗｽ･ｺﾝｸﾘ･陶磁器くず!D31&lt;0),ｾ.ｶﾞﾗｽ･ｺﾝｸﾘ･陶磁器くず!D31,IF(T$19&gt;0,"0",0))</f>
        <v>40.700000000000003</v>
      </c>
      <c r="U16" s="398">
        <f>IF(OR(ｿ.鉱さい!D31&gt;0,ｿ.鉱さい!D31&lt;0),ｿ.鉱さい!D31,IF(U$19&gt;0,"0",0))</f>
        <v>0</v>
      </c>
      <c r="V16" s="398">
        <f>IF(OR(ﾀ.がれき類!D31&gt;0,ﾀ.がれき類!D31&lt;0),ﾀ.がれき類!D31,IF(V$19&gt;0,"0",0))</f>
        <v>351.4</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f t="shared" si="0"/>
        <v>514.79999999999995</v>
      </c>
    </row>
    <row r="17" spans="2:27" ht="20.399999999999999" customHeight="1">
      <c r="B17" s="184"/>
      <c r="C17" s="798" t="s">
        <v>428</v>
      </c>
      <c r="D17" s="798"/>
      <c r="E17" s="798"/>
      <c r="F17" s="799"/>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399999999999999" customHeight="1" thickBot="1">
      <c r="B18" s="185"/>
      <c r="C18" s="214" t="s">
        <v>269</v>
      </c>
      <c r="D18" s="794" t="s">
        <v>388</v>
      </c>
      <c r="E18" s="794"/>
      <c r="F18" s="795"/>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399999999999999" customHeight="1" thickTop="1">
      <c r="B19" s="181"/>
      <c r="C19" s="186" t="s">
        <v>334</v>
      </c>
      <c r="D19" s="807" t="s">
        <v>335</v>
      </c>
      <c r="E19" s="807"/>
      <c r="F19" s="808"/>
      <c r="G19" s="404">
        <f t="shared" ref="G19:Z19" si="1">+G41+G25+G23+G22+G21-G20</f>
        <v>0</v>
      </c>
      <c r="H19" s="404">
        <f t="shared" si="1"/>
        <v>0</v>
      </c>
      <c r="I19" s="404">
        <f t="shared" si="1"/>
        <v>0</v>
      </c>
      <c r="J19" s="404">
        <f t="shared" si="1"/>
        <v>0</v>
      </c>
      <c r="K19" s="404">
        <f t="shared" si="1"/>
        <v>0</v>
      </c>
      <c r="L19" s="404">
        <f t="shared" si="1"/>
        <v>144.69999999999999</v>
      </c>
      <c r="M19" s="404">
        <f t="shared" si="1"/>
        <v>28</v>
      </c>
      <c r="N19" s="404">
        <f t="shared" si="1"/>
        <v>134.60000000000002</v>
      </c>
      <c r="O19" s="404">
        <f t="shared" si="1"/>
        <v>1.3</v>
      </c>
      <c r="P19" s="404">
        <f t="shared" si="1"/>
        <v>0</v>
      </c>
      <c r="Q19" s="404">
        <f t="shared" si="1"/>
        <v>0</v>
      </c>
      <c r="R19" s="404">
        <f t="shared" si="1"/>
        <v>0</v>
      </c>
      <c r="S19" s="404">
        <f t="shared" si="1"/>
        <v>4.7</v>
      </c>
      <c r="T19" s="404">
        <f t="shared" si="1"/>
        <v>132.5</v>
      </c>
      <c r="U19" s="404">
        <f t="shared" si="1"/>
        <v>0</v>
      </c>
      <c r="V19" s="404">
        <f t="shared" si="1"/>
        <v>561</v>
      </c>
      <c r="W19" s="404">
        <f t="shared" si="1"/>
        <v>0</v>
      </c>
      <c r="X19" s="404">
        <f t="shared" si="1"/>
        <v>0</v>
      </c>
      <c r="Y19" s="404">
        <f t="shared" si="1"/>
        <v>0</v>
      </c>
      <c r="Z19" s="405">
        <f t="shared" si="1"/>
        <v>12.4</v>
      </c>
      <c r="AA19" s="406">
        <f t="shared" ref="AA19:AA25" si="2">SUM(G19:Z19)</f>
        <v>1019.1999999999999</v>
      </c>
    </row>
    <row r="20" spans="2:27" ht="20.399999999999999"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399999999999999"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399999999999999"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399999999999999"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399999999999999"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821" t="s">
        <v>173</v>
      </c>
      <c r="D41" s="136" t="s">
        <v>179</v>
      </c>
      <c r="E41" s="828" t="s">
        <v>236</v>
      </c>
      <c r="F41" s="829"/>
      <c r="G41" s="440">
        <f t="shared" ref="G41:Z41" si="8">+G42+G46</f>
        <v>0</v>
      </c>
      <c r="H41" s="440">
        <f t="shared" si="8"/>
        <v>0</v>
      </c>
      <c r="I41" s="440">
        <f t="shared" si="8"/>
        <v>0</v>
      </c>
      <c r="J41" s="440">
        <f t="shared" si="8"/>
        <v>0</v>
      </c>
      <c r="K41" s="440">
        <f t="shared" si="8"/>
        <v>0</v>
      </c>
      <c r="L41" s="440">
        <f t="shared" si="8"/>
        <v>144.69999999999999</v>
      </c>
      <c r="M41" s="440">
        <f t="shared" si="8"/>
        <v>28</v>
      </c>
      <c r="N41" s="440">
        <f t="shared" si="8"/>
        <v>134.60000000000002</v>
      </c>
      <c r="O41" s="440">
        <f t="shared" si="8"/>
        <v>1.3</v>
      </c>
      <c r="P41" s="440">
        <f t="shared" si="8"/>
        <v>0</v>
      </c>
      <c r="Q41" s="440">
        <f t="shared" si="8"/>
        <v>0</v>
      </c>
      <c r="R41" s="440">
        <f t="shared" si="8"/>
        <v>0</v>
      </c>
      <c r="S41" s="440">
        <f t="shared" si="8"/>
        <v>4.7</v>
      </c>
      <c r="T41" s="440">
        <f t="shared" si="8"/>
        <v>132.5</v>
      </c>
      <c r="U41" s="440">
        <f t="shared" si="8"/>
        <v>0</v>
      </c>
      <c r="V41" s="440">
        <f t="shared" si="8"/>
        <v>561</v>
      </c>
      <c r="W41" s="440">
        <f t="shared" si="8"/>
        <v>0</v>
      </c>
      <c r="X41" s="440">
        <f t="shared" si="8"/>
        <v>0</v>
      </c>
      <c r="Y41" s="440">
        <f t="shared" si="8"/>
        <v>0</v>
      </c>
      <c r="Z41" s="441">
        <f t="shared" si="8"/>
        <v>12.4</v>
      </c>
      <c r="AA41" s="442">
        <f t="shared" si="4"/>
        <v>1019.1999999999999</v>
      </c>
    </row>
    <row r="42" spans="2:27" ht="20.399999999999999" customHeight="1">
      <c r="B42" s="182"/>
      <c r="C42" s="821"/>
      <c r="D42" s="224"/>
      <c r="E42" s="222" t="s">
        <v>262</v>
      </c>
      <c r="F42" s="461"/>
      <c r="G42" s="431">
        <f t="shared" ref="G42:Z42" si="9">SUM(G43:G45)</f>
        <v>0</v>
      </c>
      <c r="H42" s="431">
        <f t="shared" si="9"/>
        <v>0</v>
      </c>
      <c r="I42" s="431">
        <f t="shared" si="9"/>
        <v>0</v>
      </c>
      <c r="J42" s="431">
        <f t="shared" si="9"/>
        <v>0</v>
      </c>
      <c r="K42" s="431">
        <f t="shared" si="9"/>
        <v>0</v>
      </c>
      <c r="L42" s="431">
        <f t="shared" si="9"/>
        <v>144.69999999999999</v>
      </c>
      <c r="M42" s="431">
        <f t="shared" si="9"/>
        <v>28</v>
      </c>
      <c r="N42" s="431">
        <f t="shared" si="9"/>
        <v>134.60000000000002</v>
      </c>
      <c r="O42" s="431">
        <f t="shared" si="9"/>
        <v>1.3</v>
      </c>
      <c r="P42" s="431">
        <f t="shared" si="9"/>
        <v>0</v>
      </c>
      <c r="Q42" s="431">
        <f t="shared" si="9"/>
        <v>0</v>
      </c>
      <c r="R42" s="431">
        <f t="shared" si="9"/>
        <v>0</v>
      </c>
      <c r="S42" s="431">
        <f t="shared" si="9"/>
        <v>4.7</v>
      </c>
      <c r="T42" s="431">
        <f t="shared" si="9"/>
        <v>132.5</v>
      </c>
      <c r="U42" s="431">
        <f t="shared" si="9"/>
        <v>0</v>
      </c>
      <c r="V42" s="431">
        <f t="shared" si="9"/>
        <v>561</v>
      </c>
      <c r="W42" s="431">
        <f t="shared" si="9"/>
        <v>0</v>
      </c>
      <c r="X42" s="431">
        <f t="shared" si="9"/>
        <v>0</v>
      </c>
      <c r="Y42" s="431">
        <f t="shared" si="9"/>
        <v>0</v>
      </c>
      <c r="Z42" s="432">
        <f t="shared" si="9"/>
        <v>12.4</v>
      </c>
      <c r="AA42" s="433">
        <f t="shared" si="4"/>
        <v>1019.1999999999999</v>
      </c>
    </row>
    <row r="43" spans="2:27" ht="20.399999999999999" customHeight="1">
      <c r="B43" s="182"/>
      <c r="C43" s="821"/>
      <c r="D43" s="225"/>
      <c r="E43" s="220"/>
      <c r="F43" s="218" t="s">
        <v>235</v>
      </c>
      <c r="G43" s="434">
        <f>+ｱ.燃え殻!$AA$28</f>
        <v>0</v>
      </c>
      <c r="H43" s="434">
        <f>+ｲ.汚泥!$AA$28</f>
        <v>0</v>
      </c>
      <c r="I43" s="434">
        <f>+ｳ.廃油!$AA$28</f>
        <v>0</v>
      </c>
      <c r="J43" s="434">
        <f>+ｴ.廃酸!$AA$28</f>
        <v>0</v>
      </c>
      <c r="K43" s="434">
        <f>+ｵ.廃ｱﾙｶﾘ!$AA$28</f>
        <v>0</v>
      </c>
      <c r="L43" s="434">
        <f>+ｶ.廃ﾌﾟﾗ類!$AA$28</f>
        <v>97</v>
      </c>
      <c r="M43" s="434">
        <f>+ｷ.紙くず!$AA$28</f>
        <v>9.1</v>
      </c>
      <c r="N43" s="434">
        <f>+ｸ.木くず!$AA$28</f>
        <v>32.200000000000003</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75.400000000000006</v>
      </c>
      <c r="U43" s="434">
        <f>+ｿ.鉱さい!$AA$28</f>
        <v>0</v>
      </c>
      <c r="V43" s="434">
        <f>+ﾀ.がれき類!$AA$28</f>
        <v>409.8</v>
      </c>
      <c r="W43" s="434">
        <f>+ﾁ.動物のふん尿!$AA$28</f>
        <v>0</v>
      </c>
      <c r="X43" s="434">
        <f>+ﾂ.動物の死体!$AA$28</f>
        <v>0</v>
      </c>
      <c r="Y43" s="434">
        <f>+ﾃ.ばいじん!$AA$28</f>
        <v>0</v>
      </c>
      <c r="Z43" s="435">
        <f>+ﾄ.混合廃棄物その他!$AA$28</f>
        <v>0</v>
      </c>
      <c r="AA43" s="436">
        <f t="shared" si="4"/>
        <v>623.5</v>
      </c>
    </row>
    <row r="44" spans="2:27" ht="20.399999999999999"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47.7</v>
      </c>
      <c r="M44" s="434">
        <f>+ｷ.紙くず!$AA$29</f>
        <v>18.899999999999999</v>
      </c>
      <c r="N44" s="434">
        <f>+ｸ.木くず!$AA$29</f>
        <v>102.4</v>
      </c>
      <c r="O44" s="434">
        <f>+ｹ.繊維くず!$AA$29</f>
        <v>1.3</v>
      </c>
      <c r="P44" s="434">
        <f>+ｺ.動植物性残さ!$AA$29</f>
        <v>0</v>
      </c>
      <c r="Q44" s="434">
        <f>+ｻ.動物系固形不要物!$AA$29</f>
        <v>0</v>
      </c>
      <c r="R44" s="434">
        <f>+ｼ.ｺﾞﾑくず!$AA$29</f>
        <v>0</v>
      </c>
      <c r="S44" s="434">
        <f>+ｽ.金属くず!$AA$29</f>
        <v>4.7</v>
      </c>
      <c r="T44" s="434">
        <f>+ｾ.ｶﾞﾗｽ･ｺﾝｸﾘ･陶磁器くず!$AA$29</f>
        <v>57.1</v>
      </c>
      <c r="U44" s="434">
        <f>+ｿ.鉱さい!$AA$29</f>
        <v>0</v>
      </c>
      <c r="V44" s="434">
        <f>+ﾀ.がれき類!$AA$29</f>
        <v>151.19999999999999</v>
      </c>
      <c r="W44" s="434">
        <f>+ﾁ.動物のふん尿!$AA$29</f>
        <v>0</v>
      </c>
      <c r="X44" s="434">
        <f>+ﾂ.動物の死体!$AA$29</f>
        <v>0</v>
      </c>
      <c r="Y44" s="434">
        <f>+ﾃ.ばいじん!$AA$29</f>
        <v>0</v>
      </c>
      <c r="Z44" s="435">
        <f>+ﾄ.混合廃棄物その他!$AA$29</f>
        <v>12.4</v>
      </c>
      <c r="AA44" s="436">
        <f t="shared" si="4"/>
        <v>395.69999999999993</v>
      </c>
    </row>
    <row r="45" spans="2:27" ht="20.399999999999999"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399999999999999" customHeight="1">
      <c r="B47" s="182"/>
      <c r="C47" s="135" t="s">
        <v>237</v>
      </c>
      <c r="D47" s="826" t="s">
        <v>294</v>
      </c>
      <c r="E47" s="826"/>
      <c r="F47" s="827"/>
      <c r="G47" s="443">
        <f>+ｱ.燃え殻!$AL$27</f>
        <v>0</v>
      </c>
      <c r="H47" s="443">
        <f>+ｲ.汚泥!$AL$27</f>
        <v>0</v>
      </c>
      <c r="I47" s="443">
        <f>+ｳ.廃油!$AL$27</f>
        <v>0</v>
      </c>
      <c r="J47" s="443">
        <f>+ｴ.廃酸!$AL$27</f>
        <v>0</v>
      </c>
      <c r="K47" s="443">
        <f>+ｵ.廃ｱﾙｶﾘ!$AL$27</f>
        <v>0</v>
      </c>
      <c r="L47" s="443">
        <f>+ｶ.廃ﾌﾟﾗ類!$AL$27</f>
        <v>144.69999999999999</v>
      </c>
      <c r="M47" s="443">
        <f>+ｷ.紙くず!$AL$27</f>
        <v>28</v>
      </c>
      <c r="N47" s="443">
        <f>+ｸ.木くず!$AL$27</f>
        <v>134.60000000000002</v>
      </c>
      <c r="O47" s="443">
        <f>+ｹ.繊維くず!$AL$27</f>
        <v>1.3</v>
      </c>
      <c r="P47" s="443">
        <f>+ｺ.動植物性残さ!$AL$27</f>
        <v>0</v>
      </c>
      <c r="Q47" s="443">
        <f>+ｻ.動物系固形不要物!$AL$27</f>
        <v>0</v>
      </c>
      <c r="R47" s="443">
        <f>+ｼ.ｺﾞﾑくず!$AL$27</f>
        <v>0</v>
      </c>
      <c r="S47" s="443">
        <f>+ｽ.金属くず!$AL$27</f>
        <v>4.7</v>
      </c>
      <c r="T47" s="443">
        <f>+ｾ.ｶﾞﾗｽ･ｺﾝｸﾘ･陶磁器くず!$AL$27</f>
        <v>132.5</v>
      </c>
      <c r="U47" s="443">
        <f>+ｿ.鉱さい!$AL$27</f>
        <v>0</v>
      </c>
      <c r="V47" s="443">
        <f>+ﾀ.がれき類!$AL$27</f>
        <v>561</v>
      </c>
      <c r="W47" s="443">
        <f>+ﾁ.動物のふん尿!$AL$27</f>
        <v>0</v>
      </c>
      <c r="X47" s="443">
        <f>+ﾂ.動物の死体!$AL$27</f>
        <v>0</v>
      </c>
      <c r="Y47" s="443">
        <f>+ﾃ.ばいじん!$AL$27</f>
        <v>0</v>
      </c>
      <c r="Z47" s="444">
        <f>+ﾄ.混合廃棄物その他!$AL$27</f>
        <v>12.4</v>
      </c>
      <c r="AA47" s="445">
        <f t="shared" si="4"/>
        <v>1019.1999999999999</v>
      </c>
    </row>
    <row r="48" spans="2:27" ht="20.399999999999999"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47.4</v>
      </c>
      <c r="M48" s="446">
        <f>+ｷ.紙くず!$AL$30</f>
        <v>18.899999999999999</v>
      </c>
      <c r="N48" s="446">
        <f>+ｸ.木くず!$AL$30</f>
        <v>102.5</v>
      </c>
      <c r="O48" s="446">
        <f>+ｹ.繊維くず!$AL$30</f>
        <v>0</v>
      </c>
      <c r="P48" s="446">
        <f>+ｺ.動植物性残さ!$AL$30</f>
        <v>0</v>
      </c>
      <c r="Q48" s="446">
        <f>+ｻ.動物系固形不要物!$AL$30</f>
        <v>0</v>
      </c>
      <c r="R48" s="446">
        <f>+ｼ.ｺﾞﾑくず!$AL$30</f>
        <v>0</v>
      </c>
      <c r="S48" s="446">
        <f>+ｽ.金属くず!$AL$30</f>
        <v>4.7</v>
      </c>
      <c r="T48" s="446">
        <f>+ｾ.ｶﾞﾗｽ･ｺﾝｸﾘ･陶磁器くず!$AL$30</f>
        <v>52.9</v>
      </c>
      <c r="U48" s="446">
        <f>+ｿ.鉱さい!$AL$30</f>
        <v>0</v>
      </c>
      <c r="V48" s="446">
        <f>+ﾀ.がれき類!$AL$30</f>
        <v>150.1</v>
      </c>
      <c r="W48" s="446">
        <f>+ﾁ.動物のふん尿!$AL$30</f>
        <v>0</v>
      </c>
      <c r="X48" s="446">
        <f>+ﾂ.動物の死体!$AL$30</f>
        <v>0</v>
      </c>
      <c r="Y48" s="446">
        <f>+ﾃ.ばいじん!$AL$30</f>
        <v>0</v>
      </c>
      <c r="Z48" s="447">
        <f>+ﾄ.混合廃棄物その他!$AL$30</f>
        <v>0</v>
      </c>
      <c r="AA48" s="448">
        <f t="shared" si="4"/>
        <v>376.5</v>
      </c>
    </row>
    <row r="49" spans="2:27" ht="20.399999999999999" customHeight="1">
      <c r="B49" s="182"/>
      <c r="C49" s="188"/>
      <c r="D49" s="504" t="s">
        <v>190</v>
      </c>
      <c r="E49" s="813" t="s">
        <v>239</v>
      </c>
      <c r="F49" s="814"/>
      <c r="G49" s="517">
        <f>+ｱ.燃え殻!$AS$24</f>
        <v>0</v>
      </c>
      <c r="H49" s="517">
        <f>+ｲ.汚泥!$AS$24</f>
        <v>0</v>
      </c>
      <c r="I49" s="517">
        <f>+ｳ.廃油!$AS$24</f>
        <v>0</v>
      </c>
      <c r="J49" s="517">
        <f>+ｴ.廃酸!$AS$24</f>
        <v>0</v>
      </c>
      <c r="K49" s="517">
        <f>+ｵ.廃ｱﾙｶﾘ!$AS$24</f>
        <v>0</v>
      </c>
      <c r="L49" s="517">
        <f>+ｶ.廃ﾌﾟﾗ類!$AS$24</f>
        <v>97</v>
      </c>
      <c r="M49" s="517">
        <f>+ｷ.紙くず!$AS$24</f>
        <v>9.1</v>
      </c>
      <c r="N49" s="517">
        <f>+ｸ.木くず!$AS$24</f>
        <v>32.200000000000003</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75.400000000000006</v>
      </c>
      <c r="U49" s="517">
        <f>+ｿ.鉱さい!$AS$24</f>
        <v>0</v>
      </c>
      <c r="V49" s="517">
        <f>+ﾀ.がれき類!$AS$24</f>
        <v>409.8</v>
      </c>
      <c r="W49" s="517">
        <f>+ﾁ.動物のふん尿!$AS$24</f>
        <v>0</v>
      </c>
      <c r="X49" s="517">
        <f>+ﾂ.動物の死体!$AS$24</f>
        <v>0</v>
      </c>
      <c r="Y49" s="517">
        <f>+ﾃ.ばいじん!$AS$24</f>
        <v>0</v>
      </c>
      <c r="Z49" s="518">
        <f>+ﾄ.混合廃棄物その他!$AS$24</f>
        <v>0</v>
      </c>
      <c r="AA49" s="519">
        <f t="shared" si="4"/>
        <v>623.5</v>
      </c>
    </row>
    <row r="50" spans="2:27" ht="20.399999999999999" customHeight="1">
      <c r="B50" s="182"/>
      <c r="C50" s="188"/>
      <c r="D50" s="505"/>
      <c r="E50" s="830" t="s">
        <v>449</v>
      </c>
      <c r="F50" s="831"/>
      <c r="G50" s="506"/>
      <c r="H50" s="506"/>
      <c r="I50" s="506"/>
      <c r="J50" s="506"/>
      <c r="K50" s="506"/>
      <c r="L50" s="449">
        <f>ｶ.廃ﾌﾟﾗ類!AU18</f>
        <v>10.5</v>
      </c>
      <c r="M50" s="506"/>
      <c r="N50" s="506"/>
      <c r="O50" s="506"/>
      <c r="P50" s="506"/>
      <c r="Q50" s="506"/>
      <c r="R50" s="506"/>
      <c r="S50" s="506"/>
      <c r="T50" s="506"/>
      <c r="U50" s="506"/>
      <c r="V50" s="506"/>
      <c r="W50" s="506"/>
      <c r="X50" s="506"/>
      <c r="Y50" s="506"/>
      <c r="Z50" s="528"/>
      <c r="AA50" s="450">
        <f t="shared" si="4"/>
        <v>10.5</v>
      </c>
    </row>
    <row r="51" spans="2:27" ht="20.399999999999999" customHeight="1">
      <c r="B51" s="182"/>
      <c r="C51" s="188"/>
      <c r="D51" s="505"/>
      <c r="E51" s="832" t="s">
        <v>450</v>
      </c>
      <c r="F51" s="799"/>
      <c r="G51" s="510"/>
      <c r="H51" s="510"/>
      <c r="I51" s="510"/>
      <c r="J51" s="510"/>
      <c r="K51" s="510"/>
      <c r="L51" s="449">
        <f>ｶ.廃ﾌﾟﾗ類!AU19</f>
        <v>78.099999999999994</v>
      </c>
      <c r="M51" s="510"/>
      <c r="N51" s="510"/>
      <c r="O51" s="510"/>
      <c r="P51" s="510"/>
      <c r="Q51" s="510"/>
      <c r="R51" s="510"/>
      <c r="S51" s="510"/>
      <c r="T51" s="510"/>
      <c r="U51" s="510"/>
      <c r="V51" s="510"/>
      <c r="W51" s="510"/>
      <c r="X51" s="510"/>
      <c r="Y51" s="510"/>
      <c r="Z51" s="528"/>
      <c r="AA51" s="450">
        <f t="shared" si="4"/>
        <v>78.099999999999994</v>
      </c>
    </row>
    <row r="52" spans="2:27" ht="20.399999999999999" customHeight="1">
      <c r="B52" s="182"/>
      <c r="C52" s="188"/>
      <c r="D52" s="505"/>
      <c r="E52" s="830" t="s">
        <v>451</v>
      </c>
      <c r="F52" s="831"/>
      <c r="G52" s="510"/>
      <c r="H52" s="510"/>
      <c r="I52" s="510"/>
      <c r="J52" s="510"/>
      <c r="K52" s="510"/>
      <c r="L52" s="449">
        <f>ｶ.廃ﾌﾟﾗ類!AU20</f>
        <v>7.8</v>
      </c>
      <c r="M52" s="510"/>
      <c r="N52" s="510"/>
      <c r="O52" s="510"/>
      <c r="P52" s="510"/>
      <c r="Q52" s="510"/>
      <c r="R52" s="510"/>
      <c r="S52" s="510"/>
      <c r="T52" s="510"/>
      <c r="U52" s="510"/>
      <c r="V52" s="510"/>
      <c r="W52" s="510"/>
      <c r="X52" s="510"/>
      <c r="Y52" s="510"/>
      <c r="Z52" s="528"/>
      <c r="AA52" s="450">
        <f t="shared" si="4"/>
        <v>7.8</v>
      </c>
    </row>
    <row r="53" spans="2:27" ht="20.399999999999999" customHeight="1">
      <c r="B53" s="182"/>
      <c r="C53" s="188"/>
      <c r="D53" s="233"/>
      <c r="E53" s="833" t="s">
        <v>452</v>
      </c>
      <c r="F53" s="834"/>
      <c r="G53" s="514"/>
      <c r="H53" s="514"/>
      <c r="I53" s="514"/>
      <c r="J53" s="514"/>
      <c r="K53" s="514"/>
      <c r="L53" s="520">
        <f>ｶ.廃ﾌﾟﾗ類!AU21</f>
        <v>0.6</v>
      </c>
      <c r="M53" s="514"/>
      <c r="N53" s="514"/>
      <c r="O53" s="514"/>
      <c r="P53" s="514"/>
      <c r="Q53" s="514"/>
      <c r="R53" s="514"/>
      <c r="S53" s="514"/>
      <c r="T53" s="514"/>
      <c r="U53" s="514"/>
      <c r="V53" s="514"/>
      <c r="W53" s="514"/>
      <c r="X53" s="514"/>
      <c r="Y53" s="514"/>
      <c r="Z53" s="529"/>
      <c r="AA53" s="521">
        <f t="shared" si="4"/>
        <v>0.6</v>
      </c>
    </row>
    <row r="54" spans="2:27" ht="20.399999999999999"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399999999999999"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95"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261.7</v>
      </c>
      <c r="M63" s="501">
        <f t="shared" si="10"/>
        <v>36.1</v>
      </c>
      <c r="N63" s="501">
        <f t="shared" si="10"/>
        <v>303.20000000000005</v>
      </c>
      <c r="O63" s="501">
        <f t="shared" si="10"/>
        <v>1.8</v>
      </c>
      <c r="P63" s="501">
        <f t="shared" si="10"/>
        <v>0</v>
      </c>
      <c r="Q63" s="501">
        <f t="shared" si="10"/>
        <v>0</v>
      </c>
      <c r="R63" s="501">
        <f t="shared" si="10"/>
        <v>0</v>
      </c>
      <c r="S63" s="501">
        <f t="shared" si="10"/>
        <v>14.7</v>
      </c>
      <c r="T63" s="501">
        <f t="shared" si="10"/>
        <v>251.2</v>
      </c>
      <c r="U63" s="501">
        <f t="shared" si="10"/>
        <v>0</v>
      </c>
      <c r="V63" s="501">
        <f t="shared" si="10"/>
        <v>1081</v>
      </c>
      <c r="W63" s="501">
        <f t="shared" si="10"/>
        <v>0</v>
      </c>
      <c r="X63" s="501">
        <f t="shared" si="10"/>
        <v>0</v>
      </c>
      <c r="Y63" s="501">
        <f t="shared" si="10"/>
        <v>0</v>
      </c>
      <c r="Z63" s="501">
        <f t="shared" si="10"/>
        <v>23.6</v>
      </c>
      <c r="AA63" s="502">
        <f>+AA9+AA19+AA20</f>
        <v>1973.3</v>
      </c>
    </row>
    <row r="64" spans="2:27" s="499" customFormat="1" ht="13.2">
      <c r="F64" s="503"/>
    </row>
    <row r="65" spans="6:6" s="499" customFormat="1" ht="13.2">
      <c r="F65" s="503"/>
    </row>
    <row r="66" spans="6:6" s="499" customFormat="1" ht="13.2">
      <c r="F66" s="503"/>
    </row>
    <row r="67" spans="6:6" s="499" customFormat="1" ht="13.2">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6" hidden="1" customWidth="1"/>
    <col min="2" max="2" width="3.33203125" style="26" customWidth="1"/>
    <col min="3" max="3" width="3.33203125" style="235" customWidth="1"/>
    <col min="4" max="4" width="2.6640625" style="235" customWidth="1"/>
    <col min="5" max="5" width="9.6640625" style="235" customWidth="1"/>
    <col min="6" max="6" width="2.77734375" style="235" customWidth="1"/>
    <col min="7" max="7" width="6.77734375" style="235" customWidth="1"/>
    <col min="8" max="8" width="13.77734375" style="235" customWidth="1"/>
    <col min="9" max="9" width="5.77734375" style="235" customWidth="1"/>
    <col min="10" max="10" width="3.77734375" style="235" customWidth="1"/>
    <col min="11" max="11" width="10.77734375" style="235" customWidth="1"/>
    <col min="12" max="12" width="6.77734375" style="235" customWidth="1"/>
    <col min="13" max="13" width="7.77734375" style="235" customWidth="1"/>
    <col min="14" max="14" width="6.77734375" style="235" customWidth="1"/>
    <col min="15" max="15" width="7.77734375" style="235" customWidth="1"/>
    <col min="16" max="16" width="2.21875" style="44" customWidth="1"/>
    <col min="17" max="24" width="9" style="46"/>
    <col min="25" max="16384" width="9" style="44"/>
  </cols>
  <sheetData>
    <row r="1" spans="1:16" ht="16.2" customHeight="1">
      <c r="C1" s="84" t="s">
        <v>272</v>
      </c>
    </row>
    <row r="2" spans="1:16" ht="16.2" customHeight="1">
      <c r="C2" s="84"/>
    </row>
    <row r="3" spans="1:16" ht="13.95" customHeight="1" thickBot="1">
      <c r="O3" s="240" t="s">
        <v>158</v>
      </c>
    </row>
    <row r="4" spans="1:16" ht="13.2">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2">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99999999999999" customHeight="1">
      <c r="C10" s="248"/>
      <c r="D10" s="249"/>
      <c r="E10" s="249"/>
      <c r="F10" s="249"/>
      <c r="G10" s="249"/>
      <c r="H10" s="249"/>
      <c r="I10" s="249"/>
      <c r="J10" s="249"/>
      <c r="K10" s="249"/>
      <c r="L10" s="249"/>
      <c r="M10" s="249"/>
      <c r="N10" s="249"/>
      <c r="O10" s="250"/>
    </row>
    <row r="11" spans="1:16" ht="13.2">
      <c r="C11" s="248"/>
      <c r="D11" s="249"/>
      <c r="E11" s="249"/>
      <c r="F11" s="249"/>
      <c r="G11" s="249"/>
      <c r="H11" s="249"/>
      <c r="I11" s="249"/>
      <c r="J11" s="249"/>
      <c r="K11" s="249"/>
      <c r="L11" s="907" t="str">
        <f>+表紙!L34</f>
        <v>令和  ７  年    ６月   ２５ 日</v>
      </c>
      <c r="M11" s="908"/>
      <c r="N11" s="908"/>
      <c r="O11" s="909"/>
    </row>
    <row r="12" spans="1:16" ht="13.2" customHeight="1">
      <c r="C12" s="248"/>
      <c r="D12" s="249"/>
      <c r="E12" s="249"/>
      <c r="F12" s="249"/>
      <c r="G12" s="249"/>
      <c r="H12" s="249"/>
      <c r="I12" s="249"/>
      <c r="J12" s="249"/>
      <c r="K12" s="249"/>
      <c r="L12" s="249"/>
      <c r="M12" s="249"/>
      <c r="N12" s="249"/>
      <c r="O12" s="251"/>
    </row>
    <row r="13" spans="1:16" ht="13.2">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神奈川県厚木市岡田３丁目１番２０号グランツ・フィオーレ１階</v>
      </c>
      <c r="K16" s="896"/>
      <c r="L16" s="897"/>
      <c r="M16" s="897"/>
      <c r="N16" s="897"/>
      <c r="O16" s="898"/>
    </row>
    <row r="17" spans="1:48" ht="26.25" customHeight="1">
      <c r="C17" s="248"/>
      <c r="D17" s="249"/>
      <c r="E17" s="249"/>
      <c r="F17" s="249"/>
      <c r="G17" s="249"/>
      <c r="H17" s="253" t="s">
        <v>7</v>
      </c>
      <c r="I17" s="253"/>
      <c r="J17" s="896" t="str">
        <f>+表紙!J40</f>
        <v>大東建託株式会社厚木支店　支店長　飯田　直也</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046-229-9561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大東建託株式会社　厚木支店</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1789</v>
      </c>
      <c r="N25" s="882"/>
      <c r="O25" s="883"/>
    </row>
    <row r="26" spans="1:48" ht="18" customHeight="1">
      <c r="C26" s="862" t="s">
        <v>11</v>
      </c>
      <c r="D26" s="863"/>
      <c r="E26" s="864"/>
      <c r="F26" s="856" t="str">
        <f>+表紙!F49</f>
        <v>神奈川県厚木市岡田３丁目１番２０号グランツ・フィオーレ１階</v>
      </c>
      <c r="G26" s="857"/>
      <c r="H26" s="857"/>
      <c r="I26" s="857"/>
      <c r="J26" s="857"/>
      <c r="K26" s="857"/>
      <c r="L26" s="139" t="s">
        <v>172</v>
      </c>
      <c r="M26" s="258"/>
      <c r="N26" s="860" t="str">
        <f>IF(+表紙!N49="","",+表紙!N49)</f>
        <v>046-229-9561</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Ｋ－不動産業、物品賃貸業</v>
      </c>
      <c r="G29" s="885"/>
      <c r="H29" s="885"/>
      <c r="I29" s="885"/>
      <c r="J29" s="369" t="s">
        <v>47</v>
      </c>
      <c r="K29" s="369"/>
      <c r="L29" s="886" t="str">
        <f>+表紙!L52</f>
        <v>総合工事業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14794</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t="str">
        <f>+表紙!F59</f>
        <v>102人</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954.1</v>
      </c>
      <c r="I40" s="292" t="s">
        <v>4</v>
      </c>
      <c r="J40" s="623" t="s">
        <v>324</v>
      </c>
      <c r="K40" s="624"/>
      <c r="L40" s="625"/>
      <c r="M40" s="841">
        <f>+表紙!M63</f>
        <v>954.1</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265.10000000000002</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514.79999999999995</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5"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2">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 customHeight="1">
      <c r="A54" s="44"/>
      <c r="B54" s="44"/>
      <c r="C54" s="197">
        <v>3</v>
      </c>
      <c r="D54" s="606" t="s">
        <v>443</v>
      </c>
      <c r="E54" s="606"/>
      <c r="F54" s="606"/>
      <c r="G54" s="606"/>
      <c r="H54" s="606"/>
      <c r="I54" s="606"/>
      <c r="J54" s="606"/>
      <c r="K54" s="606"/>
      <c r="L54" s="606"/>
      <c r="M54" s="606"/>
      <c r="N54" s="606"/>
      <c r="O54" s="607"/>
    </row>
    <row r="55" spans="1:48" ht="28.2"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 customHeight="1">
      <c r="A68" s="44"/>
      <c r="B68" s="44"/>
      <c r="C68" s="197"/>
      <c r="D68" s="198" t="s">
        <v>310</v>
      </c>
      <c r="E68" s="606" t="s">
        <v>408</v>
      </c>
      <c r="F68" s="606"/>
      <c r="G68" s="606"/>
      <c r="H68" s="606"/>
      <c r="I68" s="606"/>
      <c r="J68" s="606"/>
      <c r="K68" s="606"/>
      <c r="L68" s="606"/>
      <c r="M68" s="606"/>
      <c r="N68" s="606"/>
      <c r="O68" s="607"/>
    </row>
    <row r="69" spans="1:16" ht="28.2" customHeight="1">
      <c r="A69" s="44"/>
      <c r="B69" s="44"/>
      <c r="C69" s="197"/>
      <c r="D69" s="198" t="s">
        <v>311</v>
      </c>
      <c r="E69" s="606" t="s">
        <v>316</v>
      </c>
      <c r="F69" s="606"/>
      <c r="G69" s="606"/>
      <c r="H69" s="606"/>
      <c r="I69" s="606"/>
      <c r="J69" s="606"/>
      <c r="K69" s="606"/>
      <c r="L69" s="606"/>
      <c r="M69" s="606"/>
      <c r="N69" s="606"/>
      <c r="O69" s="607"/>
    </row>
    <row r="70" spans="1:16" ht="28.2"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919" t="s">
        <v>170</v>
      </c>
      <c r="C4" s="919"/>
    </row>
    <row r="5" spans="2:4" ht="13.8" thickBot="1">
      <c r="B5" s="7"/>
    </row>
    <row r="6" spans="2:4">
      <c r="B6" s="111" t="s">
        <v>160</v>
      </c>
      <c r="C6" s="8" t="s">
        <v>161</v>
      </c>
    </row>
    <row r="7" spans="2:4" ht="114.9"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5" zoomScaleNormal="100" workbookViewId="0">
      <selection activeCell="AN23" sqref="AN23"/>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2"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144.69999999999999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10.5</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78.099999999999994</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7.8</v>
      </c>
      <c r="AV20" s="533" t="s">
        <v>198</v>
      </c>
      <c r="AW20" s="759"/>
      <c r="AX20" s="759"/>
    </row>
    <row r="21" spans="2:51"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v>0.6</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117</v>
      </c>
      <c r="E24" s="684"/>
      <c r="F24" s="684"/>
      <c r="G24" s="211" t="s">
        <v>198</v>
      </c>
      <c r="H24" s="673">
        <f>+F12</f>
        <v>144.69999999999999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97</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144.69999999999999</v>
      </c>
      <c r="Q27" s="733"/>
      <c r="R27" s="733"/>
      <c r="S27" s="733"/>
      <c r="T27" s="54" t="s">
        <v>38</v>
      </c>
      <c r="U27" s="74"/>
      <c r="V27" s="74"/>
      <c r="Y27" s="72" t="s">
        <v>39</v>
      </c>
      <c r="Z27" s="75"/>
      <c r="AH27" s="63"/>
      <c r="AI27" s="63"/>
      <c r="AJ27" s="63"/>
      <c r="AK27" s="63"/>
      <c r="AL27" s="703">
        <f>+AH18+P27</f>
        <v>144.69999999999999</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117</v>
      </c>
      <c r="E29" s="684"/>
      <c r="F29" s="684"/>
      <c r="G29" s="211" t="s">
        <v>198</v>
      </c>
      <c r="H29" s="673">
        <f>+AL27</f>
        <v>144.69999999999999</v>
      </c>
      <c r="I29" s="674"/>
      <c r="J29" s="211" t="s">
        <v>198</v>
      </c>
      <c r="M29" s="682"/>
      <c r="P29" s="66"/>
      <c r="Q29" s="158"/>
      <c r="R29" s="61" t="s">
        <v>183</v>
      </c>
      <c r="S29" s="728" t="s">
        <v>33</v>
      </c>
      <c r="T29" s="731"/>
      <c r="U29" s="731"/>
      <c r="V29" s="732"/>
      <c r="W29" s="58"/>
      <c r="X29" s="76"/>
      <c r="Y29" s="688" t="s">
        <v>258</v>
      </c>
      <c r="Z29" s="689"/>
      <c r="AA29" s="729">
        <v>47.7</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31</v>
      </c>
      <c r="E30" s="684"/>
      <c r="F30" s="684"/>
      <c r="G30" s="211" t="s">
        <v>198</v>
      </c>
      <c r="H30" s="673">
        <f>+AL30</f>
        <v>47.4</v>
      </c>
      <c r="I30" s="674"/>
      <c r="J30" s="211" t="s">
        <v>198</v>
      </c>
      <c r="M30" s="682"/>
      <c r="P30" s="66"/>
      <c r="R30" s="687">
        <f>+ROUND(AA28,1)+ROUND(AA29,1)+ROUND(AA30,1)</f>
        <v>144.69999999999999</v>
      </c>
      <c r="S30" s="733"/>
      <c r="T30" s="733"/>
      <c r="U30" s="733"/>
      <c r="V30" s="54" t="s">
        <v>16</v>
      </c>
      <c r="Y30" s="688" t="s">
        <v>186</v>
      </c>
      <c r="Z30" s="689"/>
      <c r="AA30" s="729"/>
      <c r="AB30" s="730"/>
      <c r="AC30" s="730"/>
      <c r="AD30" s="730"/>
      <c r="AE30" s="730"/>
      <c r="AF30" s="54" t="s">
        <v>13</v>
      </c>
      <c r="AL30" s="706">
        <v>47.4</v>
      </c>
      <c r="AM30" s="707"/>
      <c r="AN30" s="707"/>
      <c r="AO30" s="707"/>
      <c r="AP30" s="62" t="s">
        <v>13</v>
      </c>
      <c r="AS30" s="725"/>
      <c r="AT30" s="722"/>
      <c r="AU30" s="722"/>
      <c r="AV30" s="723"/>
      <c r="AW30" s="498"/>
    </row>
    <row r="31" spans="2:51" ht="27" customHeight="1" thickTop="1" thickBot="1">
      <c r="B31" s="660" t="s">
        <v>226</v>
      </c>
      <c r="C31" s="661"/>
      <c r="D31" s="684">
        <v>33.9</v>
      </c>
      <c r="E31" s="684"/>
      <c r="F31" s="684"/>
      <c r="G31" s="211" t="s">
        <v>198</v>
      </c>
      <c r="H31" s="673">
        <f>+AS24</f>
        <v>97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67.035245335176228</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5.3904630269523155</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8" zoomScaleNormal="100" workbookViewId="0">
      <selection activeCell="D25" sqref="D25:F25"/>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28</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8.1</v>
      </c>
      <c r="E24" s="684"/>
      <c r="F24" s="684"/>
      <c r="G24" s="211" t="s">
        <v>198</v>
      </c>
      <c r="H24" s="673">
        <f>+F12</f>
        <v>28</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28</v>
      </c>
      <c r="Q27" s="733"/>
      <c r="R27" s="733"/>
      <c r="S27" s="733"/>
      <c r="T27" s="54" t="s">
        <v>38</v>
      </c>
      <c r="U27" s="74"/>
      <c r="V27" s="74"/>
      <c r="Y27" s="72" t="s">
        <v>39</v>
      </c>
      <c r="Z27" s="75"/>
      <c r="AH27" s="63"/>
      <c r="AI27" s="63"/>
      <c r="AJ27" s="63"/>
      <c r="AK27" s="63"/>
      <c r="AL27" s="703">
        <f>+AH18+P27</f>
        <v>28</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8.1</v>
      </c>
      <c r="E29" s="684"/>
      <c r="F29" s="684"/>
      <c r="G29" s="211" t="s">
        <v>198</v>
      </c>
      <c r="H29" s="673">
        <f>+AL27</f>
        <v>28</v>
      </c>
      <c r="I29" s="674"/>
      <c r="J29" s="211" t="s">
        <v>198</v>
      </c>
      <c r="M29" s="682"/>
      <c r="P29" s="66"/>
      <c r="Q29" s="158"/>
      <c r="R29" s="61" t="s">
        <v>183</v>
      </c>
      <c r="S29" s="728" t="s">
        <v>33</v>
      </c>
      <c r="T29" s="731"/>
      <c r="U29" s="731"/>
      <c r="V29" s="732"/>
      <c r="W29" s="58"/>
      <c r="X29" s="76"/>
      <c r="Y29" s="688" t="s">
        <v>258</v>
      </c>
      <c r="Z29" s="689"/>
      <c r="AA29" s="729">
        <v>18.899999999999999</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5.4</v>
      </c>
      <c r="E30" s="684"/>
      <c r="F30" s="684"/>
      <c r="G30" s="211" t="s">
        <v>198</v>
      </c>
      <c r="H30" s="673">
        <f>+AL30</f>
        <v>18.899999999999999</v>
      </c>
      <c r="I30" s="674"/>
      <c r="J30" s="211" t="s">
        <v>198</v>
      </c>
      <c r="M30" s="682"/>
      <c r="P30" s="66"/>
      <c r="R30" s="687">
        <f>+ROUND(AA28,1)+ROUND(AA29,1)+ROUND(AA30,1)</f>
        <v>28</v>
      </c>
      <c r="S30" s="733"/>
      <c r="T30" s="733"/>
      <c r="U30" s="733"/>
      <c r="V30" s="54" t="s">
        <v>16</v>
      </c>
      <c r="Y30" s="688" t="s">
        <v>186</v>
      </c>
      <c r="Z30" s="689"/>
      <c r="AA30" s="729"/>
      <c r="AB30" s="730"/>
      <c r="AC30" s="730"/>
      <c r="AD30" s="730"/>
      <c r="AE30" s="730"/>
      <c r="AF30" s="54" t="s">
        <v>13</v>
      </c>
      <c r="AL30" s="706">
        <v>18.899999999999999</v>
      </c>
      <c r="AM30" s="707"/>
      <c r="AN30" s="707"/>
      <c r="AO30" s="707"/>
      <c r="AP30" s="62" t="s">
        <v>13</v>
      </c>
      <c r="AS30" s="725"/>
      <c r="AT30" s="722"/>
      <c r="AU30" s="722"/>
      <c r="AV30" s="723"/>
      <c r="AW30" s="498"/>
    </row>
    <row r="31" spans="2:49" ht="27" customHeight="1" thickTop="1" thickBot="1">
      <c r="B31" s="660" t="s">
        <v>226</v>
      </c>
      <c r="C31" s="661"/>
      <c r="D31" s="684">
        <v>2.8</v>
      </c>
      <c r="E31" s="684"/>
      <c r="F31" s="684"/>
      <c r="G31" s="211" t="s">
        <v>198</v>
      </c>
      <c r="H31" s="673">
        <f>+AS24</f>
        <v>9.1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1" zoomScaleNormal="100" workbookViewId="0">
      <selection activeCell="D25" sqref="D25:F25"/>
    </sheetView>
  </sheetViews>
  <sheetFormatPr defaultColWidth="9" defaultRowHeight="12"/>
  <cols>
    <col min="1" max="2" width="2.88671875" style="50" customWidth="1"/>
    <col min="3" max="3" width="18.33203125" style="50" customWidth="1"/>
    <col min="4" max="5" width="4.33203125" style="50" customWidth="1"/>
    <col min="6" max="6" width="3.77734375" style="50" customWidth="1"/>
    <col min="7" max="7" width="2.33203125" style="50" customWidth="1"/>
    <col min="8" max="8" width="10.33203125" style="50" customWidth="1"/>
    <col min="9" max="9" width="2.33203125" style="50" customWidth="1"/>
    <col min="10" max="11" width="2.44140625" style="50" customWidth="1"/>
    <col min="12" max="12" width="2.77734375" style="50" customWidth="1"/>
    <col min="13" max="13" width="2.88671875" style="50" customWidth="1"/>
    <col min="14" max="15" width="2.77734375" style="50" customWidth="1"/>
    <col min="16" max="16" width="3" style="50" customWidth="1"/>
    <col min="17" max="19" width="4.77734375" style="50" customWidth="1"/>
    <col min="20" max="22" width="2.88671875" style="50" customWidth="1"/>
    <col min="23" max="24" width="2.44140625" style="50" customWidth="1"/>
    <col min="25" max="25" width="2.88671875" style="50" customWidth="1"/>
    <col min="26" max="26" width="7.77734375" style="50" customWidth="1"/>
    <col min="27" max="27" width="4.77734375" style="50" customWidth="1"/>
    <col min="28" max="28" width="2" style="50" customWidth="1"/>
    <col min="29" max="30" width="2.33203125" style="50" customWidth="1"/>
    <col min="31" max="31" width="3.109375" style="50" customWidth="1"/>
    <col min="32" max="33" width="2.33203125" style="50" customWidth="1"/>
    <col min="34" max="34" width="2.88671875" style="50" customWidth="1"/>
    <col min="35" max="35" width="7.77734375" style="50" customWidth="1"/>
    <col min="36" max="37" width="4.33203125" style="50" customWidth="1"/>
    <col min="38" max="38" width="3.33203125" style="50" customWidth="1"/>
    <col min="39" max="39" width="2.77734375" style="50" customWidth="1"/>
    <col min="40" max="40" width="2.88671875" style="50" customWidth="1"/>
    <col min="41" max="41" width="10.77734375" style="50" customWidth="1"/>
    <col min="42" max="42" width="2.88671875" style="50" customWidth="1"/>
    <col min="43" max="44" width="2.44140625" style="50" customWidth="1"/>
    <col min="45" max="45" width="2.77734375" style="50" customWidth="1"/>
    <col min="46" max="46" width="7.77734375" style="50" customWidth="1"/>
    <col min="47" max="47" width="11.77734375" style="50" customWidth="1"/>
    <col min="48" max="48" width="1.88671875" style="50" customWidth="1"/>
    <col min="49" max="49" width="5.33203125" style="50" customWidth="1"/>
    <col min="50" max="58" width="9" style="50"/>
    <col min="59" max="59" width="16.21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8"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大東建託株式会社　厚木支店</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134.60000000000002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168.6</v>
      </c>
      <c r="E24" s="684"/>
      <c r="F24" s="684"/>
      <c r="G24" s="211" t="s">
        <v>198</v>
      </c>
      <c r="H24" s="673">
        <f>+F12</f>
        <v>134.60000000000002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32.200000000000003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134.60000000000002</v>
      </c>
      <c r="Q27" s="733"/>
      <c r="R27" s="733"/>
      <c r="S27" s="733"/>
      <c r="T27" s="54" t="s">
        <v>38</v>
      </c>
      <c r="U27" s="74"/>
      <c r="V27" s="74"/>
      <c r="Y27" s="72" t="s">
        <v>39</v>
      </c>
      <c r="Z27" s="75"/>
      <c r="AH27" s="63"/>
      <c r="AI27" s="63"/>
      <c r="AJ27" s="63"/>
      <c r="AK27" s="63"/>
      <c r="AL27" s="703">
        <f>+AH18+P27</f>
        <v>134.60000000000002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32.200000000000003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168.6</v>
      </c>
      <c r="E29" s="684"/>
      <c r="F29" s="684"/>
      <c r="G29" s="211" t="s">
        <v>198</v>
      </c>
      <c r="H29" s="673">
        <f>+AL27</f>
        <v>134.60000000000002</v>
      </c>
      <c r="I29" s="674"/>
      <c r="J29" s="211" t="s">
        <v>198</v>
      </c>
      <c r="M29" s="682"/>
      <c r="P29" s="66"/>
      <c r="Q29" s="158"/>
      <c r="R29" s="61" t="s">
        <v>183</v>
      </c>
      <c r="S29" s="728" t="s">
        <v>33</v>
      </c>
      <c r="T29" s="731"/>
      <c r="U29" s="731"/>
      <c r="V29" s="732"/>
      <c r="W29" s="58"/>
      <c r="X29" s="76"/>
      <c r="Y29" s="688" t="s">
        <v>258</v>
      </c>
      <c r="Z29" s="689"/>
      <c r="AA29" s="729">
        <v>102.4</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84.2</v>
      </c>
      <c r="E30" s="684"/>
      <c r="F30" s="684"/>
      <c r="G30" s="211" t="s">
        <v>198</v>
      </c>
      <c r="H30" s="673">
        <f>+AL30</f>
        <v>102.5</v>
      </c>
      <c r="I30" s="674"/>
      <c r="J30" s="211" t="s">
        <v>198</v>
      </c>
      <c r="M30" s="682"/>
      <c r="P30" s="66"/>
      <c r="R30" s="687">
        <f>+ROUND(AA28,1)+ROUND(AA29,1)+ROUND(AA30,1)</f>
        <v>134.60000000000002</v>
      </c>
      <c r="S30" s="733"/>
      <c r="T30" s="733"/>
      <c r="U30" s="733"/>
      <c r="V30" s="54" t="s">
        <v>16</v>
      </c>
      <c r="Y30" s="688" t="s">
        <v>186</v>
      </c>
      <c r="Z30" s="689"/>
      <c r="AA30" s="729"/>
      <c r="AB30" s="730"/>
      <c r="AC30" s="730"/>
      <c r="AD30" s="730"/>
      <c r="AE30" s="730"/>
      <c r="AF30" s="54" t="s">
        <v>13</v>
      </c>
      <c r="AL30" s="706">
        <v>102.5</v>
      </c>
      <c r="AM30" s="707"/>
      <c r="AN30" s="707"/>
      <c r="AO30" s="707"/>
      <c r="AP30" s="62" t="s">
        <v>13</v>
      </c>
      <c r="AS30" s="725"/>
      <c r="AT30" s="722"/>
      <c r="AU30" s="722"/>
      <c r="AV30" s="723"/>
      <c r="AW30" s="498"/>
    </row>
    <row r="31" spans="2:49" ht="27" customHeight="1" thickTop="1" thickBot="1">
      <c r="B31" s="660" t="s">
        <v>226</v>
      </c>
      <c r="C31" s="661"/>
      <c r="D31" s="684">
        <v>84.3</v>
      </c>
      <c r="E31" s="684"/>
      <c r="F31" s="684"/>
      <c r="G31" s="211" t="s">
        <v>198</v>
      </c>
      <c r="H31" s="673">
        <f>+AS24</f>
        <v>32.200000000000003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2">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2">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2">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2">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2">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3.2">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3.2">
      <c r="L69" s="78"/>
      <c r="M69" s="81"/>
      <c r="N69" s="78"/>
      <c r="O69" s="78"/>
    </row>
    <row r="70" spans="12:62" ht="13.2">
      <c r="L70" s="78"/>
      <c r="M70" s="81"/>
      <c r="N70" s="78"/>
      <c r="O70" s="78"/>
    </row>
    <row r="71" spans="12:62" ht="13.2">
      <c r="L71" s="78"/>
      <c r="M71" s="81"/>
      <c r="N71" s="78"/>
      <c r="O71" s="78"/>
    </row>
    <row r="72" spans="12:62" ht="13.2">
      <c r="L72" s="78"/>
      <c r="M72" s="81"/>
      <c r="N72" s="78"/>
      <c r="O72" s="78"/>
    </row>
    <row r="73" spans="12:62" ht="13.2">
      <c r="L73" s="78"/>
      <c r="M73" s="81"/>
      <c r="N73" s="78"/>
      <c r="O73" s="78"/>
    </row>
    <row r="74" spans="12:62" ht="13.2">
      <c r="L74" s="78"/>
      <c r="M74" s="81"/>
      <c r="N74" s="78"/>
      <c r="O74" s="78"/>
    </row>
    <row r="75" spans="12:62" ht="13.2">
      <c r="L75" s="78"/>
      <c r="M75" s="81"/>
      <c r="N75" s="78"/>
      <c r="O75" s="78"/>
    </row>
    <row r="76" spans="12:62" ht="13.2">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2025-06-25T06:22:19Z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